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04d\AC\Temp\"/>
    </mc:Choice>
  </mc:AlternateContent>
  <xr:revisionPtr revIDLastSave="15" documentId="8_{F19BD0A0-4C5B-6948-8A75-01E61DE92AA3}" xr6:coauthVersionLast="47" xr6:coauthVersionMax="47" xr10:uidLastSave="{ECAE5259-64A9-6947-B9F8-7E07C4822A40}"/>
  <bookViews>
    <workbookView xWindow="-60" yWindow="-60" windowWidth="15480" windowHeight="11640" activeTab="5" xr2:uid="{B3F63090-023A-4829-8E89-CF539CC68C0D}"/>
  </bookViews>
  <sheets>
    <sheet name="10. runde" sheetId="1" r:id="rId1"/>
    <sheet name="Kampe" sheetId="10" r:id="rId2"/>
    <sheet name="Rækker" sheetId="6" r:id="rId3"/>
    <sheet name="Rækker - Udskrift" sheetId="3" r:id="rId4"/>
    <sheet name="Stillingen - Pulje 1-8" sheetId="4" r:id="rId5"/>
    <sheet name="Stillingen - Pulje 9-16" sheetId="13" r:id="rId6"/>
    <sheet name="DB" sheetId="11" state="hidden" r:id="rId7"/>
  </sheets>
  <externalReferences>
    <externalReference r:id="rId8"/>
    <externalReference r:id="rId9"/>
  </externalReferences>
  <definedNames>
    <definedName name="_xlnm.Print_Area" localSheetId="0">'10. runde'!$A$1:$O$40</definedName>
    <definedName name="_xlnm.Print_Area" localSheetId="2">Rækker!$A$1:$AF$80</definedName>
    <definedName name="_xlnm.Print_Area" localSheetId="3">'Rækker - Udskrift'!$A$1:$BA$77</definedName>
    <definedName name="_xlnm.Print_Area" localSheetId="4">'Stillingen - Pulje 1-8'!$A$1:$BD$98</definedName>
    <definedName name="_xlnm.Print_Area" localSheetId="5">'Stillingen - Pulje 9-16'!$A$1:$BD$98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1" l="1"/>
  <c r="F1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B6" i="11"/>
  <c r="Z12" i="11"/>
  <c r="AG12" i="11"/>
  <c r="Z13" i="11"/>
  <c r="AG13" i="11"/>
  <c r="Z14" i="11"/>
  <c r="AG14" i="11"/>
  <c r="Z15" i="11"/>
  <c r="AG15" i="11"/>
  <c r="Z16" i="11"/>
  <c r="AG16" i="11"/>
  <c r="Z17" i="11"/>
  <c r="AG17" i="11"/>
  <c r="Z18" i="11"/>
  <c r="AG18" i="11"/>
  <c r="Z19" i="11"/>
  <c r="AG19" i="11"/>
  <c r="Z20" i="11"/>
  <c r="AG20" i="11"/>
  <c r="Z21" i="11"/>
  <c r="AG21" i="11"/>
  <c r="Z22" i="11"/>
  <c r="AG22" i="11"/>
  <c r="Z23" i="11"/>
  <c r="AG23" i="11"/>
  <c r="Z24" i="11"/>
  <c r="AG24" i="11"/>
  <c r="Z25" i="11"/>
  <c r="AG25" i="11"/>
  <c r="Z26" i="11"/>
  <c r="AG26" i="11"/>
  <c r="Z27" i="11"/>
  <c r="AG27" i="11"/>
  <c r="Z28" i="11"/>
  <c r="AG28" i="11"/>
  <c r="Z29" i="11"/>
  <c r="AG29" i="11"/>
  <c r="Z30" i="11"/>
  <c r="AG30" i="11"/>
  <c r="Z31" i="11"/>
  <c r="AG31" i="11"/>
  <c r="Z32" i="11"/>
  <c r="AG32" i="11"/>
  <c r="Z33" i="11"/>
  <c r="AG33" i="11"/>
  <c r="Z34" i="11"/>
  <c r="AG34" i="11"/>
  <c r="Z35" i="11"/>
  <c r="AG35" i="11"/>
  <c r="Z36" i="11"/>
  <c r="AG36" i="11"/>
  <c r="Z37" i="11"/>
  <c r="AG37" i="11"/>
  <c r="Z38" i="11"/>
  <c r="AG38" i="11"/>
  <c r="Z39" i="11"/>
  <c r="AG39" i="11"/>
  <c r="Z40" i="11"/>
  <c r="AG40" i="11"/>
  <c r="Z41" i="11"/>
  <c r="AG41" i="11"/>
  <c r="Z42" i="11"/>
  <c r="AG42" i="11"/>
  <c r="Z43" i="11"/>
  <c r="AG43" i="11"/>
  <c r="AG44" i="11"/>
  <c r="Z45" i="11"/>
  <c r="AG45" i="11"/>
  <c r="Z46" i="11"/>
  <c r="AG46" i="11"/>
  <c r="Z47" i="11"/>
  <c r="AG47" i="11"/>
  <c r="Z48" i="11"/>
  <c r="AG48" i="11"/>
  <c r="Z49" i="11"/>
  <c r="AG49" i="11"/>
  <c r="Z50" i="11"/>
  <c r="AG50" i="11"/>
  <c r="Z51" i="11"/>
  <c r="AG51" i="11"/>
  <c r="Z52" i="11"/>
  <c r="AG52" i="11"/>
  <c r="Z53" i="11"/>
  <c r="AG53" i="11"/>
  <c r="Z54" i="11"/>
  <c r="AG54" i="11"/>
  <c r="Z55" i="11"/>
  <c r="AG55" i="11"/>
  <c r="Z56" i="11"/>
  <c r="AG56" i="11"/>
  <c r="Z57" i="11"/>
  <c r="AG57" i="11"/>
  <c r="Z58" i="11"/>
  <c r="AG58" i="11"/>
  <c r="Z59" i="11"/>
  <c r="AG59" i="11"/>
  <c r="Z60" i="11"/>
  <c r="AG60" i="11"/>
  <c r="Z61" i="11"/>
  <c r="AG61" i="11"/>
  <c r="Z62" i="11"/>
  <c r="AG62" i="11"/>
  <c r="Z63" i="11"/>
  <c r="AG63" i="11"/>
  <c r="Z64" i="11"/>
  <c r="AG64" i="11"/>
  <c r="AG65" i="11"/>
  <c r="AG66" i="11"/>
  <c r="AG67" i="11"/>
  <c r="AG68" i="11"/>
  <c r="AG69" i="11"/>
  <c r="AG70" i="11"/>
  <c r="AG71" i="11"/>
  <c r="AG72" i="11"/>
  <c r="AG73" i="11"/>
  <c r="AG74" i="11"/>
  <c r="AG75" i="11"/>
  <c r="F2" i="11"/>
  <c r="BA13" i="13"/>
  <c r="H1" i="11"/>
  <c r="B2" i="11"/>
  <c r="C2" i="11"/>
  <c r="H2" i="11"/>
  <c r="H3" i="11"/>
  <c r="B4" i="11"/>
  <c r="H4" i="11"/>
  <c r="A12" i="11"/>
  <c r="B12" i="11"/>
  <c r="C12" i="11"/>
  <c r="D12" i="11"/>
  <c r="F12" i="11"/>
  <c r="G12" i="11"/>
  <c r="H12" i="11"/>
  <c r="I12" i="11"/>
  <c r="E12" i="11"/>
  <c r="J12" i="11"/>
  <c r="K12" i="11"/>
  <c r="L12" i="11"/>
  <c r="A13" i="11"/>
  <c r="B13" i="11"/>
  <c r="C13" i="11"/>
  <c r="D13" i="11"/>
  <c r="F13" i="11"/>
  <c r="G13" i="11"/>
  <c r="H13" i="11"/>
  <c r="I13" i="11"/>
  <c r="E13" i="11"/>
  <c r="J13" i="11"/>
  <c r="K13" i="11"/>
  <c r="L13" i="11"/>
  <c r="A14" i="11"/>
  <c r="B14" i="11"/>
  <c r="C14" i="11"/>
  <c r="D14" i="11"/>
  <c r="F14" i="11"/>
  <c r="G14" i="11"/>
  <c r="H14" i="11"/>
  <c r="I14" i="11"/>
  <c r="E14" i="11"/>
  <c r="J14" i="11"/>
  <c r="K14" i="11"/>
  <c r="L14" i="11"/>
  <c r="A15" i="11"/>
  <c r="B15" i="11"/>
  <c r="C15" i="11"/>
  <c r="D15" i="11"/>
  <c r="F15" i="11"/>
  <c r="G15" i="11"/>
  <c r="H15" i="11"/>
  <c r="I15" i="11"/>
  <c r="E15" i="11"/>
  <c r="J15" i="11"/>
  <c r="K15" i="11"/>
  <c r="O8" i="3"/>
  <c r="P8" i="3"/>
  <c r="Q8" i="3"/>
  <c r="N15" i="11"/>
  <c r="O9" i="3"/>
  <c r="O15" i="11"/>
  <c r="A16" i="11"/>
  <c r="B16" i="11"/>
  <c r="C16" i="11"/>
  <c r="D16" i="11"/>
  <c r="F16" i="11"/>
  <c r="G16" i="11"/>
  <c r="H16" i="11"/>
  <c r="I16" i="11"/>
  <c r="E16" i="11"/>
  <c r="J16" i="11"/>
  <c r="K16" i="11"/>
  <c r="R7" i="3"/>
  <c r="S7" i="3"/>
  <c r="T7" i="3"/>
  <c r="M16" i="11"/>
  <c r="R8" i="3"/>
  <c r="S8" i="3"/>
  <c r="T8" i="3"/>
  <c r="N16" i="11"/>
  <c r="R9" i="3"/>
  <c r="O16" i="11"/>
  <c r="R10" i="3"/>
  <c r="P16" i="11"/>
  <c r="R11" i="3"/>
  <c r="S11" i="3"/>
  <c r="T11" i="3"/>
  <c r="Q16" i="11"/>
  <c r="R12" i="3"/>
  <c r="R16" i="11"/>
  <c r="R13" i="3"/>
  <c r="S13" i="3"/>
  <c r="T13" i="3"/>
  <c r="S16" i="11"/>
  <c r="R14" i="3"/>
  <c r="T16" i="11"/>
  <c r="R15" i="3"/>
  <c r="S15" i="3"/>
  <c r="T15" i="3"/>
  <c r="U16" i="11"/>
  <c r="R16" i="3"/>
  <c r="S16" i="3"/>
  <c r="T16" i="3"/>
  <c r="V16" i="11"/>
  <c r="R17" i="3"/>
  <c r="S17" i="3"/>
  <c r="W16" i="11"/>
  <c r="R18" i="3"/>
  <c r="S18" i="3"/>
  <c r="T18" i="3"/>
  <c r="X16" i="11"/>
  <c r="R19" i="3"/>
  <c r="S19" i="3"/>
  <c r="T19" i="3"/>
  <c r="Y16" i="11"/>
  <c r="AC16" i="11"/>
  <c r="A17" i="11"/>
  <c r="B17" i="11"/>
  <c r="C17" i="11"/>
  <c r="D17" i="11"/>
  <c r="F17" i="11"/>
  <c r="G17" i="11"/>
  <c r="H17" i="11"/>
  <c r="I17" i="11"/>
  <c r="E17" i="11"/>
  <c r="J17" i="11"/>
  <c r="K17" i="11"/>
  <c r="A18" i="11"/>
  <c r="B18" i="11"/>
  <c r="C18" i="11"/>
  <c r="D18" i="11"/>
  <c r="F18" i="11"/>
  <c r="G18" i="11"/>
  <c r="H18" i="11"/>
  <c r="I18" i="11"/>
  <c r="E18" i="11"/>
  <c r="J18" i="11"/>
  <c r="K18" i="11"/>
  <c r="L18" i="11"/>
  <c r="X7" i="3"/>
  <c r="Y7" i="3"/>
  <c r="Z7" i="3"/>
  <c r="M18" i="11"/>
  <c r="X8" i="3"/>
  <c r="Y8" i="3"/>
  <c r="Z8" i="3"/>
  <c r="N18" i="11"/>
  <c r="X9" i="3"/>
  <c r="O18" i="11"/>
  <c r="X10" i="3"/>
  <c r="P18" i="11"/>
  <c r="X11" i="3"/>
  <c r="Y11" i="3"/>
  <c r="Z11" i="3"/>
  <c r="Q18" i="11"/>
  <c r="X12" i="3"/>
  <c r="R18" i="11"/>
  <c r="X13" i="3"/>
  <c r="Y13" i="3"/>
  <c r="S18" i="11"/>
  <c r="X14" i="3"/>
  <c r="Y14" i="3"/>
  <c r="Z14" i="3"/>
  <c r="T18" i="11"/>
  <c r="X15" i="3"/>
  <c r="Y15" i="3"/>
  <c r="Z15" i="3"/>
  <c r="U18" i="11"/>
  <c r="X16" i="3"/>
  <c r="Y16" i="3"/>
  <c r="Z16" i="3"/>
  <c r="V18" i="11"/>
  <c r="X17" i="3"/>
  <c r="W18" i="11"/>
  <c r="X18" i="3"/>
  <c r="Y18" i="3"/>
  <c r="X18" i="11"/>
  <c r="X19" i="3"/>
  <c r="Y19" i="3"/>
  <c r="Z19" i="3"/>
  <c r="Y18" i="11"/>
  <c r="AC18" i="11"/>
  <c r="A19" i="11"/>
  <c r="B19" i="11"/>
  <c r="C19" i="11"/>
  <c r="D19" i="11"/>
  <c r="F19" i="11"/>
  <c r="G19" i="11"/>
  <c r="H19" i="11"/>
  <c r="I19" i="11"/>
  <c r="E19" i="11"/>
  <c r="J19" i="11"/>
  <c r="K19" i="11"/>
  <c r="AA7" i="3"/>
  <c r="AB7" i="3"/>
  <c r="AC7" i="3"/>
  <c r="M19" i="11"/>
  <c r="AA9" i="3"/>
  <c r="O19" i="11"/>
  <c r="A20" i="11"/>
  <c r="B20" i="11"/>
  <c r="C20" i="11"/>
  <c r="D20" i="11"/>
  <c r="F20" i="11"/>
  <c r="G20" i="11"/>
  <c r="H20" i="11"/>
  <c r="I20" i="11"/>
  <c r="E20" i="11"/>
  <c r="J20" i="11"/>
  <c r="K20" i="11"/>
  <c r="A21" i="11"/>
  <c r="B21" i="11"/>
  <c r="C21" i="11"/>
  <c r="D21" i="11"/>
  <c r="F21" i="11"/>
  <c r="G21" i="11"/>
  <c r="H21" i="11"/>
  <c r="I21" i="11"/>
  <c r="E21" i="11"/>
  <c r="J21" i="11"/>
  <c r="K21" i="11"/>
  <c r="A22" i="11"/>
  <c r="B22" i="11"/>
  <c r="C22" i="11"/>
  <c r="D22" i="11"/>
  <c r="F22" i="11"/>
  <c r="G22" i="11"/>
  <c r="H22" i="11"/>
  <c r="I22" i="11"/>
  <c r="E22" i="11"/>
  <c r="J22" i="11"/>
  <c r="K22" i="11"/>
  <c r="L22" i="11"/>
  <c r="A23" i="11"/>
  <c r="B23" i="11"/>
  <c r="C23" i="11"/>
  <c r="D23" i="11"/>
  <c r="F23" i="11"/>
  <c r="G23" i="11"/>
  <c r="H23" i="11"/>
  <c r="I23" i="11"/>
  <c r="E23" i="11"/>
  <c r="J23" i="11"/>
  <c r="K23" i="11"/>
  <c r="A24" i="11"/>
  <c r="B24" i="11"/>
  <c r="C24" i="11"/>
  <c r="D24" i="11"/>
  <c r="F24" i="11"/>
  <c r="G24" i="11"/>
  <c r="H24" i="11"/>
  <c r="I24" i="11"/>
  <c r="E24" i="11"/>
  <c r="J24" i="11"/>
  <c r="K24" i="11"/>
  <c r="AP7" i="3"/>
  <c r="AQ7" i="3"/>
  <c r="AR7" i="3"/>
  <c r="M24" i="11"/>
  <c r="AP8" i="3"/>
  <c r="AQ8" i="3"/>
  <c r="AR8" i="3"/>
  <c r="N24" i="11"/>
  <c r="AP9" i="3"/>
  <c r="O24" i="11"/>
  <c r="AP10" i="3"/>
  <c r="P24" i="11"/>
  <c r="AP11" i="3"/>
  <c r="AQ11" i="3"/>
  <c r="AR11" i="3"/>
  <c r="Q24" i="11"/>
  <c r="AP12" i="3"/>
  <c r="R24" i="11"/>
  <c r="AP13" i="3"/>
  <c r="AQ13" i="3"/>
  <c r="AR13" i="3"/>
  <c r="S24" i="11"/>
  <c r="AP14" i="3"/>
  <c r="T24" i="11"/>
  <c r="AP15" i="3"/>
  <c r="AQ15" i="3"/>
  <c r="AR15" i="3"/>
  <c r="U24" i="11"/>
  <c r="AP16" i="3"/>
  <c r="AQ16" i="3"/>
  <c r="AR16" i="3"/>
  <c r="V24" i="11"/>
  <c r="AP17" i="3"/>
  <c r="AQ17" i="3"/>
  <c r="W24" i="11"/>
  <c r="AP18" i="3"/>
  <c r="AQ18" i="3"/>
  <c r="AR18" i="3"/>
  <c r="X24" i="11"/>
  <c r="AP19" i="3"/>
  <c r="AQ19" i="3"/>
  <c r="AR19" i="3"/>
  <c r="Y24" i="11"/>
  <c r="AC24" i="11"/>
  <c r="A25" i="11"/>
  <c r="B25" i="11"/>
  <c r="C25" i="11"/>
  <c r="D25" i="11"/>
  <c r="F25" i="11"/>
  <c r="G25" i="11"/>
  <c r="H25" i="11"/>
  <c r="I25" i="11"/>
  <c r="E25" i="11"/>
  <c r="J25" i="11"/>
  <c r="K25" i="11"/>
  <c r="AS9" i="3"/>
  <c r="O25" i="11"/>
  <c r="A26" i="11"/>
  <c r="B26" i="11"/>
  <c r="C26" i="11"/>
  <c r="D26" i="11"/>
  <c r="F26" i="11"/>
  <c r="G26" i="11"/>
  <c r="H26" i="11"/>
  <c r="I26" i="11"/>
  <c r="E26" i="11"/>
  <c r="J26" i="11"/>
  <c r="K26" i="11"/>
  <c r="L26" i="11"/>
  <c r="AV9" i="3"/>
  <c r="O26" i="11"/>
  <c r="A27" i="11"/>
  <c r="B27" i="11"/>
  <c r="C27" i="11"/>
  <c r="D27" i="11"/>
  <c r="F27" i="11"/>
  <c r="G27" i="11"/>
  <c r="H27" i="11"/>
  <c r="I27" i="11"/>
  <c r="E27" i="11"/>
  <c r="J27" i="11"/>
  <c r="K27" i="11"/>
  <c r="L27" i="11"/>
  <c r="AY7" i="3"/>
  <c r="AZ7" i="3"/>
  <c r="BA7" i="3"/>
  <c r="M27" i="11"/>
  <c r="AY8" i="3"/>
  <c r="AZ8" i="3"/>
  <c r="BA8" i="3"/>
  <c r="N27" i="11"/>
  <c r="AY9" i="3"/>
  <c r="O27" i="11"/>
  <c r="AY10" i="3"/>
  <c r="P27" i="11"/>
  <c r="AY11" i="3"/>
  <c r="AZ11" i="3"/>
  <c r="BA11" i="3"/>
  <c r="Q27" i="11"/>
  <c r="AY12" i="3"/>
  <c r="R27" i="11"/>
  <c r="AY13" i="3"/>
  <c r="AZ13" i="3"/>
  <c r="BA13" i="3"/>
  <c r="S27" i="11"/>
  <c r="AY14" i="3"/>
  <c r="AZ14" i="3"/>
  <c r="BA14" i="3"/>
  <c r="T27" i="11"/>
  <c r="AY15" i="3"/>
  <c r="AZ15" i="3"/>
  <c r="BA15" i="3"/>
  <c r="U27" i="11"/>
  <c r="AY16" i="3"/>
  <c r="AZ16" i="3"/>
  <c r="BA16" i="3"/>
  <c r="V27" i="11"/>
  <c r="AY17" i="3"/>
  <c r="AZ17" i="3"/>
  <c r="W27" i="11"/>
  <c r="AY18" i="3"/>
  <c r="AZ18" i="3"/>
  <c r="BA18" i="3"/>
  <c r="X27" i="11"/>
  <c r="AY19" i="3"/>
  <c r="AZ19" i="3"/>
  <c r="BA19" i="3"/>
  <c r="Y27" i="11"/>
  <c r="AC27" i="11"/>
  <c r="A28" i="11"/>
  <c r="B28" i="11"/>
  <c r="C28" i="11"/>
  <c r="D28" i="11"/>
  <c r="F28" i="11"/>
  <c r="G28" i="11"/>
  <c r="H28" i="11"/>
  <c r="I28" i="11"/>
  <c r="E28" i="11"/>
  <c r="J28" i="11"/>
  <c r="K28" i="11"/>
  <c r="A29" i="11"/>
  <c r="B29" i="11"/>
  <c r="C29" i="11"/>
  <c r="D29" i="11"/>
  <c r="F29" i="11"/>
  <c r="G29" i="11"/>
  <c r="H29" i="11"/>
  <c r="I29" i="11"/>
  <c r="E29" i="11"/>
  <c r="J29" i="11"/>
  <c r="K29" i="11"/>
  <c r="A30" i="11"/>
  <c r="B30" i="11"/>
  <c r="C30" i="11"/>
  <c r="D30" i="11"/>
  <c r="F30" i="11"/>
  <c r="G30" i="11"/>
  <c r="H30" i="11"/>
  <c r="I30" i="11"/>
  <c r="E30" i="11"/>
  <c r="J30" i="11"/>
  <c r="K30" i="11"/>
  <c r="L30" i="11"/>
  <c r="L25" i="3"/>
  <c r="M25" i="3"/>
  <c r="N25" i="3"/>
  <c r="M30" i="11"/>
  <c r="A31" i="11"/>
  <c r="B31" i="11"/>
  <c r="C31" i="11"/>
  <c r="D31" i="11"/>
  <c r="F31" i="11"/>
  <c r="G31" i="11"/>
  <c r="H31" i="11"/>
  <c r="I31" i="11"/>
  <c r="E31" i="11"/>
  <c r="J31" i="11"/>
  <c r="K31" i="11"/>
  <c r="O25" i="3"/>
  <c r="P25" i="3"/>
  <c r="Q25" i="3"/>
  <c r="M31" i="11"/>
  <c r="O30" i="3"/>
  <c r="R31" i="11"/>
  <c r="O31" i="3"/>
  <c r="P31" i="3"/>
  <c r="Q31" i="3"/>
  <c r="S31" i="11"/>
  <c r="O32" i="3"/>
  <c r="P32" i="3"/>
  <c r="Q32" i="3"/>
  <c r="T31" i="11"/>
  <c r="A32" i="11"/>
  <c r="B32" i="11"/>
  <c r="C32" i="11"/>
  <c r="D32" i="11"/>
  <c r="F32" i="11"/>
  <c r="G32" i="11"/>
  <c r="H32" i="11"/>
  <c r="I32" i="11"/>
  <c r="E32" i="11"/>
  <c r="J32" i="11"/>
  <c r="K32" i="11"/>
  <c r="R25" i="3"/>
  <c r="S25" i="3"/>
  <c r="T25" i="3"/>
  <c r="M32" i="11"/>
  <c r="R26" i="3"/>
  <c r="S26" i="3"/>
  <c r="T26" i="3"/>
  <c r="N32" i="11"/>
  <c r="R27" i="3"/>
  <c r="O32" i="11"/>
  <c r="R28" i="3"/>
  <c r="P32" i="11"/>
  <c r="R29" i="3"/>
  <c r="S29" i="3"/>
  <c r="T29" i="3"/>
  <c r="Q32" i="11"/>
  <c r="R30" i="3"/>
  <c r="R32" i="11"/>
  <c r="R31" i="3"/>
  <c r="S31" i="3"/>
  <c r="T31" i="3"/>
  <c r="S32" i="11"/>
  <c r="R32" i="3"/>
  <c r="S32" i="3"/>
  <c r="T32" i="3"/>
  <c r="T32" i="11"/>
  <c r="R33" i="3"/>
  <c r="S33" i="3"/>
  <c r="T33" i="3"/>
  <c r="U32" i="11"/>
  <c r="R34" i="3"/>
  <c r="S34" i="3"/>
  <c r="T34" i="3"/>
  <c r="V32" i="11"/>
  <c r="R35" i="3"/>
  <c r="S35" i="3"/>
  <c r="W32" i="11"/>
  <c r="R36" i="3"/>
  <c r="S36" i="3"/>
  <c r="T36" i="3"/>
  <c r="X32" i="11"/>
  <c r="R37" i="3"/>
  <c r="S37" i="3"/>
  <c r="T37" i="3"/>
  <c r="Y32" i="11"/>
  <c r="AC32" i="11"/>
  <c r="A33" i="11"/>
  <c r="B33" i="11"/>
  <c r="C33" i="11"/>
  <c r="D33" i="11"/>
  <c r="F33" i="11"/>
  <c r="G33" i="11"/>
  <c r="H33" i="11"/>
  <c r="I33" i="11"/>
  <c r="E33" i="11"/>
  <c r="J33" i="11"/>
  <c r="K33" i="11"/>
  <c r="A34" i="11"/>
  <c r="B34" i="11"/>
  <c r="C34" i="11"/>
  <c r="D34" i="11"/>
  <c r="F34" i="11"/>
  <c r="G34" i="11"/>
  <c r="H34" i="11"/>
  <c r="I34" i="11"/>
  <c r="E34" i="11"/>
  <c r="J34" i="11"/>
  <c r="K34" i="11"/>
  <c r="L34" i="11"/>
  <c r="X25" i="3"/>
  <c r="Y25" i="3"/>
  <c r="Z25" i="3"/>
  <c r="M34" i="11"/>
  <c r="X26" i="3"/>
  <c r="Y26" i="3"/>
  <c r="Z26" i="3"/>
  <c r="N34" i="11"/>
  <c r="A35" i="11"/>
  <c r="B35" i="11"/>
  <c r="C35" i="11"/>
  <c r="D35" i="11"/>
  <c r="F35" i="11"/>
  <c r="G35" i="11"/>
  <c r="H35" i="11"/>
  <c r="I35" i="11"/>
  <c r="E35" i="11"/>
  <c r="J35" i="11"/>
  <c r="K35" i="11"/>
  <c r="L35" i="11"/>
  <c r="AA25" i="3"/>
  <c r="AB25" i="3"/>
  <c r="AC25" i="3"/>
  <c r="M35" i="11"/>
  <c r="AA30" i="3"/>
  <c r="R35" i="11"/>
  <c r="AA31" i="3"/>
  <c r="AB31" i="3"/>
  <c r="AC31" i="3"/>
  <c r="S35" i="11"/>
  <c r="AA32" i="3"/>
  <c r="AB32" i="3"/>
  <c r="AC32" i="3"/>
  <c r="T35" i="11"/>
  <c r="A36" i="11"/>
  <c r="B36" i="11"/>
  <c r="C36" i="11"/>
  <c r="D36" i="11"/>
  <c r="F36" i="11"/>
  <c r="G36" i="11"/>
  <c r="H36" i="11"/>
  <c r="I36" i="11"/>
  <c r="E36" i="11"/>
  <c r="J36" i="11"/>
  <c r="K36" i="11"/>
  <c r="L36" i="11"/>
  <c r="A37" i="11"/>
  <c r="B37" i="11"/>
  <c r="C37" i="11"/>
  <c r="D37" i="11"/>
  <c r="F37" i="11"/>
  <c r="G37" i="11"/>
  <c r="H37" i="11"/>
  <c r="I37" i="11"/>
  <c r="E37" i="11"/>
  <c r="J37" i="11"/>
  <c r="K37" i="11"/>
  <c r="AG25" i="3"/>
  <c r="AH25" i="3"/>
  <c r="AI25" i="3"/>
  <c r="M37" i="11"/>
  <c r="AG26" i="3"/>
  <c r="AH26" i="3"/>
  <c r="AI26" i="3"/>
  <c r="N37" i="11"/>
  <c r="AG27" i="3"/>
  <c r="O37" i="11"/>
  <c r="AG28" i="3"/>
  <c r="P37" i="11"/>
  <c r="AG29" i="3"/>
  <c r="AH29" i="3"/>
  <c r="AI29" i="3"/>
  <c r="Q37" i="11"/>
  <c r="AG30" i="3"/>
  <c r="R37" i="11"/>
  <c r="AG31" i="3"/>
  <c r="S37" i="11"/>
  <c r="AG32" i="3"/>
  <c r="AH32" i="3"/>
  <c r="AI32" i="3"/>
  <c r="T37" i="11"/>
  <c r="AG33" i="3"/>
  <c r="AH33" i="3"/>
  <c r="AI33" i="3"/>
  <c r="U37" i="11"/>
  <c r="AG34" i="3"/>
  <c r="AH34" i="3"/>
  <c r="V37" i="11"/>
  <c r="AG35" i="3"/>
  <c r="AH35" i="3"/>
  <c r="AI35" i="3"/>
  <c r="W37" i="11"/>
  <c r="AG36" i="3"/>
  <c r="AH36" i="3"/>
  <c r="AI36" i="3"/>
  <c r="X37" i="11"/>
  <c r="AG37" i="3"/>
  <c r="AH37" i="3"/>
  <c r="AI37" i="3"/>
  <c r="Y37" i="11"/>
  <c r="AC37" i="11"/>
  <c r="A38" i="11"/>
  <c r="B38" i="11"/>
  <c r="C38" i="11"/>
  <c r="D38" i="11"/>
  <c r="F38" i="11"/>
  <c r="G38" i="11"/>
  <c r="H38" i="11"/>
  <c r="I38" i="11"/>
  <c r="E38" i="11"/>
  <c r="J38" i="11"/>
  <c r="K38" i="11"/>
  <c r="L38" i="11"/>
  <c r="AJ25" i="3"/>
  <c r="AK25" i="3"/>
  <c r="AL25" i="3"/>
  <c r="M38" i="11"/>
  <c r="AJ26" i="3"/>
  <c r="AK26" i="3"/>
  <c r="AL26" i="3"/>
  <c r="N38" i="11"/>
  <c r="A39" i="11"/>
  <c r="B39" i="11"/>
  <c r="B40" i="11"/>
  <c r="B41" i="11"/>
  <c r="B42" i="11"/>
  <c r="C39" i="11"/>
  <c r="D39" i="11"/>
  <c r="A40" i="11"/>
  <c r="C40" i="11"/>
  <c r="D40" i="11"/>
  <c r="A41" i="11"/>
  <c r="C41" i="11"/>
  <c r="D41" i="11"/>
  <c r="A42" i="11"/>
  <c r="C42" i="11"/>
  <c r="D42" i="11"/>
  <c r="A43" i="11"/>
  <c r="B43" i="11"/>
  <c r="C43" i="11"/>
  <c r="D43" i="11"/>
  <c r="A44" i="11"/>
  <c r="B44" i="11"/>
  <c r="C44" i="11"/>
  <c r="D44" i="11"/>
  <c r="A45" i="11"/>
  <c r="B45" i="11"/>
  <c r="C45" i="11"/>
  <c r="D45" i="11"/>
  <c r="A46" i="11"/>
  <c r="B46" i="11"/>
  <c r="C46" i="11"/>
  <c r="D46" i="11"/>
  <c r="A47" i="11"/>
  <c r="B47" i="11"/>
  <c r="C47" i="11"/>
  <c r="D47" i="11"/>
  <c r="A48" i="11"/>
  <c r="B48" i="11"/>
  <c r="C48" i="11"/>
  <c r="D48" i="11"/>
  <c r="A49" i="11"/>
  <c r="B49" i="11"/>
  <c r="C49" i="11"/>
  <c r="D49" i="11"/>
  <c r="A50" i="11"/>
  <c r="B50" i="11"/>
  <c r="C50" i="11"/>
  <c r="D50" i="11"/>
  <c r="A51" i="11"/>
  <c r="B51" i="11"/>
  <c r="C51" i="11"/>
  <c r="D51" i="11"/>
  <c r="A52" i="11"/>
  <c r="B52" i="11"/>
  <c r="C52" i="11"/>
  <c r="D52" i="11"/>
  <c r="A53" i="11"/>
  <c r="B53" i="11"/>
  <c r="C53" i="11"/>
  <c r="D53" i="11"/>
  <c r="A54" i="11"/>
  <c r="B54" i="11"/>
  <c r="C54" i="11"/>
  <c r="D54" i="11"/>
  <c r="A55" i="11"/>
  <c r="B55" i="11"/>
  <c r="C55" i="11"/>
  <c r="D55" i="11"/>
  <c r="A56" i="11"/>
  <c r="B56" i="11"/>
  <c r="C56" i="11"/>
  <c r="D56" i="11"/>
  <c r="A57" i="11"/>
  <c r="B57" i="11"/>
  <c r="C57" i="11"/>
  <c r="D57" i="11"/>
  <c r="A58" i="11"/>
  <c r="B58" i="11"/>
  <c r="C58" i="11"/>
  <c r="D58" i="11"/>
  <c r="A59" i="11"/>
  <c r="B59" i="11"/>
  <c r="C59" i="11"/>
  <c r="D59" i="11"/>
  <c r="A60" i="11"/>
  <c r="B60" i="11"/>
  <c r="C60" i="11"/>
  <c r="D60" i="11"/>
  <c r="A61" i="11"/>
  <c r="B61" i="11"/>
  <c r="C61" i="11"/>
  <c r="D61" i="11"/>
  <c r="A62" i="11"/>
  <c r="B62" i="11"/>
  <c r="C62" i="11"/>
  <c r="D62" i="11"/>
  <c r="A63" i="11"/>
  <c r="B63" i="11"/>
  <c r="C63" i="11"/>
  <c r="D63" i="11"/>
  <c r="A64" i="11"/>
  <c r="B64" i="11"/>
  <c r="C64" i="11"/>
  <c r="D64" i="11"/>
  <c r="A65" i="11"/>
  <c r="B65" i="11"/>
  <c r="C65" i="11"/>
  <c r="D65" i="11"/>
  <c r="A66" i="11"/>
  <c r="B66" i="11"/>
  <c r="C66" i="11"/>
  <c r="D66" i="11"/>
  <c r="A67" i="11"/>
  <c r="B67" i="11"/>
  <c r="C67" i="11"/>
  <c r="D67" i="11"/>
  <c r="A68" i="11"/>
  <c r="B68" i="11"/>
  <c r="C68" i="11"/>
  <c r="D68" i="11"/>
  <c r="A69" i="11"/>
  <c r="B69" i="11"/>
  <c r="C69" i="11"/>
  <c r="D69" i="11"/>
  <c r="A70" i="11"/>
  <c r="B70" i="11"/>
  <c r="C70" i="11"/>
  <c r="D70" i="11"/>
  <c r="A71" i="11"/>
  <c r="B71" i="11"/>
  <c r="C71" i="11"/>
  <c r="D71" i="11"/>
  <c r="A72" i="11"/>
  <c r="B72" i="11"/>
  <c r="C72" i="11"/>
  <c r="D72" i="11"/>
  <c r="A73" i="11"/>
  <c r="B73" i="11"/>
  <c r="C73" i="11"/>
  <c r="D73" i="11"/>
  <c r="A74" i="11"/>
  <c r="B74" i="11"/>
  <c r="C74" i="11"/>
  <c r="D74" i="11"/>
  <c r="A75" i="11"/>
  <c r="B75" i="11"/>
  <c r="C75" i="11"/>
  <c r="D75" i="11"/>
  <c r="X23" i="6"/>
  <c r="F39" i="11"/>
  <c r="G39" i="11"/>
  <c r="H39" i="11"/>
  <c r="I39" i="11"/>
  <c r="E39" i="11"/>
  <c r="J39" i="11"/>
  <c r="K39" i="11"/>
  <c r="L39" i="11"/>
  <c r="AM25" i="3"/>
  <c r="AN25" i="3"/>
  <c r="AO25" i="3"/>
  <c r="M39" i="11"/>
  <c r="AM30" i="3"/>
  <c r="R39" i="11"/>
  <c r="AM32" i="3"/>
  <c r="T39" i="11"/>
  <c r="AM33" i="3"/>
  <c r="AN33" i="3"/>
  <c r="AO33" i="3"/>
  <c r="U39" i="11"/>
  <c r="Z23" i="6"/>
  <c r="F40" i="11"/>
  <c r="G40" i="11"/>
  <c r="H40" i="11"/>
  <c r="I40" i="11"/>
  <c r="E40" i="11"/>
  <c r="J40" i="11"/>
  <c r="K40" i="11"/>
  <c r="L40" i="11"/>
  <c r="AP25" i="3"/>
  <c r="AQ25" i="3"/>
  <c r="AR25" i="3"/>
  <c r="M40" i="11"/>
  <c r="AP26" i="3"/>
  <c r="AQ26" i="3"/>
  <c r="AR26" i="3"/>
  <c r="N40" i="11"/>
  <c r="AP27" i="3"/>
  <c r="O40" i="11"/>
  <c r="AP28" i="3"/>
  <c r="P40" i="11"/>
  <c r="AP29" i="3"/>
  <c r="AQ29" i="3"/>
  <c r="AR29" i="3"/>
  <c r="Q40" i="11"/>
  <c r="AP30" i="3"/>
  <c r="R40" i="11"/>
  <c r="AP31" i="3"/>
  <c r="AQ31" i="3"/>
  <c r="AR31" i="3"/>
  <c r="S40" i="11"/>
  <c r="AP32" i="3"/>
  <c r="T40" i="11"/>
  <c r="AP33" i="3"/>
  <c r="AQ33" i="3"/>
  <c r="AR33" i="3"/>
  <c r="U40" i="11"/>
  <c r="AP34" i="3"/>
  <c r="AQ34" i="3"/>
  <c r="AR34" i="3"/>
  <c r="V40" i="11"/>
  <c r="AP35" i="3"/>
  <c r="AQ35" i="3"/>
  <c r="W40" i="11"/>
  <c r="AP36" i="3"/>
  <c r="AQ36" i="3"/>
  <c r="AR36" i="3"/>
  <c r="X40" i="11"/>
  <c r="AP37" i="3"/>
  <c r="AQ37" i="3"/>
  <c r="AR37" i="3"/>
  <c r="Y40" i="11"/>
  <c r="AC40" i="11"/>
  <c r="AB23" i="6"/>
  <c r="F41" i="11"/>
  <c r="G41" i="11"/>
  <c r="H41" i="11"/>
  <c r="I41" i="11"/>
  <c r="E41" i="11"/>
  <c r="J41" i="11"/>
  <c r="K41" i="11"/>
  <c r="AS26" i="3"/>
  <c r="AT26" i="3"/>
  <c r="AU26" i="3"/>
  <c r="N41" i="11"/>
  <c r="F42" i="11"/>
  <c r="G42" i="11"/>
  <c r="H42" i="11"/>
  <c r="I42" i="11"/>
  <c r="E42" i="11"/>
  <c r="J42" i="11"/>
  <c r="K42" i="11"/>
  <c r="L42" i="11"/>
  <c r="AV26" i="3"/>
  <c r="AW26" i="3"/>
  <c r="AX26" i="3"/>
  <c r="N42" i="11"/>
  <c r="AV27" i="3"/>
  <c r="O42" i="11"/>
  <c r="J23" i="6"/>
  <c r="F43" i="11"/>
  <c r="G43" i="11"/>
  <c r="H43" i="11"/>
  <c r="I43" i="11"/>
  <c r="E43" i="11"/>
  <c r="J43" i="11"/>
  <c r="K43" i="11"/>
  <c r="L43" i="11"/>
  <c r="AY29" i="3"/>
  <c r="AZ29" i="3"/>
  <c r="BA29" i="3"/>
  <c r="Q43" i="11"/>
  <c r="AY30" i="3"/>
  <c r="R43" i="11"/>
  <c r="AY31" i="3"/>
  <c r="AZ31" i="3"/>
  <c r="BA31" i="3"/>
  <c r="S43" i="11"/>
  <c r="AY32" i="3"/>
  <c r="AZ32" i="3"/>
  <c r="BA32" i="3"/>
  <c r="T43" i="11"/>
  <c r="AY33" i="3"/>
  <c r="AZ33" i="3"/>
  <c r="BA33" i="3"/>
  <c r="U43" i="11"/>
  <c r="F44" i="11"/>
  <c r="G44" i="11"/>
  <c r="H44" i="11"/>
  <c r="I44" i="11"/>
  <c r="E44" i="11"/>
  <c r="J44" i="11"/>
  <c r="K44" i="11"/>
  <c r="F43" i="3"/>
  <c r="G43" i="3"/>
  <c r="H43" i="3"/>
  <c r="M44" i="11"/>
  <c r="F44" i="3"/>
  <c r="G44" i="3"/>
  <c r="H44" i="3"/>
  <c r="N44" i="11"/>
  <c r="F45" i="3"/>
  <c r="G45" i="3"/>
  <c r="H45" i="3"/>
  <c r="O44" i="11"/>
  <c r="F46" i="3"/>
  <c r="G46" i="3"/>
  <c r="H46" i="3"/>
  <c r="P44" i="11"/>
  <c r="F47" i="3"/>
  <c r="G47" i="3"/>
  <c r="H47" i="3"/>
  <c r="Q44" i="11"/>
  <c r="F48" i="3"/>
  <c r="G48" i="3"/>
  <c r="H48" i="3"/>
  <c r="R44" i="11"/>
  <c r="F49" i="3"/>
  <c r="G49" i="3"/>
  <c r="H49" i="3"/>
  <c r="S44" i="11"/>
  <c r="F50" i="3"/>
  <c r="G50" i="3"/>
  <c r="H50" i="3"/>
  <c r="T44" i="11"/>
  <c r="F51" i="3"/>
  <c r="G51" i="3"/>
  <c r="H51" i="3"/>
  <c r="U44" i="11"/>
  <c r="F52" i="3"/>
  <c r="G52" i="3"/>
  <c r="H52" i="3"/>
  <c r="V44" i="11"/>
  <c r="F53" i="3"/>
  <c r="G53" i="3"/>
  <c r="H53" i="3"/>
  <c r="W44" i="11"/>
  <c r="F54" i="3"/>
  <c r="G54" i="3"/>
  <c r="H54" i="3"/>
  <c r="X44" i="11"/>
  <c r="F55" i="3"/>
  <c r="G55" i="3"/>
  <c r="H55" i="3"/>
  <c r="Y44" i="11"/>
  <c r="AC44" i="11"/>
  <c r="F45" i="11"/>
  <c r="G45" i="11"/>
  <c r="H45" i="11"/>
  <c r="I45" i="11"/>
  <c r="E45" i="11"/>
  <c r="J45" i="11"/>
  <c r="K45" i="11"/>
  <c r="L45" i="11"/>
  <c r="I43" i="3"/>
  <c r="J43" i="3"/>
  <c r="K43" i="3"/>
  <c r="M45" i="11"/>
  <c r="I44" i="3"/>
  <c r="J44" i="3"/>
  <c r="K44" i="3"/>
  <c r="N45" i="11"/>
  <c r="I45" i="3"/>
  <c r="O45" i="11"/>
  <c r="I46" i="3"/>
  <c r="P45" i="11"/>
  <c r="I47" i="3"/>
  <c r="J47" i="3"/>
  <c r="K47" i="3"/>
  <c r="Q45" i="11"/>
  <c r="I48" i="3"/>
  <c r="R45" i="11"/>
  <c r="I49" i="3"/>
  <c r="J49" i="3"/>
  <c r="K49" i="3"/>
  <c r="S45" i="11"/>
  <c r="I50" i="3"/>
  <c r="J50" i="3"/>
  <c r="K50" i="3"/>
  <c r="T45" i="11"/>
  <c r="I51" i="3"/>
  <c r="J51" i="3"/>
  <c r="K51" i="3"/>
  <c r="U45" i="11"/>
  <c r="I52" i="3"/>
  <c r="V45" i="11"/>
  <c r="I53" i="3"/>
  <c r="J53" i="3"/>
  <c r="W45" i="11"/>
  <c r="I54" i="3"/>
  <c r="J54" i="3"/>
  <c r="K54" i="3"/>
  <c r="X45" i="11"/>
  <c r="I55" i="3"/>
  <c r="J55" i="3"/>
  <c r="K55" i="3"/>
  <c r="Y45" i="11"/>
  <c r="AC45" i="11"/>
  <c r="F46" i="11"/>
  <c r="G46" i="11"/>
  <c r="H46" i="11"/>
  <c r="I46" i="11"/>
  <c r="E46" i="11"/>
  <c r="J46" i="11"/>
  <c r="K46" i="11"/>
  <c r="L46" i="11"/>
  <c r="F47" i="11"/>
  <c r="G47" i="11"/>
  <c r="H47" i="11"/>
  <c r="I47" i="11"/>
  <c r="E47" i="11"/>
  <c r="J47" i="11"/>
  <c r="K47" i="11"/>
  <c r="O44" i="3"/>
  <c r="P44" i="3"/>
  <c r="Q44" i="3"/>
  <c r="N47" i="11"/>
  <c r="F48" i="11"/>
  <c r="G48" i="11"/>
  <c r="H48" i="11"/>
  <c r="I48" i="11"/>
  <c r="E48" i="11"/>
  <c r="J48" i="11"/>
  <c r="K48" i="11"/>
  <c r="L48" i="11"/>
  <c r="R45" i="3"/>
  <c r="O48" i="11"/>
  <c r="R46" i="3"/>
  <c r="P48" i="11"/>
  <c r="R47" i="3"/>
  <c r="S47" i="3"/>
  <c r="T47" i="3"/>
  <c r="Q48" i="11"/>
  <c r="R48" i="3"/>
  <c r="R48" i="11"/>
  <c r="R49" i="3"/>
  <c r="S48" i="11"/>
  <c r="F49" i="11"/>
  <c r="G49" i="11"/>
  <c r="H49" i="11"/>
  <c r="I49" i="11"/>
  <c r="E49" i="11"/>
  <c r="J49" i="11"/>
  <c r="K49" i="11"/>
  <c r="AD23" i="6"/>
  <c r="F50" i="11"/>
  <c r="G50" i="11"/>
  <c r="H50" i="11"/>
  <c r="I50" i="11"/>
  <c r="E50" i="11"/>
  <c r="J50" i="11"/>
  <c r="K50" i="11"/>
  <c r="L50" i="11"/>
  <c r="F51" i="11"/>
  <c r="G51" i="11"/>
  <c r="H51" i="11"/>
  <c r="I51" i="11"/>
  <c r="J51" i="11"/>
  <c r="K51" i="11"/>
  <c r="AA44" i="3"/>
  <c r="N51" i="11"/>
  <c r="AA45" i="3"/>
  <c r="AB45" i="3"/>
  <c r="AC45" i="3"/>
  <c r="O51" i="11"/>
  <c r="F52" i="11"/>
  <c r="G52" i="11"/>
  <c r="H52" i="11"/>
  <c r="I52" i="11"/>
  <c r="E52" i="11"/>
  <c r="J52" i="11"/>
  <c r="K52" i="11"/>
  <c r="L52" i="11"/>
  <c r="AD43" i="3"/>
  <c r="AE43" i="3"/>
  <c r="AF43" i="3"/>
  <c r="M52" i="11"/>
  <c r="AD44" i="3"/>
  <c r="AE44" i="3"/>
  <c r="AF44" i="3"/>
  <c r="N52" i="11"/>
  <c r="AD45" i="3"/>
  <c r="O52" i="11"/>
  <c r="AD46" i="3"/>
  <c r="P52" i="11"/>
  <c r="AD47" i="3"/>
  <c r="AE47" i="3"/>
  <c r="AF47" i="3"/>
  <c r="Q52" i="11"/>
  <c r="AD48" i="3"/>
  <c r="R52" i="11"/>
  <c r="AD49" i="3"/>
  <c r="AE49" i="3"/>
  <c r="AF49" i="3"/>
  <c r="S52" i="11"/>
  <c r="AD50" i="3"/>
  <c r="T52" i="11"/>
  <c r="AD51" i="3"/>
  <c r="AE51" i="3"/>
  <c r="AF51" i="3"/>
  <c r="U52" i="11"/>
  <c r="AD52" i="3"/>
  <c r="AE52" i="3"/>
  <c r="AF52" i="3"/>
  <c r="V52" i="11"/>
  <c r="AD53" i="3"/>
  <c r="AE53" i="3"/>
  <c r="W52" i="11"/>
  <c r="AD54" i="3"/>
  <c r="AE54" i="3"/>
  <c r="AF54" i="3"/>
  <c r="X52" i="11"/>
  <c r="AD55" i="3"/>
  <c r="AE55" i="3"/>
  <c r="AF55" i="3"/>
  <c r="Y52" i="11"/>
  <c r="AC52" i="11"/>
  <c r="F53" i="11"/>
  <c r="G53" i="11"/>
  <c r="H53" i="11"/>
  <c r="I53" i="11"/>
  <c r="E53" i="11"/>
  <c r="J53" i="11"/>
  <c r="K53" i="11"/>
  <c r="L53" i="11"/>
  <c r="AG45" i="3"/>
  <c r="O53" i="11"/>
  <c r="AG46" i="3"/>
  <c r="P53" i="11"/>
  <c r="AG47" i="3"/>
  <c r="AH47" i="3"/>
  <c r="AI47" i="3"/>
  <c r="Q53" i="11"/>
  <c r="F54" i="11"/>
  <c r="G54" i="11"/>
  <c r="H54" i="11"/>
  <c r="I54" i="11"/>
  <c r="E54" i="11"/>
  <c r="J54" i="11"/>
  <c r="K54" i="11"/>
  <c r="AJ53" i="3"/>
  <c r="AK53" i="3"/>
  <c r="W54" i="11"/>
  <c r="AJ54" i="3"/>
  <c r="AK54" i="3"/>
  <c r="AL54" i="3"/>
  <c r="X54" i="11"/>
  <c r="AJ55" i="3"/>
  <c r="AK55" i="3"/>
  <c r="AL55" i="3"/>
  <c r="Y54" i="11"/>
  <c r="F55" i="11"/>
  <c r="G55" i="11"/>
  <c r="H55" i="11"/>
  <c r="I55" i="11"/>
  <c r="E55" i="11"/>
  <c r="J55" i="11"/>
  <c r="K55" i="11"/>
  <c r="L55" i="11"/>
  <c r="AM43" i="3"/>
  <c r="AN43" i="3"/>
  <c r="AO43" i="3"/>
  <c r="M55" i="11"/>
  <c r="AM44" i="3"/>
  <c r="AN44" i="3"/>
  <c r="AO44" i="3"/>
  <c r="N55" i="11"/>
  <c r="AM45" i="3"/>
  <c r="O55" i="11"/>
  <c r="AM46" i="3"/>
  <c r="P55" i="11"/>
  <c r="AM47" i="3"/>
  <c r="AN47" i="3"/>
  <c r="AO47" i="3"/>
  <c r="Q55" i="11"/>
  <c r="AM48" i="3"/>
  <c r="R55" i="11"/>
  <c r="AM49" i="3"/>
  <c r="AN49" i="3"/>
  <c r="AO49" i="3"/>
  <c r="S55" i="11"/>
  <c r="AM50" i="3"/>
  <c r="AN50" i="3"/>
  <c r="AO50" i="3"/>
  <c r="T55" i="11"/>
  <c r="AM51" i="3"/>
  <c r="AN51" i="3"/>
  <c r="AO51" i="3"/>
  <c r="U55" i="11"/>
  <c r="AM52" i="3"/>
  <c r="V55" i="11"/>
  <c r="AM53" i="3"/>
  <c r="AN53" i="3"/>
  <c r="W55" i="11"/>
  <c r="AM54" i="3"/>
  <c r="AN54" i="3"/>
  <c r="AO54" i="3"/>
  <c r="X55" i="11"/>
  <c r="AM55" i="3"/>
  <c r="AN55" i="3"/>
  <c r="AO55" i="3"/>
  <c r="Y55" i="11"/>
  <c r="AC55" i="11"/>
  <c r="F56" i="11"/>
  <c r="G56" i="11"/>
  <c r="H56" i="11"/>
  <c r="I56" i="11"/>
  <c r="E56" i="11"/>
  <c r="J56" i="11"/>
  <c r="K56" i="11"/>
  <c r="F57" i="11"/>
  <c r="G57" i="11"/>
  <c r="H57" i="11"/>
  <c r="I57" i="11"/>
  <c r="E57" i="11"/>
  <c r="J57" i="11"/>
  <c r="K57" i="11"/>
  <c r="L57" i="11"/>
  <c r="F58" i="11"/>
  <c r="G58" i="11"/>
  <c r="H58" i="11"/>
  <c r="I58" i="11"/>
  <c r="E58" i="11"/>
  <c r="J58" i="11"/>
  <c r="K58" i="11"/>
  <c r="L58" i="11"/>
  <c r="F59" i="11"/>
  <c r="G59" i="11"/>
  <c r="H59" i="11"/>
  <c r="I59" i="11"/>
  <c r="E59" i="11"/>
  <c r="J59" i="11"/>
  <c r="K59" i="11"/>
  <c r="AY45" i="3"/>
  <c r="AZ45" i="3"/>
  <c r="BA45" i="3"/>
  <c r="O59" i="11"/>
  <c r="F60" i="11"/>
  <c r="G60" i="11"/>
  <c r="H60" i="11"/>
  <c r="I60" i="11"/>
  <c r="E60" i="11"/>
  <c r="J60" i="11"/>
  <c r="K60" i="11"/>
  <c r="F61" i="3"/>
  <c r="G61" i="3"/>
  <c r="H61" i="3"/>
  <c r="M60" i="11"/>
  <c r="F62" i="3"/>
  <c r="G62" i="3"/>
  <c r="H62" i="3"/>
  <c r="N60" i="11"/>
  <c r="F63" i="3"/>
  <c r="O60" i="11"/>
  <c r="F64" i="3"/>
  <c r="P60" i="11"/>
  <c r="F65" i="3"/>
  <c r="G65" i="3"/>
  <c r="H65" i="3"/>
  <c r="Q60" i="11"/>
  <c r="F66" i="3"/>
  <c r="R60" i="11"/>
  <c r="F67" i="3"/>
  <c r="G67" i="3"/>
  <c r="H67" i="3"/>
  <c r="S60" i="11"/>
  <c r="F68" i="3"/>
  <c r="G68" i="3"/>
  <c r="H68" i="3"/>
  <c r="T60" i="11"/>
  <c r="F69" i="3"/>
  <c r="G69" i="3"/>
  <c r="H69" i="3"/>
  <c r="U60" i="11"/>
  <c r="F70" i="3"/>
  <c r="G70" i="3"/>
  <c r="H70" i="3"/>
  <c r="V60" i="11"/>
  <c r="F71" i="3"/>
  <c r="G71" i="3"/>
  <c r="W60" i="11"/>
  <c r="F72" i="3"/>
  <c r="G72" i="3"/>
  <c r="H72" i="3"/>
  <c r="X60" i="11"/>
  <c r="F73" i="3"/>
  <c r="G73" i="3"/>
  <c r="H73" i="3"/>
  <c r="Y60" i="11"/>
  <c r="AC60" i="11"/>
  <c r="F61" i="11"/>
  <c r="G61" i="11"/>
  <c r="H61" i="11"/>
  <c r="I61" i="11"/>
  <c r="E61" i="11"/>
  <c r="J61" i="11"/>
  <c r="K61" i="11"/>
  <c r="L61" i="11"/>
  <c r="F62" i="11"/>
  <c r="G62" i="11"/>
  <c r="H62" i="11"/>
  <c r="I62" i="11"/>
  <c r="E62" i="11"/>
  <c r="J62" i="11"/>
  <c r="K62" i="11"/>
  <c r="L62" i="11"/>
  <c r="L61" i="3"/>
  <c r="M61" i="3"/>
  <c r="N61" i="3"/>
  <c r="M62" i="11"/>
  <c r="L62" i="3"/>
  <c r="M62" i="3"/>
  <c r="N62" i="3"/>
  <c r="N62" i="11"/>
  <c r="F63" i="11"/>
  <c r="G63" i="11"/>
  <c r="H63" i="11"/>
  <c r="I63" i="11"/>
  <c r="E63" i="11"/>
  <c r="J63" i="11"/>
  <c r="K63" i="11"/>
  <c r="L63" i="11"/>
  <c r="O61" i="3"/>
  <c r="P61" i="3"/>
  <c r="Q61" i="3"/>
  <c r="M63" i="11"/>
  <c r="O62" i="3"/>
  <c r="P62" i="3"/>
  <c r="Q62" i="3"/>
  <c r="N63" i="11"/>
  <c r="O63" i="3"/>
  <c r="O63" i="11"/>
  <c r="O64" i="3"/>
  <c r="P63" i="11"/>
  <c r="O65" i="3"/>
  <c r="P65" i="3"/>
  <c r="Q65" i="3"/>
  <c r="Q63" i="11"/>
  <c r="O66" i="3"/>
  <c r="R63" i="11"/>
  <c r="O67" i="3"/>
  <c r="P67" i="3"/>
  <c r="S63" i="11"/>
  <c r="O68" i="3"/>
  <c r="P68" i="3"/>
  <c r="Q68" i="3"/>
  <c r="T63" i="11"/>
  <c r="O69" i="3"/>
  <c r="P69" i="3"/>
  <c r="Q69" i="3"/>
  <c r="U63" i="11"/>
  <c r="O70" i="3"/>
  <c r="V63" i="11"/>
  <c r="O71" i="3"/>
  <c r="P71" i="3"/>
  <c r="Q71" i="3"/>
  <c r="W63" i="11"/>
  <c r="O72" i="3"/>
  <c r="P72" i="3"/>
  <c r="Q72" i="3"/>
  <c r="X63" i="11"/>
  <c r="O73" i="3"/>
  <c r="P73" i="3"/>
  <c r="Q73" i="3"/>
  <c r="Y63" i="11"/>
  <c r="AC63" i="11"/>
  <c r="F64" i="11"/>
  <c r="G64" i="11"/>
  <c r="H64" i="11"/>
  <c r="I64" i="11"/>
  <c r="E64" i="11"/>
  <c r="J64" i="11"/>
  <c r="K64" i="11"/>
  <c r="L64" i="11"/>
  <c r="F65" i="11"/>
  <c r="G65" i="11"/>
  <c r="H65" i="11"/>
  <c r="I65" i="11"/>
  <c r="E65" i="11"/>
  <c r="J65" i="11"/>
  <c r="K65" i="11"/>
  <c r="L65" i="11"/>
  <c r="U61" i="3"/>
  <c r="V61" i="3"/>
  <c r="W61" i="3"/>
  <c r="M65" i="11"/>
  <c r="U62" i="3"/>
  <c r="V62" i="3"/>
  <c r="W62" i="3"/>
  <c r="N65" i="11"/>
  <c r="U63" i="3"/>
  <c r="V63" i="3"/>
  <c r="W63" i="3"/>
  <c r="O65" i="11"/>
  <c r="U64" i="3"/>
  <c r="V64" i="3"/>
  <c r="W64" i="3"/>
  <c r="P65" i="11"/>
  <c r="U65" i="3"/>
  <c r="V65" i="3"/>
  <c r="W65" i="3"/>
  <c r="Q65" i="11"/>
  <c r="U66" i="3"/>
  <c r="V66" i="3"/>
  <c r="W66" i="3"/>
  <c r="R65" i="11"/>
  <c r="U67" i="3"/>
  <c r="V67" i="3"/>
  <c r="W67" i="3"/>
  <c r="S65" i="11"/>
  <c r="U68" i="3"/>
  <c r="V68" i="3"/>
  <c r="W68" i="3"/>
  <c r="T65" i="11"/>
  <c r="U69" i="3"/>
  <c r="V69" i="3"/>
  <c r="W69" i="3"/>
  <c r="U65" i="11"/>
  <c r="U70" i="3"/>
  <c r="V70" i="3"/>
  <c r="W70" i="3"/>
  <c r="V65" i="11"/>
  <c r="U71" i="3"/>
  <c r="V71" i="3"/>
  <c r="W71" i="3"/>
  <c r="W65" i="11"/>
  <c r="U72" i="3"/>
  <c r="V72" i="3"/>
  <c r="W72" i="3"/>
  <c r="X65" i="11"/>
  <c r="U73" i="3"/>
  <c r="V73" i="3"/>
  <c r="W73" i="3"/>
  <c r="Y65" i="11"/>
  <c r="AC65" i="11"/>
  <c r="F66" i="11"/>
  <c r="G66" i="11"/>
  <c r="H66" i="11"/>
  <c r="I66" i="11"/>
  <c r="E66" i="11"/>
  <c r="J66" i="11"/>
  <c r="K66" i="11"/>
  <c r="X61" i="3"/>
  <c r="Y61" i="3"/>
  <c r="Z61" i="3"/>
  <c r="M66" i="11"/>
  <c r="X62" i="3"/>
  <c r="Y62" i="3"/>
  <c r="Z62" i="3"/>
  <c r="N66" i="11"/>
  <c r="X63" i="3"/>
  <c r="Y63" i="3"/>
  <c r="Z63" i="3"/>
  <c r="O66" i="11"/>
  <c r="X64" i="3"/>
  <c r="Y64" i="3"/>
  <c r="Z64" i="3"/>
  <c r="P66" i="11"/>
  <c r="X65" i="3"/>
  <c r="Y65" i="3"/>
  <c r="Z65" i="3"/>
  <c r="Q66" i="11"/>
  <c r="X66" i="3"/>
  <c r="Y66" i="3"/>
  <c r="Z66" i="3"/>
  <c r="R66" i="11"/>
  <c r="X67" i="3"/>
  <c r="Y67" i="3"/>
  <c r="Z67" i="3"/>
  <c r="S66" i="11"/>
  <c r="X68" i="3"/>
  <c r="Y68" i="3"/>
  <c r="Z68" i="3"/>
  <c r="T66" i="11"/>
  <c r="X69" i="3"/>
  <c r="Y69" i="3"/>
  <c r="Z69" i="3"/>
  <c r="U66" i="11"/>
  <c r="X70" i="3"/>
  <c r="Y70" i="3"/>
  <c r="Z70" i="3"/>
  <c r="V66" i="11"/>
  <c r="X71" i="3"/>
  <c r="Y71" i="3"/>
  <c r="Z71" i="3"/>
  <c r="W66" i="11"/>
  <c r="X72" i="3"/>
  <c r="Y72" i="3"/>
  <c r="Z72" i="3"/>
  <c r="X66" i="11"/>
  <c r="X73" i="3"/>
  <c r="Y73" i="3"/>
  <c r="Z73" i="3"/>
  <c r="Y66" i="11"/>
  <c r="AC66" i="11"/>
  <c r="F67" i="11"/>
  <c r="G67" i="11"/>
  <c r="H67" i="11"/>
  <c r="I67" i="11"/>
  <c r="E67" i="11"/>
  <c r="J67" i="11"/>
  <c r="K67" i="11"/>
  <c r="AA61" i="3"/>
  <c r="AB61" i="3"/>
  <c r="AC61" i="3"/>
  <c r="M67" i="11"/>
  <c r="AA62" i="3"/>
  <c r="AB62" i="3"/>
  <c r="AC62" i="3"/>
  <c r="N67" i="11"/>
  <c r="AA63" i="3"/>
  <c r="AB63" i="3"/>
  <c r="AC63" i="3"/>
  <c r="O67" i="11"/>
  <c r="AA64" i="3"/>
  <c r="AB64" i="3"/>
  <c r="AC64" i="3"/>
  <c r="P67" i="11"/>
  <c r="AA65" i="3"/>
  <c r="AB65" i="3"/>
  <c r="AC65" i="3"/>
  <c r="Q67" i="11"/>
  <c r="AA66" i="3"/>
  <c r="AB66" i="3"/>
  <c r="AC66" i="3"/>
  <c r="R67" i="11"/>
  <c r="AA67" i="3"/>
  <c r="AB67" i="3"/>
  <c r="AC67" i="3"/>
  <c r="S67" i="11"/>
  <c r="AA68" i="3"/>
  <c r="AB68" i="3"/>
  <c r="AC68" i="3"/>
  <c r="T67" i="11"/>
  <c r="AA69" i="3"/>
  <c r="AB69" i="3"/>
  <c r="AC69" i="3"/>
  <c r="U67" i="11"/>
  <c r="AA70" i="3"/>
  <c r="AB70" i="3"/>
  <c r="AC70" i="3"/>
  <c r="V67" i="11"/>
  <c r="AA71" i="3"/>
  <c r="AB71" i="3"/>
  <c r="AC71" i="3"/>
  <c r="W67" i="11"/>
  <c r="AA72" i="3"/>
  <c r="AB72" i="3"/>
  <c r="AC72" i="3"/>
  <c r="X67" i="11"/>
  <c r="AA73" i="3"/>
  <c r="AB73" i="3"/>
  <c r="AC73" i="3"/>
  <c r="Y67" i="11"/>
  <c r="AC67" i="11"/>
  <c r="F68" i="11"/>
  <c r="G68" i="11"/>
  <c r="H68" i="11"/>
  <c r="I68" i="11"/>
  <c r="E68" i="11"/>
  <c r="J68" i="11"/>
  <c r="K68" i="11"/>
  <c r="L68" i="11"/>
  <c r="AD61" i="3"/>
  <c r="AE61" i="3"/>
  <c r="AF61" i="3"/>
  <c r="M68" i="11"/>
  <c r="AD62" i="3"/>
  <c r="AE62" i="3"/>
  <c r="AF62" i="3"/>
  <c r="N68" i="11"/>
  <c r="AD63" i="3"/>
  <c r="AE63" i="3"/>
  <c r="AF63" i="3"/>
  <c r="O68" i="11"/>
  <c r="AD64" i="3"/>
  <c r="AE64" i="3"/>
  <c r="AF64" i="3"/>
  <c r="P68" i="11"/>
  <c r="AD65" i="3"/>
  <c r="AE65" i="3"/>
  <c r="AF65" i="3"/>
  <c r="Q68" i="11"/>
  <c r="AD66" i="3"/>
  <c r="AE66" i="3"/>
  <c r="AF66" i="3"/>
  <c r="R68" i="11"/>
  <c r="AD67" i="3"/>
  <c r="AE67" i="3"/>
  <c r="AF67" i="3"/>
  <c r="S68" i="11"/>
  <c r="AD68" i="3"/>
  <c r="AE68" i="3"/>
  <c r="AF68" i="3"/>
  <c r="T68" i="11"/>
  <c r="AD69" i="3"/>
  <c r="AE69" i="3"/>
  <c r="AF69" i="3"/>
  <c r="U68" i="11"/>
  <c r="AD70" i="3"/>
  <c r="AE70" i="3"/>
  <c r="AF70" i="3"/>
  <c r="V68" i="11"/>
  <c r="AD71" i="3"/>
  <c r="AE71" i="3"/>
  <c r="AF71" i="3"/>
  <c r="W68" i="11"/>
  <c r="AD72" i="3"/>
  <c r="AE72" i="3"/>
  <c r="AF72" i="3"/>
  <c r="X68" i="11"/>
  <c r="AD73" i="3"/>
  <c r="AE73" i="3"/>
  <c r="AF73" i="3"/>
  <c r="Y68" i="11"/>
  <c r="AC68" i="11"/>
  <c r="F69" i="11"/>
  <c r="G69" i="11"/>
  <c r="H69" i="11"/>
  <c r="I69" i="11"/>
  <c r="E69" i="11"/>
  <c r="J69" i="11"/>
  <c r="K69" i="11"/>
  <c r="AG61" i="3"/>
  <c r="AH61" i="3"/>
  <c r="AI61" i="3"/>
  <c r="M69" i="11"/>
  <c r="AG62" i="3"/>
  <c r="AH62" i="3"/>
  <c r="AI62" i="3"/>
  <c r="N69" i="11"/>
  <c r="AG63" i="3"/>
  <c r="AH63" i="3"/>
  <c r="AI63" i="3"/>
  <c r="O69" i="11"/>
  <c r="AG64" i="3"/>
  <c r="AH64" i="3"/>
  <c r="AI64" i="3"/>
  <c r="P69" i="11"/>
  <c r="AG65" i="3"/>
  <c r="AH65" i="3"/>
  <c r="AI65" i="3"/>
  <c r="Q69" i="11"/>
  <c r="AG66" i="3"/>
  <c r="AH66" i="3"/>
  <c r="AI66" i="3"/>
  <c r="R69" i="11"/>
  <c r="AG67" i="3"/>
  <c r="AH67" i="3"/>
  <c r="AI67" i="3"/>
  <c r="S69" i="11"/>
  <c r="AG68" i="3"/>
  <c r="AH68" i="3"/>
  <c r="AI68" i="3"/>
  <c r="T69" i="11"/>
  <c r="AG69" i="3"/>
  <c r="AH69" i="3"/>
  <c r="AI69" i="3"/>
  <c r="U69" i="11"/>
  <c r="AG70" i="3"/>
  <c r="AH70" i="3"/>
  <c r="AI70" i="3"/>
  <c r="V69" i="11"/>
  <c r="AG71" i="3"/>
  <c r="AH71" i="3"/>
  <c r="AI71" i="3"/>
  <c r="W69" i="11"/>
  <c r="AG72" i="3"/>
  <c r="AH72" i="3"/>
  <c r="AI72" i="3"/>
  <c r="X69" i="11"/>
  <c r="AG73" i="3"/>
  <c r="AH73" i="3"/>
  <c r="AI73" i="3"/>
  <c r="Y69" i="11"/>
  <c r="AC69" i="11"/>
  <c r="F70" i="11"/>
  <c r="G70" i="11"/>
  <c r="H70" i="11"/>
  <c r="I70" i="11"/>
  <c r="E70" i="11"/>
  <c r="J70" i="11"/>
  <c r="K70" i="11"/>
  <c r="AJ61" i="3"/>
  <c r="AK61" i="3"/>
  <c r="AL61" i="3"/>
  <c r="M70" i="11"/>
  <c r="AJ62" i="3"/>
  <c r="AK62" i="3"/>
  <c r="AL62" i="3"/>
  <c r="N70" i="11"/>
  <c r="AJ63" i="3"/>
  <c r="AK63" i="3"/>
  <c r="AL63" i="3"/>
  <c r="O70" i="11"/>
  <c r="AJ64" i="3"/>
  <c r="AK64" i="3"/>
  <c r="AL64" i="3"/>
  <c r="P70" i="11"/>
  <c r="AJ65" i="3"/>
  <c r="AK65" i="3"/>
  <c r="AL65" i="3"/>
  <c r="Q70" i="11"/>
  <c r="AJ66" i="3"/>
  <c r="AK66" i="3"/>
  <c r="AL66" i="3"/>
  <c r="R70" i="11"/>
  <c r="AJ67" i="3"/>
  <c r="AK67" i="3"/>
  <c r="AL67" i="3"/>
  <c r="S70" i="11"/>
  <c r="AJ68" i="3"/>
  <c r="AK68" i="3"/>
  <c r="AL68" i="3"/>
  <c r="T70" i="11"/>
  <c r="AJ69" i="3"/>
  <c r="AK69" i="3"/>
  <c r="AL69" i="3"/>
  <c r="U70" i="11"/>
  <c r="AJ70" i="3"/>
  <c r="AK70" i="3"/>
  <c r="AL70" i="3"/>
  <c r="V70" i="11"/>
  <c r="AJ71" i="3"/>
  <c r="AK71" i="3"/>
  <c r="AL71" i="3"/>
  <c r="W70" i="11"/>
  <c r="AJ72" i="3"/>
  <c r="AK72" i="3"/>
  <c r="AL72" i="3"/>
  <c r="X70" i="11"/>
  <c r="AJ73" i="3"/>
  <c r="AK73" i="3"/>
  <c r="AL73" i="3"/>
  <c r="Y70" i="11"/>
  <c r="AC70" i="11"/>
  <c r="F71" i="11"/>
  <c r="G71" i="11"/>
  <c r="H71" i="11"/>
  <c r="I71" i="11"/>
  <c r="E71" i="11"/>
  <c r="J71" i="11"/>
  <c r="K71" i="11"/>
  <c r="L71" i="11"/>
  <c r="AM61" i="3"/>
  <c r="AN61" i="3"/>
  <c r="AO61" i="3"/>
  <c r="M71" i="11"/>
  <c r="AM62" i="3"/>
  <c r="AN62" i="3"/>
  <c r="AO62" i="3"/>
  <c r="N71" i="11"/>
  <c r="AM63" i="3"/>
  <c r="AN63" i="3"/>
  <c r="AO63" i="3"/>
  <c r="O71" i="11"/>
  <c r="AM64" i="3"/>
  <c r="AN64" i="3"/>
  <c r="AO64" i="3"/>
  <c r="P71" i="11"/>
  <c r="AM65" i="3"/>
  <c r="AN65" i="3"/>
  <c r="AO65" i="3"/>
  <c r="Q71" i="11"/>
  <c r="AM66" i="3"/>
  <c r="AN66" i="3"/>
  <c r="AO66" i="3"/>
  <c r="R71" i="11"/>
  <c r="AM67" i="3"/>
  <c r="AN67" i="3"/>
  <c r="AO67" i="3"/>
  <c r="S71" i="11"/>
  <c r="AM68" i="3"/>
  <c r="AN68" i="3"/>
  <c r="AO68" i="3"/>
  <c r="T71" i="11"/>
  <c r="AM69" i="3"/>
  <c r="AN69" i="3"/>
  <c r="AO69" i="3"/>
  <c r="U71" i="11"/>
  <c r="AM70" i="3"/>
  <c r="AN70" i="3"/>
  <c r="AO70" i="3"/>
  <c r="V71" i="11"/>
  <c r="AM71" i="3"/>
  <c r="AN71" i="3"/>
  <c r="AO71" i="3"/>
  <c r="W71" i="11"/>
  <c r="AM72" i="3"/>
  <c r="AN72" i="3"/>
  <c r="AO72" i="3"/>
  <c r="X71" i="11"/>
  <c r="AM73" i="3"/>
  <c r="AN73" i="3"/>
  <c r="AO73" i="3"/>
  <c r="Y71" i="11"/>
  <c r="AC71" i="11"/>
  <c r="F72" i="11"/>
  <c r="G72" i="11"/>
  <c r="H72" i="11"/>
  <c r="I72" i="11"/>
  <c r="E72" i="11"/>
  <c r="J72" i="11"/>
  <c r="K72" i="11"/>
  <c r="L72" i="11"/>
  <c r="AP61" i="3"/>
  <c r="AQ61" i="3"/>
  <c r="AR61" i="3"/>
  <c r="M72" i="11"/>
  <c r="AP62" i="3"/>
  <c r="AQ62" i="3"/>
  <c r="AR62" i="3"/>
  <c r="N72" i="11"/>
  <c r="AP63" i="3"/>
  <c r="AQ63" i="3"/>
  <c r="AR63" i="3"/>
  <c r="O72" i="11"/>
  <c r="AP64" i="3"/>
  <c r="AQ64" i="3"/>
  <c r="AR64" i="3"/>
  <c r="P72" i="11"/>
  <c r="AP65" i="3"/>
  <c r="AQ65" i="3"/>
  <c r="AR65" i="3"/>
  <c r="Q72" i="11"/>
  <c r="AP66" i="3"/>
  <c r="AQ66" i="3"/>
  <c r="AR66" i="3"/>
  <c r="R72" i="11"/>
  <c r="AP67" i="3"/>
  <c r="AQ67" i="3"/>
  <c r="AR67" i="3"/>
  <c r="S72" i="11"/>
  <c r="AP68" i="3"/>
  <c r="AQ68" i="3"/>
  <c r="AR68" i="3"/>
  <c r="T72" i="11"/>
  <c r="AP69" i="3"/>
  <c r="AQ69" i="3"/>
  <c r="AR69" i="3"/>
  <c r="U72" i="11"/>
  <c r="AP70" i="3"/>
  <c r="AQ70" i="3"/>
  <c r="AR70" i="3"/>
  <c r="V72" i="11"/>
  <c r="AP71" i="3"/>
  <c r="AQ71" i="3"/>
  <c r="AR71" i="3"/>
  <c r="W72" i="11"/>
  <c r="AP72" i="3"/>
  <c r="AQ72" i="3"/>
  <c r="AR72" i="3"/>
  <c r="X72" i="11"/>
  <c r="AP73" i="3"/>
  <c r="AQ73" i="3"/>
  <c r="AR73" i="3"/>
  <c r="Y72" i="11"/>
  <c r="AC72" i="11"/>
  <c r="T43" i="6"/>
  <c r="F73" i="11"/>
  <c r="G73" i="11"/>
  <c r="H73" i="11"/>
  <c r="I73" i="11"/>
  <c r="E73" i="11"/>
  <c r="J73" i="11"/>
  <c r="K73" i="11"/>
  <c r="L73" i="11"/>
  <c r="AS61" i="3"/>
  <c r="AT61" i="3"/>
  <c r="AU61" i="3"/>
  <c r="M73" i="11"/>
  <c r="AS62" i="3"/>
  <c r="AT62" i="3"/>
  <c r="AU62" i="3"/>
  <c r="N73" i="11"/>
  <c r="AS63" i="3"/>
  <c r="AT63" i="3"/>
  <c r="AU63" i="3"/>
  <c r="O73" i="11"/>
  <c r="AS64" i="3"/>
  <c r="AT64" i="3"/>
  <c r="AU64" i="3"/>
  <c r="P73" i="11"/>
  <c r="AS65" i="3"/>
  <c r="AT65" i="3"/>
  <c r="AU65" i="3"/>
  <c r="Q73" i="11"/>
  <c r="AS66" i="3"/>
  <c r="AT66" i="3"/>
  <c r="AU66" i="3"/>
  <c r="R73" i="11"/>
  <c r="AS67" i="3"/>
  <c r="AT67" i="3"/>
  <c r="AU67" i="3"/>
  <c r="S73" i="11"/>
  <c r="AS68" i="3"/>
  <c r="AT68" i="3"/>
  <c r="AU68" i="3"/>
  <c r="T73" i="11"/>
  <c r="AS69" i="3"/>
  <c r="AT69" i="3"/>
  <c r="AU69" i="3"/>
  <c r="U73" i="11"/>
  <c r="AS70" i="3"/>
  <c r="AT70" i="3"/>
  <c r="AU70" i="3"/>
  <c r="V73" i="11"/>
  <c r="AS71" i="3"/>
  <c r="AT71" i="3"/>
  <c r="AU71" i="3"/>
  <c r="W73" i="11"/>
  <c r="AS72" i="3"/>
  <c r="AT72" i="3"/>
  <c r="AU72" i="3"/>
  <c r="X73" i="11"/>
  <c r="AS73" i="3"/>
  <c r="AT73" i="3"/>
  <c r="AU73" i="3"/>
  <c r="Y73" i="11"/>
  <c r="AC73" i="11"/>
  <c r="F74" i="11"/>
  <c r="G74" i="11"/>
  <c r="H74" i="11"/>
  <c r="I74" i="11"/>
  <c r="E74" i="11"/>
  <c r="J74" i="11"/>
  <c r="K74" i="11"/>
  <c r="AV61" i="3"/>
  <c r="AW61" i="3"/>
  <c r="AX61" i="3"/>
  <c r="M74" i="11"/>
  <c r="AV62" i="3"/>
  <c r="AW62" i="3"/>
  <c r="AX62" i="3"/>
  <c r="N74" i="11"/>
  <c r="AV63" i="3"/>
  <c r="AW63" i="3"/>
  <c r="AX63" i="3"/>
  <c r="O74" i="11"/>
  <c r="AV64" i="3"/>
  <c r="AW64" i="3"/>
  <c r="AX64" i="3"/>
  <c r="P74" i="11"/>
  <c r="AV65" i="3"/>
  <c r="AW65" i="3"/>
  <c r="AX65" i="3"/>
  <c r="Q74" i="11"/>
  <c r="AV66" i="3"/>
  <c r="AW66" i="3"/>
  <c r="AX66" i="3"/>
  <c r="R74" i="11"/>
  <c r="AV67" i="3"/>
  <c r="AW67" i="3"/>
  <c r="AX67" i="3"/>
  <c r="S74" i="11"/>
  <c r="AV68" i="3"/>
  <c r="AW68" i="3"/>
  <c r="AX68" i="3"/>
  <c r="T74" i="11"/>
  <c r="AV69" i="3"/>
  <c r="AW69" i="3"/>
  <c r="AX69" i="3"/>
  <c r="U74" i="11"/>
  <c r="AV70" i="3"/>
  <c r="AW70" i="3"/>
  <c r="AX70" i="3"/>
  <c r="V74" i="11"/>
  <c r="AV71" i="3"/>
  <c r="AW71" i="3"/>
  <c r="AX71" i="3"/>
  <c r="W74" i="11"/>
  <c r="AV72" i="3"/>
  <c r="AW72" i="3"/>
  <c r="AX72" i="3"/>
  <c r="X74" i="11"/>
  <c r="AV73" i="3"/>
  <c r="AW73" i="3"/>
  <c r="AX73" i="3"/>
  <c r="Y74" i="11"/>
  <c r="AC74" i="11"/>
  <c r="F75" i="11"/>
  <c r="G75" i="11"/>
  <c r="H75" i="11"/>
  <c r="I75" i="11"/>
  <c r="E75" i="11"/>
  <c r="J75" i="11"/>
  <c r="K75" i="11"/>
  <c r="AY61" i="3"/>
  <c r="AZ61" i="3"/>
  <c r="BA61" i="3"/>
  <c r="M75" i="11"/>
  <c r="AY62" i="3"/>
  <c r="AZ62" i="3"/>
  <c r="BA62" i="3"/>
  <c r="N75" i="11"/>
  <c r="AY63" i="3"/>
  <c r="AZ63" i="3"/>
  <c r="BA63" i="3"/>
  <c r="O75" i="11"/>
  <c r="AY64" i="3"/>
  <c r="AZ64" i="3"/>
  <c r="BA64" i="3"/>
  <c r="P75" i="11"/>
  <c r="AY65" i="3"/>
  <c r="AZ65" i="3"/>
  <c r="BA65" i="3"/>
  <c r="Q75" i="11"/>
  <c r="AY66" i="3"/>
  <c r="AZ66" i="3"/>
  <c r="BA66" i="3"/>
  <c r="R75" i="11"/>
  <c r="AY67" i="3"/>
  <c r="AZ67" i="3"/>
  <c r="BA67" i="3"/>
  <c r="S75" i="11"/>
  <c r="AY68" i="3"/>
  <c r="AZ68" i="3"/>
  <c r="BA68" i="3"/>
  <c r="T75" i="11"/>
  <c r="AY69" i="3"/>
  <c r="AZ69" i="3"/>
  <c r="BA69" i="3"/>
  <c r="U75" i="11"/>
  <c r="AY70" i="3"/>
  <c r="AZ70" i="3"/>
  <c r="BA70" i="3"/>
  <c r="V75" i="11"/>
  <c r="AY71" i="3"/>
  <c r="AZ71" i="3"/>
  <c r="BA71" i="3"/>
  <c r="W75" i="11"/>
  <c r="AY72" i="3"/>
  <c r="AZ72" i="3"/>
  <c r="BA72" i="3"/>
  <c r="X75" i="11"/>
  <c r="AY73" i="3"/>
  <c r="AZ73" i="3"/>
  <c r="BA73" i="3"/>
  <c r="Y75" i="11"/>
  <c r="AC75" i="11"/>
  <c r="A77" i="11"/>
  <c r="B77" i="11"/>
  <c r="C77" i="11"/>
  <c r="D77" i="11"/>
  <c r="A78" i="11"/>
  <c r="B78" i="11"/>
  <c r="C78" i="11"/>
  <c r="D78" i="11"/>
  <c r="A79" i="11"/>
  <c r="B79" i="11"/>
  <c r="H192" i="11"/>
  <c r="C79" i="11"/>
  <c r="D79" i="11"/>
  <c r="A80" i="11"/>
  <c r="B80" i="11"/>
  <c r="C80" i="11"/>
  <c r="D80" i="11"/>
  <c r="A81" i="11"/>
  <c r="B81" i="11"/>
  <c r="C81" i="11"/>
  <c r="D81" i="11"/>
  <c r="A82" i="11"/>
  <c r="B82" i="11"/>
  <c r="C82" i="11"/>
  <c r="D82" i="11"/>
  <c r="A83" i="11"/>
  <c r="B83" i="11"/>
  <c r="H196" i="11"/>
  <c r="C83" i="11"/>
  <c r="D83" i="11"/>
  <c r="A84" i="11"/>
  <c r="B84" i="11"/>
  <c r="C84" i="11"/>
  <c r="D84" i="11"/>
  <c r="A85" i="11"/>
  <c r="B85" i="11"/>
  <c r="H198" i="11"/>
  <c r="C85" i="11"/>
  <c r="D85" i="11"/>
  <c r="A86" i="11"/>
  <c r="B86" i="11"/>
  <c r="C86" i="11"/>
  <c r="D86" i="11"/>
  <c r="A87" i="11"/>
  <c r="B87" i="11"/>
  <c r="C87" i="11"/>
  <c r="D87" i="11"/>
  <c r="A88" i="11"/>
  <c r="B88" i="11"/>
  <c r="C88" i="11"/>
  <c r="D88" i="11"/>
  <c r="A89" i="11"/>
  <c r="B89" i="11"/>
  <c r="H202" i="11"/>
  <c r="C89" i="11"/>
  <c r="D89" i="11"/>
  <c r="A90" i="11"/>
  <c r="B90" i="11"/>
  <c r="C90" i="11"/>
  <c r="D90" i="11"/>
  <c r="A91" i="11"/>
  <c r="B91" i="11"/>
  <c r="C91" i="11"/>
  <c r="D91" i="11"/>
  <c r="A92" i="11"/>
  <c r="B92" i="11"/>
  <c r="C92" i="11"/>
  <c r="D92" i="11"/>
  <c r="A93" i="11"/>
  <c r="B93" i="11"/>
  <c r="H206" i="11"/>
  <c r="C93" i="11"/>
  <c r="D93" i="11"/>
  <c r="A94" i="11"/>
  <c r="B94" i="11"/>
  <c r="C94" i="11"/>
  <c r="D94" i="11"/>
  <c r="A95" i="11"/>
  <c r="B95" i="11"/>
  <c r="C95" i="11"/>
  <c r="D95" i="11"/>
  <c r="A96" i="11"/>
  <c r="B96" i="11"/>
  <c r="C96" i="11"/>
  <c r="D96" i="11"/>
  <c r="A97" i="11"/>
  <c r="B97" i="11"/>
  <c r="H210" i="11"/>
  <c r="C97" i="11"/>
  <c r="D97" i="11"/>
  <c r="A98" i="11"/>
  <c r="B98" i="11"/>
  <c r="C98" i="11"/>
  <c r="D98" i="11"/>
  <c r="A99" i="11"/>
  <c r="B99" i="11"/>
  <c r="H212" i="11"/>
  <c r="C99" i="11"/>
  <c r="D99" i="11"/>
  <c r="A100" i="11"/>
  <c r="B100" i="11"/>
  <c r="C100" i="11"/>
  <c r="D100" i="11"/>
  <c r="A101" i="11"/>
  <c r="B101" i="11"/>
  <c r="H214" i="11"/>
  <c r="C101" i="11"/>
  <c r="D101" i="11"/>
  <c r="A102" i="11"/>
  <c r="B102" i="11"/>
  <c r="C102" i="11"/>
  <c r="D102" i="11"/>
  <c r="A103" i="11"/>
  <c r="B103" i="11"/>
  <c r="C103" i="11"/>
  <c r="D103" i="11"/>
  <c r="A104" i="11"/>
  <c r="B104" i="11"/>
  <c r="C104" i="11"/>
  <c r="D104" i="11"/>
  <c r="A105" i="11"/>
  <c r="B105" i="11"/>
  <c r="C105" i="11"/>
  <c r="D105" i="11"/>
  <c r="A106" i="11"/>
  <c r="B106" i="11"/>
  <c r="C106" i="11"/>
  <c r="D106" i="11"/>
  <c r="A107" i="11"/>
  <c r="B107" i="11"/>
  <c r="H220" i="11"/>
  <c r="C107" i="11"/>
  <c r="D107" i="11"/>
  <c r="A108" i="11"/>
  <c r="B108" i="11"/>
  <c r="C108" i="11"/>
  <c r="D108" i="11"/>
  <c r="A109" i="11"/>
  <c r="B109" i="11"/>
  <c r="C109" i="11"/>
  <c r="D109" i="11"/>
  <c r="A110" i="11"/>
  <c r="B110" i="11"/>
  <c r="C110" i="11"/>
  <c r="D110" i="11"/>
  <c r="A111" i="11"/>
  <c r="B111" i="11"/>
  <c r="H224" i="11"/>
  <c r="C111" i="11"/>
  <c r="D111" i="11"/>
  <c r="A112" i="11"/>
  <c r="B112" i="11"/>
  <c r="C112" i="11"/>
  <c r="D112" i="11"/>
  <c r="A113" i="11"/>
  <c r="B113" i="11"/>
  <c r="H226" i="11"/>
  <c r="C113" i="11"/>
  <c r="D113" i="11"/>
  <c r="A114" i="11"/>
  <c r="B114" i="11"/>
  <c r="C114" i="11"/>
  <c r="D114" i="11"/>
  <c r="A115" i="11"/>
  <c r="B115" i="11"/>
  <c r="C115" i="11"/>
  <c r="D115" i="11"/>
  <c r="A116" i="11"/>
  <c r="B116" i="11"/>
  <c r="C116" i="11"/>
  <c r="D116" i="11"/>
  <c r="A117" i="11"/>
  <c r="B117" i="11"/>
  <c r="C117" i="11"/>
  <c r="D117" i="11"/>
  <c r="A118" i="11"/>
  <c r="B118" i="11"/>
  <c r="C118" i="11"/>
  <c r="D118" i="11"/>
  <c r="A119" i="11"/>
  <c r="B119" i="11"/>
  <c r="C119" i="11"/>
  <c r="D119" i="11"/>
  <c r="A120" i="11"/>
  <c r="B120" i="11"/>
  <c r="C120" i="11"/>
  <c r="D120" i="11"/>
  <c r="A121" i="11"/>
  <c r="B121" i="11"/>
  <c r="C121" i="11"/>
  <c r="D121" i="11"/>
  <c r="A122" i="11"/>
  <c r="B122" i="11"/>
  <c r="C122" i="11"/>
  <c r="D122" i="11"/>
  <c r="A123" i="11"/>
  <c r="B123" i="11"/>
  <c r="C123" i="11"/>
  <c r="D123" i="11"/>
  <c r="A124" i="11"/>
  <c r="B124" i="11"/>
  <c r="C124" i="11"/>
  <c r="D124" i="11"/>
  <c r="A125" i="11"/>
  <c r="B125" i="11"/>
  <c r="C125" i="11"/>
  <c r="D125" i="11"/>
  <c r="A126" i="11"/>
  <c r="B126" i="11"/>
  <c r="C126" i="11"/>
  <c r="D126" i="11"/>
  <c r="A127" i="11"/>
  <c r="B127" i="11"/>
  <c r="C127" i="11"/>
  <c r="D127" i="11"/>
  <c r="A128" i="11"/>
  <c r="B128" i="11"/>
  <c r="C128" i="11"/>
  <c r="D128" i="11"/>
  <c r="A129" i="11"/>
  <c r="B129" i="11"/>
  <c r="C129" i="11"/>
  <c r="D129" i="11"/>
  <c r="A130" i="11"/>
  <c r="B130" i="11"/>
  <c r="C130" i="11"/>
  <c r="D130" i="11"/>
  <c r="A131" i="11"/>
  <c r="B131" i="11"/>
  <c r="C131" i="11"/>
  <c r="D131" i="11"/>
  <c r="A132" i="11"/>
  <c r="B132" i="11"/>
  <c r="C132" i="11"/>
  <c r="D132" i="11"/>
  <c r="A133" i="11"/>
  <c r="B133" i="11"/>
  <c r="C133" i="11"/>
  <c r="D133" i="11"/>
  <c r="A134" i="11"/>
  <c r="B134" i="11"/>
  <c r="C134" i="11"/>
  <c r="D134" i="11"/>
  <c r="A135" i="11"/>
  <c r="B135" i="11"/>
  <c r="C135" i="11"/>
  <c r="D135" i="11"/>
  <c r="A136" i="11"/>
  <c r="B136" i="11"/>
  <c r="C136" i="11"/>
  <c r="D136" i="11"/>
  <c r="A137" i="11"/>
  <c r="B137" i="11"/>
  <c r="C137" i="11"/>
  <c r="D137" i="11"/>
  <c r="A138" i="11"/>
  <c r="B138" i="11"/>
  <c r="C138" i="11"/>
  <c r="D138" i="11"/>
  <c r="A139" i="11"/>
  <c r="B139" i="11"/>
  <c r="C139" i="11"/>
  <c r="D139" i="11"/>
  <c r="A140" i="11"/>
  <c r="B140" i="11"/>
  <c r="C140" i="11"/>
  <c r="D140" i="11"/>
  <c r="A141" i="11"/>
  <c r="B141" i="11"/>
  <c r="C141" i="11"/>
  <c r="D141" i="11"/>
  <c r="A142" i="11"/>
  <c r="B142" i="11"/>
  <c r="C142" i="11"/>
  <c r="D142" i="11"/>
  <c r="A143" i="11"/>
  <c r="B143" i="11"/>
  <c r="C143" i="11"/>
  <c r="D143" i="11"/>
  <c r="A144" i="11"/>
  <c r="B144" i="11"/>
  <c r="C144" i="11"/>
  <c r="D144" i="11"/>
  <c r="A145" i="11"/>
  <c r="B145" i="11"/>
  <c r="C145" i="11"/>
  <c r="D145" i="11"/>
  <c r="A146" i="11"/>
  <c r="B146" i="11"/>
  <c r="C146" i="11"/>
  <c r="D146" i="11"/>
  <c r="A147" i="11"/>
  <c r="B147" i="11"/>
  <c r="C147" i="11"/>
  <c r="D147" i="11"/>
  <c r="A148" i="11"/>
  <c r="B148" i="11"/>
  <c r="C148" i="11"/>
  <c r="D148" i="11"/>
  <c r="A149" i="11"/>
  <c r="B149" i="11"/>
  <c r="C149" i="11"/>
  <c r="D149" i="11"/>
  <c r="A150" i="11"/>
  <c r="B150" i="11"/>
  <c r="C150" i="11"/>
  <c r="D150" i="11"/>
  <c r="A151" i="11"/>
  <c r="B151" i="11"/>
  <c r="C151" i="11"/>
  <c r="D151" i="11"/>
  <c r="A152" i="11"/>
  <c r="B152" i="11"/>
  <c r="C152" i="11"/>
  <c r="D152" i="11"/>
  <c r="A153" i="11"/>
  <c r="B153" i="11"/>
  <c r="C153" i="11"/>
  <c r="D153" i="11"/>
  <c r="A154" i="11"/>
  <c r="B154" i="11"/>
  <c r="C154" i="11"/>
  <c r="D154" i="11"/>
  <c r="A155" i="11"/>
  <c r="B155" i="11"/>
  <c r="C155" i="11"/>
  <c r="D155" i="11"/>
  <c r="A156" i="11"/>
  <c r="C269" i="11"/>
  <c r="AR31" i="13"/>
  <c r="AT31" i="13"/>
  <c r="B156" i="11"/>
  <c r="H269" i="11"/>
  <c r="AU31" i="13"/>
  <c r="C156" i="11"/>
  <c r="D156" i="11"/>
  <c r="A157" i="11"/>
  <c r="C270" i="11"/>
  <c r="AR32" i="13"/>
  <c r="AT32" i="13"/>
  <c r="B157" i="11"/>
  <c r="H270" i="11"/>
  <c r="AU32" i="13"/>
  <c r="C157" i="11"/>
  <c r="D157" i="11"/>
  <c r="A158" i="11"/>
  <c r="C271" i="11"/>
  <c r="AR33" i="13"/>
  <c r="AT33" i="13"/>
  <c r="B158" i="11"/>
  <c r="H271" i="11"/>
  <c r="AU33" i="13"/>
  <c r="C158" i="11"/>
  <c r="D158" i="11"/>
  <c r="A159" i="11"/>
  <c r="C272" i="11"/>
  <c r="AR34" i="13"/>
  <c r="AT34" i="13"/>
  <c r="B159" i="11"/>
  <c r="H272" i="11"/>
  <c r="AU34" i="13"/>
  <c r="C159" i="11"/>
  <c r="D159" i="11"/>
  <c r="A160" i="11"/>
  <c r="C273" i="11"/>
  <c r="AR35" i="13"/>
  <c r="AT35" i="13"/>
  <c r="B160" i="11"/>
  <c r="H273" i="11"/>
  <c r="AU35" i="13"/>
  <c r="C160" i="11"/>
  <c r="D160" i="11"/>
  <c r="A161" i="11"/>
  <c r="B161" i="11"/>
  <c r="C161" i="11"/>
  <c r="D161" i="11"/>
  <c r="A162" i="11"/>
  <c r="C275" i="11"/>
  <c r="B77" i="13"/>
  <c r="D77" i="13"/>
  <c r="B162" i="11"/>
  <c r="H275" i="11"/>
  <c r="E77" i="13"/>
  <c r="C162" i="11"/>
  <c r="D162" i="11"/>
  <c r="A163" i="11"/>
  <c r="C276" i="11"/>
  <c r="B78" i="13"/>
  <c r="D78" i="13"/>
  <c r="B163" i="11"/>
  <c r="H276" i="11"/>
  <c r="E78" i="13"/>
  <c r="C163" i="11"/>
  <c r="D163" i="11"/>
  <c r="A164" i="11"/>
  <c r="C277" i="11"/>
  <c r="B79" i="13"/>
  <c r="D79" i="13"/>
  <c r="B164" i="11"/>
  <c r="H277" i="11"/>
  <c r="E79" i="13"/>
  <c r="C164" i="11"/>
  <c r="D164" i="11"/>
  <c r="A165" i="11"/>
  <c r="C278" i="11"/>
  <c r="B80" i="13"/>
  <c r="D80" i="13"/>
  <c r="B165" i="11"/>
  <c r="H278" i="11"/>
  <c r="E80" i="13"/>
  <c r="C165" i="11"/>
  <c r="D165" i="11"/>
  <c r="A166" i="11"/>
  <c r="C279" i="11"/>
  <c r="B81" i="13"/>
  <c r="D81" i="13"/>
  <c r="B166" i="11"/>
  <c r="H279" i="11"/>
  <c r="E81" i="13"/>
  <c r="C166" i="11"/>
  <c r="D166" i="11"/>
  <c r="A167" i="11"/>
  <c r="C280" i="11"/>
  <c r="B82" i="13"/>
  <c r="D82" i="13"/>
  <c r="B167" i="11"/>
  <c r="H280" i="11"/>
  <c r="E82" i="13"/>
  <c r="C167" i="11"/>
  <c r="D167" i="11"/>
  <c r="A168" i="11"/>
  <c r="B168" i="11"/>
  <c r="C168" i="11"/>
  <c r="D168" i="11"/>
  <c r="A169" i="11"/>
  <c r="C282" i="11"/>
  <c r="P77" i="13"/>
  <c r="R77" i="13"/>
  <c r="B169" i="11"/>
  <c r="H282" i="11"/>
  <c r="S77" i="13"/>
  <c r="C169" i="11"/>
  <c r="D169" i="11"/>
  <c r="A170" i="11"/>
  <c r="C283" i="11"/>
  <c r="P78" i="13"/>
  <c r="R78" i="13"/>
  <c r="B170" i="11"/>
  <c r="H283" i="11"/>
  <c r="S78" i="13"/>
  <c r="C170" i="11"/>
  <c r="D170" i="11"/>
  <c r="A171" i="11"/>
  <c r="C284" i="11"/>
  <c r="P79" i="13"/>
  <c r="R79" i="13"/>
  <c r="B171" i="11"/>
  <c r="H284" i="11"/>
  <c r="S79" i="13"/>
  <c r="C171" i="11"/>
  <c r="D171" i="11"/>
  <c r="A172" i="11"/>
  <c r="C285" i="11"/>
  <c r="P80" i="13"/>
  <c r="R80" i="13"/>
  <c r="B172" i="11"/>
  <c r="H285" i="11"/>
  <c r="S80" i="13"/>
  <c r="C172" i="11"/>
  <c r="D172" i="11"/>
  <c r="A173" i="11"/>
  <c r="C286" i="11"/>
  <c r="P81" i="13"/>
  <c r="R81" i="13"/>
  <c r="B173" i="11"/>
  <c r="H286" i="11"/>
  <c r="S81" i="13"/>
  <c r="C173" i="11"/>
  <c r="D173" i="11"/>
  <c r="A174" i="11"/>
  <c r="C287" i="11"/>
  <c r="P82" i="13"/>
  <c r="R82" i="13"/>
  <c r="B174" i="11"/>
  <c r="H287" i="11"/>
  <c r="S82" i="13"/>
  <c r="C174" i="11"/>
  <c r="D174" i="11"/>
  <c r="A175" i="11"/>
  <c r="B175" i="11"/>
  <c r="C175" i="11"/>
  <c r="D175" i="11"/>
  <c r="A176" i="11"/>
  <c r="C289" i="11"/>
  <c r="AD77" i="13"/>
  <c r="AF77" i="13"/>
  <c r="B176" i="11"/>
  <c r="H289" i="11"/>
  <c r="AG77" i="13"/>
  <c r="C176" i="11"/>
  <c r="D176" i="11"/>
  <c r="A177" i="11"/>
  <c r="C290" i="11"/>
  <c r="AD78" i="13"/>
  <c r="AF78" i="13"/>
  <c r="B177" i="11"/>
  <c r="H290" i="11"/>
  <c r="AG78" i="13"/>
  <c r="C177" i="11"/>
  <c r="D177" i="11"/>
  <c r="A178" i="11"/>
  <c r="C291" i="11"/>
  <c r="AD79" i="13"/>
  <c r="AF79" i="13"/>
  <c r="B178" i="11"/>
  <c r="H291" i="11"/>
  <c r="AG79" i="13"/>
  <c r="C178" i="11"/>
  <c r="D178" i="11"/>
  <c r="A179" i="11"/>
  <c r="C292" i="11"/>
  <c r="AD80" i="13"/>
  <c r="AF80" i="13"/>
  <c r="B179" i="11"/>
  <c r="H292" i="11"/>
  <c r="AG80" i="13"/>
  <c r="C179" i="11"/>
  <c r="D179" i="11"/>
  <c r="A180" i="11"/>
  <c r="C293" i="11"/>
  <c r="AD81" i="13"/>
  <c r="AF81" i="13"/>
  <c r="B180" i="11"/>
  <c r="H293" i="11"/>
  <c r="AG81" i="13"/>
  <c r="C180" i="11"/>
  <c r="D180" i="11"/>
  <c r="A181" i="11"/>
  <c r="C294" i="11"/>
  <c r="AD82" i="13"/>
  <c r="AF82" i="13"/>
  <c r="B181" i="11"/>
  <c r="H294" i="11"/>
  <c r="AG82" i="13"/>
  <c r="C181" i="11"/>
  <c r="D181" i="11"/>
  <c r="A182" i="11"/>
  <c r="B182" i="11"/>
  <c r="C182" i="11"/>
  <c r="D182" i="11"/>
  <c r="A183" i="11"/>
  <c r="C296" i="11"/>
  <c r="AR77" i="13"/>
  <c r="AT77" i="13"/>
  <c r="B183" i="11"/>
  <c r="H296" i="11"/>
  <c r="AU77" i="13"/>
  <c r="C183" i="11"/>
  <c r="D183" i="11"/>
  <c r="A184" i="11"/>
  <c r="C297" i="11"/>
  <c r="AR78" i="13"/>
  <c r="AT78" i="13"/>
  <c r="B184" i="11"/>
  <c r="H297" i="11"/>
  <c r="AU78" i="13"/>
  <c r="C184" i="11"/>
  <c r="D184" i="11"/>
  <c r="A185" i="11"/>
  <c r="C298" i="11"/>
  <c r="AR79" i="13"/>
  <c r="AT79" i="13"/>
  <c r="B185" i="11"/>
  <c r="H298" i="11"/>
  <c r="AU79" i="13"/>
  <c r="C185" i="11"/>
  <c r="D185" i="11"/>
  <c r="A186" i="11"/>
  <c r="C299" i="11"/>
  <c r="AR80" i="13"/>
  <c r="AT80" i="13"/>
  <c r="B186" i="11"/>
  <c r="H299" i="11"/>
  <c r="AU80" i="13"/>
  <c r="C186" i="11"/>
  <c r="D186" i="11"/>
  <c r="A187" i="11"/>
  <c r="C300" i="11"/>
  <c r="AR81" i="13"/>
  <c r="AT81" i="13"/>
  <c r="B187" i="11"/>
  <c r="H300" i="11"/>
  <c r="AU81" i="13"/>
  <c r="C187" i="11"/>
  <c r="D187" i="11"/>
  <c r="A188" i="11"/>
  <c r="C301" i="11"/>
  <c r="AR82" i="13"/>
  <c r="AT82" i="13"/>
  <c r="B188" i="11"/>
  <c r="H301" i="11"/>
  <c r="AU82" i="13"/>
  <c r="C188" i="11"/>
  <c r="D188" i="11"/>
  <c r="A191" i="11"/>
  <c r="B191" i="11"/>
  <c r="C191" i="11"/>
  <c r="D191" i="11"/>
  <c r="E191" i="11"/>
  <c r="K6" i="4"/>
  <c r="L6" i="4"/>
  <c r="F191" i="11"/>
  <c r="G191" i="11"/>
  <c r="H191" i="11"/>
  <c r="I191" i="11"/>
  <c r="J191" i="11"/>
  <c r="M6" i="4"/>
  <c r="A192" i="11"/>
  <c r="B192" i="11"/>
  <c r="C192" i="11"/>
  <c r="D192" i="11"/>
  <c r="E192" i="11"/>
  <c r="K7" i="4"/>
  <c r="L7" i="4"/>
  <c r="F192" i="11"/>
  <c r="G192" i="11"/>
  <c r="I192" i="11"/>
  <c r="J192" i="11"/>
  <c r="M7" i="4"/>
  <c r="A193" i="11"/>
  <c r="B193" i="11"/>
  <c r="C193" i="11"/>
  <c r="D193" i="11"/>
  <c r="E193" i="11"/>
  <c r="K8" i="4"/>
  <c r="L8" i="4"/>
  <c r="F193" i="11"/>
  <c r="G193" i="11"/>
  <c r="H193" i="11"/>
  <c r="I193" i="11"/>
  <c r="J193" i="11"/>
  <c r="M8" i="4"/>
  <c r="A194" i="11"/>
  <c r="B194" i="11"/>
  <c r="C194" i="11"/>
  <c r="D194" i="11"/>
  <c r="E194" i="11"/>
  <c r="K9" i="4"/>
  <c r="L9" i="4"/>
  <c r="F194" i="11"/>
  <c r="G194" i="11"/>
  <c r="H194" i="11"/>
  <c r="I194" i="11"/>
  <c r="J194" i="11"/>
  <c r="M9" i="4"/>
  <c r="A195" i="11"/>
  <c r="B195" i="11"/>
  <c r="C195" i="11"/>
  <c r="D195" i="11"/>
  <c r="E195" i="11"/>
  <c r="K10" i="4"/>
  <c r="L10" i="4"/>
  <c r="F195" i="11"/>
  <c r="G195" i="11"/>
  <c r="H195" i="11"/>
  <c r="I195" i="11"/>
  <c r="J195" i="11"/>
  <c r="M10" i="4"/>
  <c r="A196" i="11"/>
  <c r="B196" i="11"/>
  <c r="C196" i="11"/>
  <c r="D196" i="11"/>
  <c r="E196" i="11"/>
  <c r="K11" i="4"/>
  <c r="L11" i="4"/>
  <c r="F196" i="11"/>
  <c r="G196" i="11"/>
  <c r="I196" i="11"/>
  <c r="J196" i="11"/>
  <c r="M11" i="4"/>
  <c r="A198" i="11"/>
  <c r="B198" i="11"/>
  <c r="C198" i="11"/>
  <c r="D198" i="11"/>
  <c r="E198" i="11"/>
  <c r="Y6" i="4"/>
  <c r="Z6" i="4"/>
  <c r="F198" i="11"/>
  <c r="G198" i="11"/>
  <c r="I198" i="11"/>
  <c r="J198" i="11"/>
  <c r="AA6" i="4"/>
  <c r="A199" i="11"/>
  <c r="B199" i="11"/>
  <c r="C199" i="11"/>
  <c r="D199" i="11"/>
  <c r="E199" i="11"/>
  <c r="Y7" i="4"/>
  <c r="Z7" i="4"/>
  <c r="F199" i="11"/>
  <c r="G199" i="11"/>
  <c r="H199" i="11"/>
  <c r="I199" i="11"/>
  <c r="J199" i="11"/>
  <c r="AA7" i="4"/>
  <c r="A200" i="11"/>
  <c r="B200" i="11"/>
  <c r="C200" i="11"/>
  <c r="D200" i="11"/>
  <c r="E200" i="11"/>
  <c r="Y8" i="4"/>
  <c r="Z8" i="4"/>
  <c r="F200" i="11"/>
  <c r="G200" i="11"/>
  <c r="H200" i="11"/>
  <c r="I200" i="11"/>
  <c r="J200" i="11"/>
  <c r="AA8" i="4"/>
  <c r="A201" i="11"/>
  <c r="B201" i="11"/>
  <c r="C201" i="11"/>
  <c r="D201" i="11"/>
  <c r="E201" i="11"/>
  <c r="Y9" i="4"/>
  <c r="Z9" i="4"/>
  <c r="F201" i="11"/>
  <c r="G201" i="11"/>
  <c r="H201" i="11"/>
  <c r="I201" i="11"/>
  <c r="J201" i="11"/>
  <c r="AA9" i="4"/>
  <c r="A202" i="11"/>
  <c r="B202" i="11"/>
  <c r="C202" i="11"/>
  <c r="D202" i="11"/>
  <c r="E202" i="11"/>
  <c r="Y10" i="4"/>
  <c r="Z10" i="4"/>
  <c r="F202" i="11"/>
  <c r="G202" i="11"/>
  <c r="I202" i="11"/>
  <c r="J202" i="11"/>
  <c r="AA10" i="4"/>
  <c r="A203" i="11"/>
  <c r="B203" i="11"/>
  <c r="C203" i="11"/>
  <c r="D203" i="11"/>
  <c r="E203" i="11"/>
  <c r="Y11" i="4"/>
  <c r="Z11" i="4"/>
  <c r="F203" i="11"/>
  <c r="G203" i="11"/>
  <c r="H203" i="11"/>
  <c r="I203" i="11"/>
  <c r="J203" i="11"/>
  <c r="AA11" i="4"/>
  <c r="A205" i="11"/>
  <c r="B205" i="11"/>
  <c r="C205" i="11"/>
  <c r="D205" i="11"/>
  <c r="E205" i="11"/>
  <c r="AM6" i="4"/>
  <c r="AN6" i="4"/>
  <c r="F205" i="11"/>
  <c r="G205" i="11"/>
  <c r="H205" i="11"/>
  <c r="I205" i="11"/>
  <c r="J205" i="11"/>
  <c r="AO6" i="4"/>
  <c r="A206" i="11"/>
  <c r="B206" i="11"/>
  <c r="C206" i="11"/>
  <c r="D206" i="11"/>
  <c r="E206" i="11"/>
  <c r="AM7" i="4"/>
  <c r="AN7" i="4"/>
  <c r="F206" i="11"/>
  <c r="G206" i="11"/>
  <c r="I206" i="11"/>
  <c r="J206" i="11"/>
  <c r="AO7" i="4"/>
  <c r="A207" i="11"/>
  <c r="B207" i="11"/>
  <c r="C207" i="11"/>
  <c r="D207" i="11"/>
  <c r="E207" i="11"/>
  <c r="AM8" i="4"/>
  <c r="AN8" i="4"/>
  <c r="F207" i="11"/>
  <c r="G207" i="11"/>
  <c r="H207" i="11"/>
  <c r="I207" i="11"/>
  <c r="J207" i="11"/>
  <c r="AO8" i="4"/>
  <c r="A208" i="11"/>
  <c r="B208" i="11"/>
  <c r="C208" i="11"/>
  <c r="D208" i="11"/>
  <c r="E208" i="11"/>
  <c r="AM9" i="4"/>
  <c r="AN9" i="4"/>
  <c r="F208" i="11"/>
  <c r="G208" i="11"/>
  <c r="H208" i="11"/>
  <c r="I208" i="11"/>
  <c r="J208" i="11"/>
  <c r="AO9" i="4"/>
  <c r="A209" i="11"/>
  <c r="B209" i="11"/>
  <c r="C209" i="11"/>
  <c r="D209" i="11"/>
  <c r="E209" i="11"/>
  <c r="AM10" i="4"/>
  <c r="AN10" i="4"/>
  <c r="F209" i="11"/>
  <c r="G209" i="11"/>
  <c r="H209" i="11"/>
  <c r="I209" i="11"/>
  <c r="J209" i="11"/>
  <c r="AO10" i="4"/>
  <c r="A210" i="11"/>
  <c r="B210" i="11"/>
  <c r="C210" i="11"/>
  <c r="D210" i="11"/>
  <c r="E210" i="11"/>
  <c r="AM11" i="4"/>
  <c r="AN11" i="4"/>
  <c r="F210" i="11"/>
  <c r="G210" i="11"/>
  <c r="I210" i="11"/>
  <c r="J210" i="11"/>
  <c r="AO11" i="4"/>
  <c r="A212" i="11"/>
  <c r="B212" i="11"/>
  <c r="C212" i="11"/>
  <c r="D212" i="11"/>
  <c r="E212" i="11"/>
  <c r="BA6" i="4"/>
  <c r="BB6" i="4"/>
  <c r="F212" i="11"/>
  <c r="G212" i="11"/>
  <c r="I212" i="11"/>
  <c r="J212" i="11"/>
  <c r="BC6" i="4"/>
  <c r="A213" i="11"/>
  <c r="B213" i="11"/>
  <c r="C213" i="11"/>
  <c r="D213" i="11"/>
  <c r="E213" i="11"/>
  <c r="BA7" i="4"/>
  <c r="BB7" i="4"/>
  <c r="F213" i="11"/>
  <c r="G213" i="11"/>
  <c r="H213" i="11"/>
  <c r="I213" i="11"/>
  <c r="J213" i="11"/>
  <c r="BC7" i="4"/>
  <c r="A214" i="11"/>
  <c r="B214" i="11"/>
  <c r="C214" i="11"/>
  <c r="D214" i="11"/>
  <c r="E214" i="11"/>
  <c r="BA8" i="4"/>
  <c r="BB8" i="4"/>
  <c r="F214" i="11"/>
  <c r="G214" i="11"/>
  <c r="I214" i="11"/>
  <c r="J214" i="11"/>
  <c r="BC8" i="4"/>
  <c r="A215" i="11"/>
  <c r="B215" i="11"/>
  <c r="C215" i="11"/>
  <c r="D215" i="11"/>
  <c r="E215" i="11"/>
  <c r="BA9" i="4"/>
  <c r="BB9" i="4"/>
  <c r="F215" i="11"/>
  <c r="G215" i="11"/>
  <c r="H215" i="11"/>
  <c r="I215" i="11"/>
  <c r="J215" i="11"/>
  <c r="BC9" i="4"/>
  <c r="A216" i="11"/>
  <c r="B216" i="11"/>
  <c r="C216" i="11"/>
  <c r="D216" i="11"/>
  <c r="E216" i="11"/>
  <c r="BA10" i="4"/>
  <c r="BB10" i="4"/>
  <c r="F216" i="11"/>
  <c r="G216" i="11"/>
  <c r="H216" i="11"/>
  <c r="I216" i="11"/>
  <c r="J216" i="11"/>
  <c r="BC10" i="4"/>
  <c r="A217" i="11"/>
  <c r="B217" i="11"/>
  <c r="C217" i="11"/>
  <c r="D217" i="11"/>
  <c r="E217" i="11"/>
  <c r="BA11" i="4"/>
  <c r="BB11" i="4"/>
  <c r="F217" i="11"/>
  <c r="G217" i="11"/>
  <c r="H217" i="11"/>
  <c r="I217" i="11"/>
  <c r="J217" i="11"/>
  <c r="BC11" i="4"/>
  <c r="A219" i="11"/>
  <c r="B219" i="11"/>
  <c r="C219" i="11"/>
  <c r="D219" i="11"/>
  <c r="E219" i="11"/>
  <c r="K53" i="4"/>
  <c r="L53" i="4"/>
  <c r="F219" i="11"/>
  <c r="G219" i="11"/>
  <c r="H219" i="11"/>
  <c r="I219" i="11"/>
  <c r="J219" i="11"/>
  <c r="M53" i="4"/>
  <c r="A220" i="11"/>
  <c r="B220" i="11"/>
  <c r="B54" i="4"/>
  <c r="D54" i="4"/>
  <c r="C220" i="11"/>
  <c r="D220" i="11"/>
  <c r="E220" i="11"/>
  <c r="K54" i="4"/>
  <c r="L54" i="4"/>
  <c r="F220" i="11"/>
  <c r="G220" i="11"/>
  <c r="E54" i="4"/>
  <c r="I220" i="11"/>
  <c r="J220" i="11"/>
  <c r="M54" i="4"/>
  <c r="A221" i="11"/>
  <c r="B221" i="11"/>
  <c r="B55" i="4"/>
  <c r="D55" i="4"/>
  <c r="C221" i="11"/>
  <c r="D221" i="11"/>
  <c r="E221" i="11"/>
  <c r="K55" i="4"/>
  <c r="L55" i="4"/>
  <c r="F221" i="11"/>
  <c r="G221" i="11"/>
  <c r="E55" i="4"/>
  <c r="H221" i="11"/>
  <c r="I221" i="11"/>
  <c r="J221" i="11"/>
  <c r="M55" i="4"/>
  <c r="A222" i="11"/>
  <c r="B222" i="11"/>
  <c r="C222" i="11"/>
  <c r="D222" i="11"/>
  <c r="E222" i="11"/>
  <c r="K56" i="4"/>
  <c r="L56" i="4"/>
  <c r="F222" i="11"/>
  <c r="G222" i="11"/>
  <c r="H222" i="11"/>
  <c r="I222" i="11"/>
  <c r="J222" i="11"/>
  <c r="M56" i="4"/>
  <c r="A223" i="11"/>
  <c r="B223" i="11"/>
  <c r="B57" i="4"/>
  <c r="D57" i="4"/>
  <c r="C223" i="11"/>
  <c r="D223" i="11"/>
  <c r="E223" i="11"/>
  <c r="K57" i="4"/>
  <c r="L57" i="4"/>
  <c r="F223" i="11"/>
  <c r="G223" i="11"/>
  <c r="H223" i="11"/>
  <c r="I223" i="11"/>
  <c r="J223" i="11"/>
  <c r="M57" i="4"/>
  <c r="A224" i="11"/>
  <c r="B224" i="11"/>
  <c r="B58" i="4"/>
  <c r="D58" i="4"/>
  <c r="C224" i="11"/>
  <c r="D224" i="11"/>
  <c r="E224" i="11"/>
  <c r="K58" i="4"/>
  <c r="L58" i="4"/>
  <c r="F224" i="11"/>
  <c r="G224" i="11"/>
  <c r="E58" i="4"/>
  <c r="I224" i="11"/>
  <c r="J224" i="11"/>
  <c r="M58" i="4"/>
  <c r="A226" i="11"/>
  <c r="B226" i="11"/>
  <c r="C226" i="11"/>
  <c r="D226" i="11"/>
  <c r="E226" i="11"/>
  <c r="Y53" i="4"/>
  <c r="Z53" i="4"/>
  <c r="F226" i="11"/>
  <c r="G226" i="11"/>
  <c r="S53" i="4"/>
  <c r="I226" i="11"/>
  <c r="Z44" i="11"/>
  <c r="J226" i="11"/>
  <c r="AA53" i="4"/>
  <c r="A227" i="11"/>
  <c r="B227" i="11"/>
  <c r="P54" i="4"/>
  <c r="R54" i="4"/>
  <c r="C227" i="11"/>
  <c r="D227" i="11"/>
  <c r="E227" i="11"/>
  <c r="Y54" i="4"/>
  <c r="Z54" i="4"/>
  <c r="F227" i="11"/>
  <c r="G227" i="11"/>
  <c r="H227" i="11"/>
  <c r="I227" i="11"/>
  <c r="J227" i="11"/>
  <c r="AA54" i="4"/>
  <c r="A228" i="11"/>
  <c r="B228" i="11"/>
  <c r="P55" i="4"/>
  <c r="R55" i="4"/>
  <c r="C228" i="11"/>
  <c r="D228" i="11"/>
  <c r="E228" i="11"/>
  <c r="Y55" i="4"/>
  <c r="Z55" i="4"/>
  <c r="F228" i="11"/>
  <c r="G228" i="11"/>
  <c r="H228" i="11"/>
  <c r="I228" i="11"/>
  <c r="J228" i="11"/>
  <c r="AA55" i="4"/>
  <c r="A229" i="11"/>
  <c r="B229" i="11"/>
  <c r="P56" i="4"/>
  <c r="R56" i="4"/>
  <c r="C229" i="11"/>
  <c r="D229" i="11"/>
  <c r="E229" i="11"/>
  <c r="Y56" i="4"/>
  <c r="Z56" i="4"/>
  <c r="F229" i="11"/>
  <c r="G229" i="11"/>
  <c r="S56" i="4"/>
  <c r="H229" i="11"/>
  <c r="I229" i="11"/>
  <c r="J229" i="11"/>
  <c r="AA56" i="4"/>
  <c r="A230" i="11"/>
  <c r="B230" i="11"/>
  <c r="P57" i="4"/>
  <c r="R57" i="4"/>
  <c r="C230" i="11"/>
  <c r="D230" i="11"/>
  <c r="E230" i="11"/>
  <c r="Y57" i="4"/>
  <c r="Z57" i="4"/>
  <c r="F230" i="11"/>
  <c r="G230" i="11"/>
  <c r="S57" i="4"/>
  <c r="H230" i="11"/>
  <c r="I230" i="11"/>
  <c r="J230" i="11"/>
  <c r="AA57" i="4"/>
  <c r="A231" i="11"/>
  <c r="B231" i="11"/>
  <c r="P58" i="4"/>
  <c r="R58" i="4"/>
  <c r="C231" i="11"/>
  <c r="D231" i="11"/>
  <c r="E231" i="11"/>
  <c r="Y58" i="4"/>
  <c r="Z58" i="4"/>
  <c r="F231" i="11"/>
  <c r="G231" i="11"/>
  <c r="S58" i="4"/>
  <c r="H231" i="11"/>
  <c r="I231" i="11"/>
  <c r="J231" i="11"/>
  <c r="AA58" i="4"/>
  <c r="A233" i="11"/>
  <c r="B233" i="11"/>
  <c r="AD53" i="4"/>
  <c r="AF53" i="4"/>
  <c r="C233" i="11"/>
  <c r="D233" i="11"/>
  <c r="E233" i="11"/>
  <c r="AM53" i="4"/>
  <c r="AN53" i="4"/>
  <c r="F233" i="11"/>
  <c r="G233" i="11"/>
  <c r="AG53" i="4"/>
  <c r="H233" i="11"/>
  <c r="I233" i="11"/>
  <c r="J233" i="11"/>
  <c r="AO53" i="4"/>
  <c r="A234" i="11"/>
  <c r="B234" i="11"/>
  <c r="AD54" i="4"/>
  <c r="AF54" i="4"/>
  <c r="C234" i="11"/>
  <c r="D234" i="11"/>
  <c r="E234" i="11"/>
  <c r="AM54" i="4"/>
  <c r="AN54" i="4"/>
  <c r="F234" i="11"/>
  <c r="G234" i="11"/>
  <c r="H234" i="11"/>
  <c r="I234" i="11"/>
  <c r="J234" i="11"/>
  <c r="AO54" i="4"/>
  <c r="A235" i="11"/>
  <c r="B235" i="11"/>
  <c r="C235" i="11"/>
  <c r="D235" i="11"/>
  <c r="E235" i="11"/>
  <c r="AM55" i="4"/>
  <c r="AN55" i="4"/>
  <c r="F235" i="11"/>
  <c r="G235" i="11"/>
  <c r="H235" i="11"/>
  <c r="I235" i="11"/>
  <c r="J235" i="11"/>
  <c r="AO55" i="4"/>
  <c r="A236" i="11"/>
  <c r="B236" i="11"/>
  <c r="AD56" i="4"/>
  <c r="AF56" i="4"/>
  <c r="C236" i="11"/>
  <c r="D236" i="11"/>
  <c r="E236" i="11"/>
  <c r="AM56" i="4"/>
  <c r="AN56" i="4"/>
  <c r="F236" i="11"/>
  <c r="G236" i="11"/>
  <c r="H236" i="11"/>
  <c r="I236" i="11"/>
  <c r="J236" i="11"/>
  <c r="AO56" i="4"/>
  <c r="A237" i="11"/>
  <c r="B237" i="11"/>
  <c r="AD57" i="4"/>
  <c r="AF57" i="4"/>
  <c r="C237" i="11"/>
  <c r="D237" i="11"/>
  <c r="E237" i="11"/>
  <c r="AM57" i="4"/>
  <c r="AN57" i="4"/>
  <c r="F237" i="11"/>
  <c r="G237" i="11"/>
  <c r="AG57" i="4"/>
  <c r="H237" i="11"/>
  <c r="I237" i="11"/>
  <c r="J237" i="11"/>
  <c r="AO57" i="4"/>
  <c r="A238" i="11"/>
  <c r="B238" i="11"/>
  <c r="AD58" i="4"/>
  <c r="AF58" i="4"/>
  <c r="C238" i="11"/>
  <c r="D238" i="11"/>
  <c r="E238" i="11"/>
  <c r="AM58" i="4"/>
  <c r="AN58" i="4"/>
  <c r="F238" i="11"/>
  <c r="G238" i="11"/>
  <c r="AG58" i="4"/>
  <c r="H238" i="11"/>
  <c r="I238" i="11"/>
  <c r="J238" i="11"/>
  <c r="AO58" i="4"/>
  <c r="A240" i="11"/>
  <c r="B240" i="11"/>
  <c r="AR53" i="4"/>
  <c r="AT53" i="4"/>
  <c r="C240" i="11"/>
  <c r="D240" i="11"/>
  <c r="E240" i="11"/>
  <c r="BA53" i="4"/>
  <c r="BB53" i="4"/>
  <c r="F240" i="11"/>
  <c r="G240" i="11"/>
  <c r="AU53" i="4"/>
  <c r="H240" i="11"/>
  <c r="I240" i="11"/>
  <c r="J240" i="11"/>
  <c r="BC53" i="4"/>
  <c r="A241" i="11"/>
  <c r="B241" i="11"/>
  <c r="C241" i="11"/>
  <c r="D241" i="11"/>
  <c r="E241" i="11"/>
  <c r="BA54" i="4"/>
  <c r="BB54" i="4"/>
  <c r="F241" i="11"/>
  <c r="G241" i="11"/>
  <c r="AU54" i="4"/>
  <c r="H241" i="11"/>
  <c r="I241" i="11"/>
  <c r="J241" i="11"/>
  <c r="BC54" i="4"/>
  <c r="A242" i="11"/>
  <c r="B242" i="11"/>
  <c r="C242" i="11"/>
  <c r="D242" i="11"/>
  <c r="E242" i="11"/>
  <c r="BA55" i="4"/>
  <c r="BB55" i="4"/>
  <c r="F242" i="11"/>
  <c r="G242" i="11"/>
  <c r="AU55" i="4"/>
  <c r="H242" i="11"/>
  <c r="I242" i="11"/>
  <c r="J242" i="11"/>
  <c r="BC55" i="4"/>
  <c r="A243" i="11"/>
  <c r="B243" i="11"/>
  <c r="C243" i="11"/>
  <c r="D243" i="11"/>
  <c r="E243" i="11"/>
  <c r="BA56" i="4"/>
  <c r="BB56" i="4"/>
  <c r="F243" i="11"/>
  <c r="G243" i="11"/>
  <c r="AU56" i="4"/>
  <c r="H243" i="11"/>
  <c r="I243" i="11"/>
  <c r="J243" i="11"/>
  <c r="BC56" i="4"/>
  <c r="A244" i="11"/>
  <c r="B244" i="11"/>
  <c r="AR57" i="4"/>
  <c r="AT57" i="4"/>
  <c r="C244" i="11"/>
  <c r="D244" i="11"/>
  <c r="E244" i="11"/>
  <c r="BA57" i="4"/>
  <c r="BB57" i="4"/>
  <c r="F244" i="11"/>
  <c r="G244" i="11"/>
  <c r="AU57" i="4"/>
  <c r="H244" i="11"/>
  <c r="I244" i="11"/>
  <c r="J244" i="11"/>
  <c r="BC57" i="4"/>
  <c r="A245" i="11"/>
  <c r="B245" i="11"/>
  <c r="AR58" i="4"/>
  <c r="AT58" i="4"/>
  <c r="C245" i="11"/>
  <c r="D245" i="11"/>
  <c r="E245" i="11"/>
  <c r="BA58" i="4"/>
  <c r="BB58" i="4"/>
  <c r="F245" i="11"/>
  <c r="G245" i="11"/>
  <c r="AU58" i="4"/>
  <c r="H245" i="11"/>
  <c r="I245" i="11"/>
  <c r="J245" i="11"/>
  <c r="BC58" i="4"/>
  <c r="A247" i="11"/>
  <c r="B247" i="11"/>
  <c r="B6" i="13"/>
  <c r="D6" i="13"/>
  <c r="C247" i="11"/>
  <c r="D247" i="11"/>
  <c r="E247" i="11"/>
  <c r="K6" i="13"/>
  <c r="L6" i="13"/>
  <c r="F247" i="11"/>
  <c r="G247" i="11"/>
  <c r="E6" i="13"/>
  <c r="H247" i="11"/>
  <c r="I247" i="11"/>
  <c r="J247" i="11"/>
  <c r="M6" i="13"/>
  <c r="A248" i="11"/>
  <c r="B248" i="11"/>
  <c r="B7" i="13"/>
  <c r="D7" i="13"/>
  <c r="C248" i="11"/>
  <c r="D248" i="11"/>
  <c r="E248" i="11"/>
  <c r="K7" i="13"/>
  <c r="L7" i="13"/>
  <c r="F248" i="11"/>
  <c r="G248" i="11"/>
  <c r="E7" i="13"/>
  <c r="H248" i="11"/>
  <c r="I248" i="11"/>
  <c r="J248" i="11"/>
  <c r="M7" i="13"/>
  <c r="A249" i="11"/>
  <c r="B249" i="11"/>
  <c r="B8" i="13"/>
  <c r="D8" i="13"/>
  <c r="C249" i="11"/>
  <c r="D249" i="11"/>
  <c r="E249" i="11"/>
  <c r="K8" i="13"/>
  <c r="L8" i="13"/>
  <c r="F249" i="11"/>
  <c r="G249" i="11"/>
  <c r="E8" i="13"/>
  <c r="H249" i="11"/>
  <c r="I249" i="11"/>
  <c r="J249" i="11"/>
  <c r="M8" i="13"/>
  <c r="A250" i="11"/>
  <c r="B250" i="11"/>
  <c r="B9" i="13"/>
  <c r="D9" i="13"/>
  <c r="C250" i="11"/>
  <c r="D250" i="11"/>
  <c r="E250" i="11"/>
  <c r="K9" i="13"/>
  <c r="L9" i="13"/>
  <c r="F250" i="11"/>
  <c r="G250" i="11"/>
  <c r="E9" i="13"/>
  <c r="H250" i="11"/>
  <c r="I250" i="11"/>
  <c r="J250" i="11"/>
  <c r="M9" i="13"/>
  <c r="A251" i="11"/>
  <c r="B251" i="11"/>
  <c r="B10" i="13"/>
  <c r="D10" i="13"/>
  <c r="C251" i="11"/>
  <c r="D251" i="11"/>
  <c r="E251" i="11"/>
  <c r="K10" i="13"/>
  <c r="L10" i="13"/>
  <c r="F251" i="11"/>
  <c r="G251" i="11"/>
  <c r="E10" i="13"/>
  <c r="H251" i="11"/>
  <c r="I251" i="11"/>
  <c r="J251" i="11"/>
  <c r="M10" i="13"/>
  <c r="A252" i="11"/>
  <c r="B252" i="11"/>
  <c r="B11" i="13"/>
  <c r="D11" i="13"/>
  <c r="C252" i="11"/>
  <c r="D252" i="11"/>
  <c r="E252" i="11"/>
  <c r="K11" i="13"/>
  <c r="L11" i="13"/>
  <c r="F252" i="11"/>
  <c r="G252" i="11"/>
  <c r="E11" i="13"/>
  <c r="H252" i="11"/>
  <c r="I252" i="11"/>
  <c r="J252" i="11"/>
  <c r="M11" i="13"/>
  <c r="A254" i="11"/>
  <c r="B254" i="11"/>
  <c r="P6" i="13"/>
  <c r="R6" i="13"/>
  <c r="C254" i="11"/>
  <c r="D254" i="11"/>
  <c r="E254" i="11"/>
  <c r="Y6" i="13"/>
  <c r="Z6" i="13"/>
  <c r="F254" i="11"/>
  <c r="G254" i="11"/>
  <c r="S6" i="13"/>
  <c r="H254" i="11"/>
  <c r="I254" i="11"/>
  <c r="J254" i="11"/>
  <c r="AA6" i="13"/>
  <c r="A255" i="11"/>
  <c r="B255" i="11"/>
  <c r="P7" i="13"/>
  <c r="R7" i="13"/>
  <c r="C255" i="11"/>
  <c r="D255" i="11"/>
  <c r="E255" i="11"/>
  <c r="Y7" i="13"/>
  <c r="Z7" i="13"/>
  <c r="F255" i="11"/>
  <c r="G255" i="11"/>
  <c r="S7" i="13"/>
  <c r="H255" i="11"/>
  <c r="I255" i="11"/>
  <c r="J255" i="11"/>
  <c r="AA7" i="13"/>
  <c r="A256" i="11"/>
  <c r="B256" i="11"/>
  <c r="P8" i="13"/>
  <c r="R8" i="13"/>
  <c r="C256" i="11"/>
  <c r="D256" i="11"/>
  <c r="E256" i="11"/>
  <c r="Y8" i="13"/>
  <c r="Z8" i="13"/>
  <c r="F256" i="11"/>
  <c r="G256" i="11"/>
  <c r="S8" i="13"/>
  <c r="H256" i="11"/>
  <c r="I256" i="11"/>
  <c r="J256" i="11"/>
  <c r="AA8" i="13"/>
  <c r="A257" i="11"/>
  <c r="B257" i="11"/>
  <c r="P9" i="13"/>
  <c r="R9" i="13"/>
  <c r="C257" i="11"/>
  <c r="D257" i="11"/>
  <c r="E257" i="11"/>
  <c r="Y9" i="13"/>
  <c r="Z9" i="13"/>
  <c r="F257" i="11"/>
  <c r="G257" i="11"/>
  <c r="S9" i="13"/>
  <c r="H257" i="11"/>
  <c r="I257" i="11"/>
  <c r="J257" i="11"/>
  <c r="AA9" i="13"/>
  <c r="A258" i="11"/>
  <c r="B258" i="11"/>
  <c r="P10" i="13"/>
  <c r="R10" i="13"/>
  <c r="C258" i="11"/>
  <c r="D258" i="11"/>
  <c r="E258" i="11"/>
  <c r="Y10" i="13"/>
  <c r="Z10" i="13"/>
  <c r="F258" i="11"/>
  <c r="G258" i="11"/>
  <c r="S10" i="13"/>
  <c r="H258" i="11"/>
  <c r="I258" i="11"/>
  <c r="J258" i="11"/>
  <c r="AA10" i="13"/>
  <c r="A259" i="11"/>
  <c r="B259" i="11"/>
  <c r="P11" i="13"/>
  <c r="R11" i="13"/>
  <c r="C259" i="11"/>
  <c r="D259" i="11"/>
  <c r="E259" i="11"/>
  <c r="Y11" i="13"/>
  <c r="Z11" i="13"/>
  <c r="F259" i="11"/>
  <c r="G259" i="11"/>
  <c r="S11" i="13"/>
  <c r="H259" i="11"/>
  <c r="I259" i="11"/>
  <c r="J259" i="11"/>
  <c r="AA11" i="13"/>
  <c r="A261" i="11"/>
  <c r="B261" i="11"/>
  <c r="AD6" i="13"/>
  <c r="AF6" i="13"/>
  <c r="C261" i="11"/>
  <c r="D261" i="11"/>
  <c r="E261" i="11"/>
  <c r="AM6" i="13"/>
  <c r="AN6" i="13"/>
  <c r="F261" i="11"/>
  <c r="G261" i="11"/>
  <c r="AG6" i="13"/>
  <c r="H261" i="11"/>
  <c r="I261" i="11"/>
  <c r="J261" i="11"/>
  <c r="AO6" i="13"/>
  <c r="A262" i="11"/>
  <c r="B262" i="11"/>
  <c r="AD7" i="13"/>
  <c r="AF7" i="13"/>
  <c r="C262" i="11"/>
  <c r="D262" i="11"/>
  <c r="E262" i="11"/>
  <c r="AM7" i="13"/>
  <c r="AN7" i="13"/>
  <c r="F262" i="11"/>
  <c r="G262" i="11"/>
  <c r="AG7" i="13"/>
  <c r="H262" i="11"/>
  <c r="I262" i="11"/>
  <c r="J262" i="11"/>
  <c r="AO7" i="13"/>
  <c r="A263" i="11"/>
  <c r="B263" i="11"/>
  <c r="AD8" i="13"/>
  <c r="AF8" i="13"/>
  <c r="C263" i="11"/>
  <c r="D263" i="11"/>
  <c r="E263" i="11"/>
  <c r="AM8" i="13"/>
  <c r="AN8" i="13"/>
  <c r="F263" i="11"/>
  <c r="G263" i="11"/>
  <c r="AG8" i="13"/>
  <c r="H263" i="11"/>
  <c r="I263" i="11"/>
  <c r="J263" i="11"/>
  <c r="AO8" i="13"/>
  <c r="A264" i="11"/>
  <c r="B264" i="11"/>
  <c r="AD9" i="13"/>
  <c r="AF9" i="13"/>
  <c r="C264" i="11"/>
  <c r="D264" i="11"/>
  <c r="E264" i="11"/>
  <c r="AM9" i="13"/>
  <c r="AN9" i="13"/>
  <c r="F264" i="11"/>
  <c r="G264" i="11"/>
  <c r="AG9" i="13"/>
  <c r="H264" i="11"/>
  <c r="I264" i="11"/>
  <c r="J264" i="11"/>
  <c r="AO9" i="13"/>
  <c r="A265" i="11"/>
  <c r="B265" i="11"/>
  <c r="AD10" i="13"/>
  <c r="AF10" i="13"/>
  <c r="C265" i="11"/>
  <c r="D265" i="11"/>
  <c r="E265" i="11"/>
  <c r="AM10" i="13"/>
  <c r="AN10" i="13"/>
  <c r="F265" i="11"/>
  <c r="G265" i="11"/>
  <c r="AG10" i="13"/>
  <c r="H265" i="11"/>
  <c r="I265" i="11"/>
  <c r="J265" i="11"/>
  <c r="AO10" i="13"/>
  <c r="A266" i="11"/>
  <c r="B266" i="11"/>
  <c r="AD11" i="13"/>
  <c r="AF11" i="13"/>
  <c r="C266" i="11"/>
  <c r="D266" i="11"/>
  <c r="E266" i="11"/>
  <c r="AM11" i="13"/>
  <c r="AN11" i="13"/>
  <c r="F266" i="11"/>
  <c r="G266" i="11"/>
  <c r="AG11" i="13"/>
  <c r="H266" i="11"/>
  <c r="I266" i="11"/>
  <c r="J266" i="11"/>
  <c r="AO11" i="13"/>
  <c r="A268" i="11"/>
  <c r="B268" i="11"/>
  <c r="AR6" i="13"/>
  <c r="AT6" i="13"/>
  <c r="C268" i="11"/>
  <c r="D268" i="11"/>
  <c r="E268" i="11"/>
  <c r="BA6" i="13"/>
  <c r="BB6" i="13"/>
  <c r="F268" i="11"/>
  <c r="G268" i="11"/>
  <c r="AU6" i="13"/>
  <c r="H268" i="11"/>
  <c r="I268" i="11"/>
  <c r="J268" i="11"/>
  <c r="BC6" i="13"/>
  <c r="A269" i="11"/>
  <c r="B269" i="11"/>
  <c r="D269" i="11"/>
  <c r="E269" i="11"/>
  <c r="BA7" i="13"/>
  <c r="BB7" i="13"/>
  <c r="F269" i="11"/>
  <c r="G269" i="11"/>
  <c r="I269" i="11"/>
  <c r="J269" i="11"/>
  <c r="BC7" i="13"/>
  <c r="A270" i="11"/>
  <c r="B270" i="11"/>
  <c r="D270" i="11"/>
  <c r="E270" i="11"/>
  <c r="BA8" i="13"/>
  <c r="BB8" i="13"/>
  <c r="F270" i="11"/>
  <c r="G270" i="11"/>
  <c r="I270" i="11"/>
  <c r="J270" i="11"/>
  <c r="BC8" i="13"/>
  <c r="A271" i="11"/>
  <c r="B271" i="11"/>
  <c r="D271" i="11"/>
  <c r="E271" i="11"/>
  <c r="BA9" i="13"/>
  <c r="BB9" i="13"/>
  <c r="F271" i="11"/>
  <c r="G271" i="11"/>
  <c r="I271" i="11"/>
  <c r="J271" i="11"/>
  <c r="BC9" i="13"/>
  <c r="A272" i="11"/>
  <c r="B272" i="11"/>
  <c r="D272" i="11"/>
  <c r="E272" i="11"/>
  <c r="BA10" i="13"/>
  <c r="BB10" i="13"/>
  <c r="F272" i="11"/>
  <c r="G272" i="11"/>
  <c r="I272" i="11"/>
  <c r="J272" i="11"/>
  <c r="BC10" i="13"/>
  <c r="A273" i="11"/>
  <c r="B273" i="11"/>
  <c r="D273" i="11"/>
  <c r="E273" i="11"/>
  <c r="BA11" i="13"/>
  <c r="BB11" i="13"/>
  <c r="F273" i="11"/>
  <c r="G273" i="11"/>
  <c r="I273" i="11"/>
  <c r="J273" i="11"/>
  <c r="A275" i="11"/>
  <c r="B275" i="11"/>
  <c r="D275" i="11"/>
  <c r="E275" i="11"/>
  <c r="K53" i="13"/>
  <c r="L53" i="13"/>
  <c r="F275" i="11"/>
  <c r="G275" i="11"/>
  <c r="I275" i="11"/>
  <c r="J275" i="11"/>
  <c r="M53" i="13"/>
  <c r="A276" i="11"/>
  <c r="B276" i="11"/>
  <c r="D276" i="11"/>
  <c r="E276" i="11"/>
  <c r="K54" i="13"/>
  <c r="L54" i="13"/>
  <c r="F276" i="11"/>
  <c r="G276" i="11"/>
  <c r="I276" i="11"/>
  <c r="J276" i="11"/>
  <c r="M54" i="13"/>
  <c r="A277" i="11"/>
  <c r="B277" i="11"/>
  <c r="D277" i="11"/>
  <c r="E277" i="11"/>
  <c r="K55" i="13"/>
  <c r="L55" i="13"/>
  <c r="F277" i="11"/>
  <c r="G277" i="11"/>
  <c r="I277" i="11"/>
  <c r="J277" i="11"/>
  <c r="M55" i="13"/>
  <c r="A278" i="11"/>
  <c r="B278" i="11"/>
  <c r="D278" i="11"/>
  <c r="E278" i="11"/>
  <c r="K56" i="13"/>
  <c r="L56" i="13"/>
  <c r="F278" i="11"/>
  <c r="G278" i="11"/>
  <c r="I278" i="11"/>
  <c r="J278" i="11"/>
  <c r="M56" i="13"/>
  <c r="A279" i="11"/>
  <c r="B279" i="11"/>
  <c r="D279" i="11"/>
  <c r="E279" i="11"/>
  <c r="K57" i="13"/>
  <c r="L57" i="13"/>
  <c r="F279" i="11"/>
  <c r="G279" i="11"/>
  <c r="I279" i="11"/>
  <c r="J279" i="11"/>
  <c r="M57" i="13"/>
  <c r="A280" i="11"/>
  <c r="B280" i="11"/>
  <c r="D280" i="11"/>
  <c r="E280" i="11"/>
  <c r="K58" i="13"/>
  <c r="L58" i="13"/>
  <c r="F280" i="11"/>
  <c r="G280" i="11"/>
  <c r="I280" i="11"/>
  <c r="J280" i="11"/>
  <c r="M58" i="13"/>
  <c r="A282" i="11"/>
  <c r="B282" i="11"/>
  <c r="D282" i="11"/>
  <c r="E282" i="11"/>
  <c r="Y53" i="13"/>
  <c r="Z53" i="13"/>
  <c r="F282" i="11"/>
  <c r="G282" i="11"/>
  <c r="I282" i="11"/>
  <c r="J282" i="11"/>
  <c r="AA53" i="13"/>
  <c r="A283" i="11"/>
  <c r="B283" i="11"/>
  <c r="D283" i="11"/>
  <c r="E283" i="11"/>
  <c r="Y54" i="13"/>
  <c r="Z54" i="13"/>
  <c r="F283" i="11"/>
  <c r="G283" i="11"/>
  <c r="I283" i="11"/>
  <c r="J283" i="11"/>
  <c r="AA54" i="13"/>
  <c r="A284" i="11"/>
  <c r="B284" i="11"/>
  <c r="D284" i="11"/>
  <c r="E284" i="11"/>
  <c r="Y55" i="13"/>
  <c r="Z55" i="13"/>
  <c r="F284" i="11"/>
  <c r="G284" i="11"/>
  <c r="I284" i="11"/>
  <c r="J284" i="11"/>
  <c r="AA55" i="13"/>
  <c r="A285" i="11"/>
  <c r="B285" i="11"/>
  <c r="D285" i="11"/>
  <c r="E285" i="11"/>
  <c r="Y56" i="13"/>
  <c r="Z56" i="13"/>
  <c r="F285" i="11"/>
  <c r="G285" i="11"/>
  <c r="I285" i="11"/>
  <c r="J285" i="11"/>
  <c r="AA56" i="13"/>
  <c r="A286" i="11"/>
  <c r="B286" i="11"/>
  <c r="D286" i="11"/>
  <c r="E286" i="11"/>
  <c r="Y57" i="13"/>
  <c r="Z57" i="13"/>
  <c r="F286" i="11"/>
  <c r="G286" i="11"/>
  <c r="I286" i="11"/>
  <c r="J286" i="11"/>
  <c r="AA57" i="13"/>
  <c r="A287" i="11"/>
  <c r="B287" i="11"/>
  <c r="D287" i="11"/>
  <c r="E287" i="11"/>
  <c r="Y58" i="13"/>
  <c r="Z58" i="13"/>
  <c r="F287" i="11"/>
  <c r="G287" i="11"/>
  <c r="I287" i="11"/>
  <c r="J287" i="11"/>
  <c r="AA58" i="13"/>
  <c r="A289" i="11"/>
  <c r="B289" i="11"/>
  <c r="D289" i="11"/>
  <c r="E289" i="11"/>
  <c r="AM53" i="13"/>
  <c r="AN53" i="13"/>
  <c r="F289" i="11"/>
  <c r="G289" i="11"/>
  <c r="I289" i="11"/>
  <c r="J289" i="11"/>
  <c r="AO53" i="13"/>
  <c r="A290" i="11"/>
  <c r="B290" i="11"/>
  <c r="D290" i="11"/>
  <c r="E290" i="11"/>
  <c r="AM54" i="13"/>
  <c r="AN54" i="13"/>
  <c r="F290" i="11"/>
  <c r="G290" i="11"/>
  <c r="I290" i="11"/>
  <c r="J290" i="11"/>
  <c r="AO54" i="13"/>
  <c r="A291" i="11"/>
  <c r="B291" i="11"/>
  <c r="D291" i="11"/>
  <c r="E291" i="11"/>
  <c r="AM55" i="13"/>
  <c r="AN55" i="13"/>
  <c r="F291" i="11"/>
  <c r="G291" i="11"/>
  <c r="I291" i="11"/>
  <c r="J291" i="11"/>
  <c r="AO55" i="13"/>
  <c r="A292" i="11"/>
  <c r="B292" i="11"/>
  <c r="D292" i="11"/>
  <c r="E292" i="11"/>
  <c r="AM56" i="13"/>
  <c r="AN56" i="13"/>
  <c r="F292" i="11"/>
  <c r="G292" i="11"/>
  <c r="I292" i="11"/>
  <c r="J292" i="11"/>
  <c r="AO56" i="13"/>
  <c r="A293" i="11"/>
  <c r="B293" i="11"/>
  <c r="D293" i="11"/>
  <c r="E293" i="11"/>
  <c r="AM57" i="13"/>
  <c r="AN57" i="13"/>
  <c r="F293" i="11"/>
  <c r="G293" i="11"/>
  <c r="I293" i="11"/>
  <c r="J293" i="11"/>
  <c r="AO57" i="13"/>
  <c r="A294" i="11"/>
  <c r="B294" i="11"/>
  <c r="D294" i="11"/>
  <c r="E294" i="11"/>
  <c r="AM58" i="13"/>
  <c r="AN58" i="13"/>
  <c r="F294" i="11"/>
  <c r="G294" i="11"/>
  <c r="I294" i="11"/>
  <c r="J294" i="11"/>
  <c r="AO58" i="13"/>
  <c r="A296" i="11"/>
  <c r="B296" i="11"/>
  <c r="D296" i="11"/>
  <c r="E296" i="11"/>
  <c r="BA53" i="13"/>
  <c r="BB53" i="13"/>
  <c r="F296" i="11"/>
  <c r="G296" i="11"/>
  <c r="I296" i="11"/>
  <c r="J296" i="11"/>
  <c r="BC53" i="13"/>
  <c r="A297" i="11"/>
  <c r="B297" i="11"/>
  <c r="D297" i="11"/>
  <c r="E297" i="11"/>
  <c r="BA54" i="13"/>
  <c r="BB54" i="13"/>
  <c r="F297" i="11"/>
  <c r="G297" i="11"/>
  <c r="I297" i="11"/>
  <c r="J297" i="11"/>
  <c r="BC54" i="13"/>
  <c r="A298" i="11"/>
  <c r="B298" i="11"/>
  <c r="D298" i="11"/>
  <c r="E298" i="11"/>
  <c r="BA55" i="13"/>
  <c r="BB55" i="13"/>
  <c r="F298" i="11"/>
  <c r="G298" i="11"/>
  <c r="I298" i="11"/>
  <c r="J298" i="11"/>
  <c r="BC55" i="13"/>
  <c r="A299" i="11"/>
  <c r="B299" i="11"/>
  <c r="D299" i="11"/>
  <c r="E299" i="11"/>
  <c r="BA56" i="13"/>
  <c r="BB56" i="13"/>
  <c r="F299" i="11"/>
  <c r="G299" i="11"/>
  <c r="I299" i="11"/>
  <c r="J299" i="11"/>
  <c r="BC56" i="13"/>
  <c r="A300" i="11"/>
  <c r="B300" i="11"/>
  <c r="D300" i="11"/>
  <c r="E300" i="11"/>
  <c r="BA57" i="13"/>
  <c r="BB57" i="13"/>
  <c r="F300" i="11"/>
  <c r="G300" i="11"/>
  <c r="I300" i="11"/>
  <c r="J300" i="11"/>
  <c r="BC57" i="13"/>
  <c r="A301" i="11"/>
  <c r="B301" i="11"/>
  <c r="D301" i="11"/>
  <c r="E301" i="11"/>
  <c r="BA58" i="13"/>
  <c r="BB58" i="13"/>
  <c r="F301" i="11"/>
  <c r="G301" i="11"/>
  <c r="I301" i="11"/>
  <c r="J301" i="11"/>
  <c r="BC58" i="13"/>
  <c r="A304" i="11"/>
  <c r="AE303" i="11"/>
  <c r="B304" i="11"/>
  <c r="C304" i="11"/>
  <c r="F304" i="11"/>
  <c r="G304" i="11"/>
  <c r="H304" i="11"/>
  <c r="I304" i="11"/>
  <c r="J304" i="11"/>
  <c r="K304" i="11"/>
  <c r="L304" i="11"/>
  <c r="M304" i="11"/>
  <c r="N304" i="11"/>
  <c r="O304" i="11"/>
  <c r="P304" i="11"/>
  <c r="AB21" i="11"/>
  <c r="R304" i="11"/>
  <c r="S304" i="11"/>
  <c r="T304" i="11"/>
  <c r="Q309" i="11"/>
  <c r="U304" i="11"/>
  <c r="V304" i="11"/>
  <c r="W304" i="11"/>
  <c r="X304" i="11"/>
  <c r="Y304" i="11"/>
  <c r="Z304" i="11"/>
  <c r="Z65" i="11"/>
  <c r="Z66" i="11"/>
  <c r="Z67" i="11"/>
  <c r="Z68" i="11"/>
  <c r="Z69" i="11"/>
  <c r="Z70" i="11"/>
  <c r="Z71" i="11"/>
  <c r="Z72" i="11"/>
  <c r="Z73" i="11"/>
  <c r="Z74" i="11"/>
  <c r="Z75" i="11"/>
  <c r="AA21" i="11"/>
  <c r="AC21" i="11"/>
  <c r="AC12" i="11"/>
  <c r="AC13" i="11"/>
  <c r="AC14" i="11"/>
  <c r="AC15" i="11"/>
  <c r="AC17" i="11"/>
  <c r="AC19" i="11"/>
  <c r="AC20" i="11"/>
  <c r="AC22" i="11"/>
  <c r="AC23" i="11"/>
  <c r="AC25" i="11"/>
  <c r="AC26" i="11"/>
  <c r="AC28" i="11"/>
  <c r="AC29" i="11"/>
  <c r="AC30" i="11"/>
  <c r="AC31" i="11"/>
  <c r="AC33" i="11"/>
  <c r="AC34" i="11"/>
  <c r="AC35" i="11"/>
  <c r="AC36" i="11"/>
  <c r="AC38" i="11"/>
  <c r="AC39" i="11"/>
  <c r="AC41" i="11"/>
  <c r="AC42" i="11"/>
  <c r="AC43" i="11"/>
  <c r="AC46" i="11"/>
  <c r="AC47" i="11"/>
  <c r="AC48" i="11"/>
  <c r="AC49" i="11"/>
  <c r="AC50" i="11"/>
  <c r="AC51" i="11"/>
  <c r="AC53" i="11"/>
  <c r="AC54" i="11"/>
  <c r="AC56" i="11"/>
  <c r="AC57" i="11"/>
  <c r="AC58" i="11"/>
  <c r="AC59" i="11"/>
  <c r="AC61" i="11"/>
  <c r="AC62" i="11"/>
  <c r="AC64" i="11"/>
  <c r="AD21" i="11"/>
  <c r="AE21" i="11"/>
  <c r="AA12" i="11"/>
  <c r="AD12" i="11"/>
  <c r="AE12" i="11"/>
  <c r="AA13" i="11"/>
  <c r="AD13" i="11"/>
  <c r="AE13" i="11"/>
  <c r="AA14" i="11"/>
  <c r="AD14" i="11"/>
  <c r="AE14" i="11"/>
  <c r="AA15" i="11"/>
  <c r="AD15" i="11"/>
  <c r="AE15" i="11"/>
  <c r="AA16" i="11"/>
  <c r="AD16" i="11"/>
  <c r="AE16" i="11"/>
  <c r="AA17" i="11"/>
  <c r="AD17" i="11"/>
  <c r="AE17" i="11"/>
  <c r="AA18" i="11"/>
  <c r="AD18" i="11"/>
  <c r="AE18" i="11"/>
  <c r="AA19" i="11"/>
  <c r="AD19" i="11"/>
  <c r="AE19" i="11"/>
  <c r="AA20" i="11"/>
  <c r="AD20" i="11"/>
  <c r="AE20" i="11"/>
  <c r="AA22" i="11"/>
  <c r="AD22" i="11"/>
  <c r="AE22" i="11"/>
  <c r="AA23" i="11"/>
  <c r="AD23" i="11"/>
  <c r="AE23" i="11"/>
  <c r="AA24" i="11"/>
  <c r="AD24" i="11"/>
  <c r="AE24" i="11"/>
  <c r="AA25" i="11"/>
  <c r="AD25" i="11"/>
  <c r="AE25" i="11"/>
  <c r="AA26" i="11"/>
  <c r="AD26" i="11"/>
  <c r="AE26" i="11"/>
  <c r="AA27" i="11"/>
  <c r="AD27" i="11"/>
  <c r="AE27" i="11"/>
  <c r="AA28" i="11"/>
  <c r="AD28" i="11"/>
  <c r="AE28" i="11"/>
  <c r="AA29" i="11"/>
  <c r="AD29" i="11"/>
  <c r="AE29" i="11"/>
  <c r="AA30" i="11"/>
  <c r="AD30" i="11"/>
  <c r="AE30" i="11"/>
  <c r="AA31" i="11"/>
  <c r="AD31" i="11"/>
  <c r="AE31" i="11"/>
  <c r="AA32" i="11"/>
  <c r="AD32" i="11"/>
  <c r="AE32" i="11"/>
  <c r="AA33" i="11"/>
  <c r="AD33" i="11"/>
  <c r="AE33" i="11"/>
  <c r="AA34" i="11"/>
  <c r="AD34" i="11"/>
  <c r="AE34" i="11"/>
  <c r="AA35" i="11"/>
  <c r="AD35" i="11"/>
  <c r="AE35" i="11"/>
  <c r="AA36" i="11"/>
  <c r="AD36" i="11"/>
  <c r="AE36" i="11"/>
  <c r="AA37" i="11"/>
  <c r="AD37" i="11"/>
  <c r="AE37" i="11"/>
  <c r="AA38" i="11"/>
  <c r="AD38" i="11"/>
  <c r="AE38" i="11"/>
  <c r="AA39" i="11"/>
  <c r="AD39" i="11"/>
  <c r="AE39" i="11"/>
  <c r="AA40" i="11"/>
  <c r="AD40" i="11"/>
  <c r="AE40" i="11"/>
  <c r="AA41" i="11"/>
  <c r="AD41" i="11"/>
  <c r="AE41" i="11"/>
  <c r="AA42" i="11"/>
  <c r="AD42" i="11"/>
  <c r="AE42" i="11"/>
  <c r="AA43" i="11"/>
  <c r="AD43" i="11"/>
  <c r="AE43" i="11"/>
  <c r="AA44" i="11"/>
  <c r="AD44" i="11"/>
  <c r="AE44" i="11"/>
  <c r="AA45" i="11"/>
  <c r="AD45" i="11"/>
  <c r="AE45" i="11"/>
  <c r="AA46" i="11"/>
  <c r="AD46" i="11"/>
  <c r="AE46" i="11"/>
  <c r="AA47" i="11"/>
  <c r="AD47" i="11"/>
  <c r="AE47" i="11"/>
  <c r="AA48" i="11"/>
  <c r="AD48" i="11"/>
  <c r="AE48" i="11"/>
  <c r="AA49" i="11"/>
  <c r="AD49" i="11"/>
  <c r="AE49" i="11"/>
  <c r="AA50" i="11"/>
  <c r="AD50" i="11"/>
  <c r="AE50" i="11"/>
  <c r="AA51" i="11"/>
  <c r="AD51" i="11"/>
  <c r="AE51" i="11"/>
  <c r="AA52" i="11"/>
  <c r="AD52" i="11"/>
  <c r="AE52" i="11"/>
  <c r="AA53" i="11"/>
  <c r="AD53" i="11"/>
  <c r="AE53" i="11"/>
  <c r="AA54" i="11"/>
  <c r="AD54" i="11"/>
  <c r="AE54" i="11"/>
  <c r="AA55" i="11"/>
  <c r="AD55" i="11"/>
  <c r="AE55" i="11"/>
  <c r="AA56" i="11"/>
  <c r="AD56" i="11"/>
  <c r="AE56" i="11"/>
  <c r="AA57" i="11"/>
  <c r="AD57" i="11"/>
  <c r="AE57" i="11"/>
  <c r="AA58" i="11"/>
  <c r="AD58" i="11"/>
  <c r="AE58" i="11"/>
  <c r="AA59" i="11"/>
  <c r="AD59" i="11"/>
  <c r="AE59" i="11"/>
  <c r="AA60" i="11"/>
  <c r="AD60" i="11"/>
  <c r="AE60" i="11"/>
  <c r="AA61" i="11"/>
  <c r="AD61" i="11"/>
  <c r="AE61" i="11"/>
  <c r="AA62" i="11"/>
  <c r="AD62" i="11"/>
  <c r="AE62" i="11"/>
  <c r="AA63" i="11"/>
  <c r="AD63" i="11"/>
  <c r="AE63" i="11"/>
  <c r="AA64" i="11"/>
  <c r="AD64" i="11"/>
  <c r="AE64" i="11"/>
  <c r="AA65" i="11"/>
  <c r="AD65" i="11"/>
  <c r="AE65" i="11"/>
  <c r="AA66" i="11"/>
  <c r="AD66" i="11"/>
  <c r="AE66" i="11"/>
  <c r="AA67" i="11"/>
  <c r="AD67" i="11"/>
  <c r="AE67" i="11"/>
  <c r="AA68" i="11"/>
  <c r="AD68" i="11"/>
  <c r="AE68" i="11"/>
  <c r="AA69" i="11"/>
  <c r="AD69" i="11"/>
  <c r="AE69" i="11"/>
  <c r="AA70" i="11"/>
  <c r="AD70" i="11"/>
  <c r="AE70" i="11"/>
  <c r="AA71" i="11"/>
  <c r="AD71" i="11"/>
  <c r="AE71" i="11"/>
  <c r="AA72" i="11"/>
  <c r="AD72" i="11"/>
  <c r="AE72" i="11"/>
  <c r="AA73" i="11"/>
  <c r="AD73" i="11"/>
  <c r="AE73" i="11"/>
  <c r="AA74" i="11"/>
  <c r="AD74" i="11"/>
  <c r="AE74" i="11"/>
  <c r="AA75" i="11"/>
  <c r="AD75" i="11"/>
  <c r="AE75" i="11"/>
  <c r="AF21" i="11"/>
  <c r="AA304" i="11"/>
  <c r="AB304" i="11"/>
  <c r="AF40" i="11"/>
  <c r="AA305" i="11"/>
  <c r="AB305" i="11"/>
  <c r="AF18" i="11"/>
  <c r="AA306" i="11"/>
  <c r="AB306" i="11"/>
  <c r="AF24" i="11"/>
  <c r="AA307" i="11"/>
  <c r="AB307" i="11"/>
  <c r="AF56" i="11"/>
  <c r="AA308" i="11"/>
  <c r="AB308" i="11"/>
  <c r="AF61" i="11"/>
  <c r="AA309" i="11"/>
  <c r="AB309" i="11"/>
  <c r="AF35" i="11"/>
  <c r="AA310" i="11"/>
  <c r="AB310" i="11"/>
  <c r="AF36" i="11"/>
  <c r="AA311" i="11"/>
  <c r="AB311" i="11"/>
  <c r="AF33" i="11"/>
  <c r="AA312" i="11"/>
  <c r="AB312" i="11"/>
  <c r="AF31" i="11"/>
  <c r="AA313" i="11"/>
  <c r="AB313" i="11"/>
  <c r="AF43" i="11"/>
  <c r="AA314" i="11"/>
  <c r="AB314" i="11"/>
  <c r="AF55" i="11"/>
  <c r="AA315" i="11"/>
  <c r="AB315" i="11"/>
  <c r="AC304" i="11"/>
  <c r="AD304" i="11"/>
  <c r="AE304" i="11"/>
  <c r="AF304" i="11"/>
  <c r="AG304" i="11"/>
  <c r="AH304" i="11"/>
  <c r="AI304" i="11"/>
  <c r="AJ304" i="11"/>
  <c r="AK304" i="11"/>
  <c r="AL304" i="11"/>
  <c r="AM304" i="11"/>
  <c r="AN304" i="11"/>
  <c r="AO304" i="11"/>
  <c r="AP304" i="11"/>
  <c r="AQ304" i="11"/>
  <c r="AR304" i="11"/>
  <c r="AS304" i="11"/>
  <c r="AT304" i="11"/>
  <c r="AU304" i="11"/>
  <c r="AV304" i="11"/>
  <c r="AW304" i="11"/>
  <c r="AX304" i="11"/>
  <c r="AY304" i="11"/>
  <c r="AZ304" i="11"/>
  <c r="BA304" i="11"/>
  <c r="BB304" i="11"/>
  <c r="BC304" i="11"/>
  <c r="BD304" i="11"/>
  <c r="BE304" i="11"/>
  <c r="BF304" i="11"/>
  <c r="BG304" i="11"/>
  <c r="BH304" i="11"/>
  <c r="BI304" i="11"/>
  <c r="BJ304" i="11"/>
  <c r="BK304" i="11"/>
  <c r="BL304" i="11"/>
  <c r="BM304" i="11"/>
  <c r="BN304" i="11"/>
  <c r="BO304" i="11"/>
  <c r="BP304" i="11"/>
  <c r="BQ304" i="11"/>
  <c r="BR304" i="11"/>
  <c r="BS304" i="11"/>
  <c r="BT304" i="11"/>
  <c r="BU304" i="11"/>
  <c r="BV304" i="11"/>
  <c r="BW304" i="11"/>
  <c r="BX304" i="11"/>
  <c r="BY304" i="11"/>
  <c r="BZ304" i="11"/>
  <c r="A305" i="11"/>
  <c r="AI303" i="11"/>
  <c r="B305" i="11"/>
  <c r="C305" i="11"/>
  <c r="F305" i="11"/>
  <c r="G305" i="11"/>
  <c r="H305" i="11"/>
  <c r="I305" i="11"/>
  <c r="J305" i="11"/>
  <c r="K305" i="11"/>
  <c r="L305" i="11"/>
  <c r="M305" i="11"/>
  <c r="N305" i="11"/>
  <c r="O305" i="11"/>
  <c r="P305" i="11"/>
  <c r="AB40" i="11"/>
  <c r="R305" i="11"/>
  <c r="S305" i="11"/>
  <c r="T305" i="11"/>
  <c r="Q307" i="11"/>
  <c r="U305" i="11"/>
  <c r="V305" i="11"/>
  <c r="W305" i="11"/>
  <c r="X305" i="11"/>
  <c r="Y305" i="11"/>
  <c r="Z305" i="11"/>
  <c r="AC305" i="11"/>
  <c r="AD305" i="11"/>
  <c r="AE305" i="11"/>
  <c r="AF305" i="11"/>
  <c r="AG305" i="11"/>
  <c r="AH305" i="11"/>
  <c r="AI305" i="11"/>
  <c r="AJ305" i="11"/>
  <c r="AK305" i="11"/>
  <c r="AL305" i="11"/>
  <c r="AM305" i="11"/>
  <c r="AN305" i="11"/>
  <c r="AO305" i="11"/>
  <c r="AP305" i="11"/>
  <c r="AQ305" i="11"/>
  <c r="AR305" i="11"/>
  <c r="AS305" i="11"/>
  <c r="AT305" i="11"/>
  <c r="AU305" i="11"/>
  <c r="AV305" i="11"/>
  <c r="AW305" i="11"/>
  <c r="AX305" i="11"/>
  <c r="AY305" i="11"/>
  <c r="AZ305" i="11"/>
  <c r="BA305" i="11"/>
  <c r="BB305" i="11"/>
  <c r="BC305" i="11"/>
  <c r="BD305" i="11"/>
  <c r="BE305" i="11"/>
  <c r="BF305" i="11"/>
  <c r="BG305" i="11"/>
  <c r="BH305" i="11"/>
  <c r="BI305" i="11"/>
  <c r="BJ305" i="11"/>
  <c r="BK305" i="11"/>
  <c r="BL305" i="11"/>
  <c r="BM305" i="11"/>
  <c r="BN305" i="11"/>
  <c r="BO305" i="11"/>
  <c r="BP305" i="11"/>
  <c r="BQ305" i="11"/>
  <c r="BR305" i="11"/>
  <c r="BS305" i="11"/>
  <c r="BT305" i="11"/>
  <c r="BU305" i="11"/>
  <c r="BV305" i="11"/>
  <c r="BW305" i="11"/>
  <c r="BX305" i="11"/>
  <c r="BY305" i="11"/>
  <c r="BZ305" i="11"/>
  <c r="A306" i="11"/>
  <c r="AM303" i="11"/>
  <c r="B306" i="11"/>
  <c r="C306" i="11"/>
  <c r="F306" i="11"/>
  <c r="G306" i="11"/>
  <c r="H306" i="11"/>
  <c r="I306" i="11"/>
  <c r="J306" i="11"/>
  <c r="K306" i="11"/>
  <c r="L306" i="11"/>
  <c r="M306" i="11"/>
  <c r="N306" i="11"/>
  <c r="O306" i="11"/>
  <c r="P306" i="11"/>
  <c r="AB18" i="11"/>
  <c r="R306" i="11"/>
  <c r="S306" i="11"/>
  <c r="T306" i="11"/>
  <c r="Q311" i="11"/>
  <c r="U306" i="11"/>
  <c r="V306" i="11"/>
  <c r="W306" i="11"/>
  <c r="X306" i="11"/>
  <c r="Y306" i="11"/>
  <c r="Z306" i="11"/>
  <c r="AC306" i="11"/>
  <c r="AD306" i="11"/>
  <c r="AE306" i="11"/>
  <c r="AF306" i="11"/>
  <c r="AG306" i="11"/>
  <c r="AH306" i="11"/>
  <c r="AI306" i="11"/>
  <c r="AJ306" i="11"/>
  <c r="AK306" i="11"/>
  <c r="AL306" i="11"/>
  <c r="AM306" i="11"/>
  <c r="AN306" i="11"/>
  <c r="AO306" i="11"/>
  <c r="AP306" i="11"/>
  <c r="AQ306" i="11"/>
  <c r="AR306" i="11"/>
  <c r="AS306" i="11"/>
  <c r="AT306" i="11"/>
  <c r="AU306" i="11"/>
  <c r="AV306" i="11"/>
  <c r="AW306" i="11"/>
  <c r="AX306" i="11"/>
  <c r="AY306" i="11"/>
  <c r="AZ306" i="11"/>
  <c r="BA306" i="11"/>
  <c r="BB306" i="11"/>
  <c r="BC306" i="11"/>
  <c r="BD306" i="11"/>
  <c r="BE306" i="11"/>
  <c r="BF306" i="11"/>
  <c r="BG306" i="11"/>
  <c r="BH306" i="11"/>
  <c r="BI306" i="11"/>
  <c r="BJ306" i="11"/>
  <c r="BK306" i="11"/>
  <c r="BL306" i="11"/>
  <c r="BM306" i="11"/>
  <c r="BN306" i="11"/>
  <c r="BO306" i="11"/>
  <c r="BP306" i="11"/>
  <c r="BQ306" i="11"/>
  <c r="BR306" i="11"/>
  <c r="BS306" i="11"/>
  <c r="BT306" i="11"/>
  <c r="BU306" i="11"/>
  <c r="BV306" i="11"/>
  <c r="BW306" i="11"/>
  <c r="BX306" i="11"/>
  <c r="BY306" i="11"/>
  <c r="BZ306" i="11"/>
  <c r="A307" i="11"/>
  <c r="AQ303" i="11"/>
  <c r="B307" i="11"/>
  <c r="C307" i="11"/>
  <c r="F307" i="11"/>
  <c r="G307" i="11"/>
  <c r="H307" i="11"/>
  <c r="I307" i="11"/>
  <c r="J307" i="11"/>
  <c r="K307" i="11"/>
  <c r="L307" i="11"/>
  <c r="M307" i="11"/>
  <c r="N307" i="11"/>
  <c r="O307" i="11"/>
  <c r="P307" i="11"/>
  <c r="AB24" i="11"/>
  <c r="R307" i="11"/>
  <c r="S307" i="11"/>
  <c r="T307" i="11"/>
  <c r="Q305" i="11"/>
  <c r="U307" i="11"/>
  <c r="V307" i="11"/>
  <c r="W307" i="11"/>
  <c r="X307" i="11"/>
  <c r="Y307" i="11"/>
  <c r="Z307" i="11"/>
  <c r="AC307" i="11"/>
  <c r="AD307" i="11"/>
  <c r="AE307" i="11"/>
  <c r="AF307" i="11"/>
  <c r="AG307" i="11"/>
  <c r="AH307" i="11"/>
  <c r="AI307" i="11"/>
  <c r="AJ307" i="11"/>
  <c r="AK307" i="11"/>
  <c r="AL307" i="11"/>
  <c r="AM307" i="11"/>
  <c r="AN307" i="11"/>
  <c r="AO307" i="11"/>
  <c r="AP307" i="11"/>
  <c r="AQ307" i="11"/>
  <c r="AR307" i="11"/>
  <c r="AS307" i="11"/>
  <c r="AT307" i="11"/>
  <c r="AU307" i="11"/>
  <c r="AV307" i="11"/>
  <c r="AW307" i="11"/>
  <c r="AX307" i="11"/>
  <c r="AY307" i="11"/>
  <c r="AZ307" i="11"/>
  <c r="BA307" i="11"/>
  <c r="BB307" i="11"/>
  <c r="BC307" i="11"/>
  <c r="BD307" i="11"/>
  <c r="BE307" i="11"/>
  <c r="BF307" i="11"/>
  <c r="BG307" i="11"/>
  <c r="BH307" i="11"/>
  <c r="BI307" i="11"/>
  <c r="BJ307" i="11"/>
  <c r="BK307" i="11"/>
  <c r="BL307" i="11"/>
  <c r="BM307" i="11"/>
  <c r="BN307" i="11"/>
  <c r="BO307" i="11"/>
  <c r="BP307" i="11"/>
  <c r="BQ307" i="11"/>
  <c r="BR307" i="11"/>
  <c r="BS307" i="11"/>
  <c r="BT307" i="11"/>
  <c r="BU307" i="11"/>
  <c r="BV307" i="11"/>
  <c r="BW307" i="11"/>
  <c r="BX307" i="11"/>
  <c r="BY307" i="11"/>
  <c r="BZ307" i="11"/>
  <c r="A308" i="11"/>
  <c r="AU303" i="11"/>
  <c r="B308" i="11"/>
  <c r="C308" i="11"/>
  <c r="F308" i="11"/>
  <c r="G308" i="11"/>
  <c r="H308" i="11"/>
  <c r="I308" i="11"/>
  <c r="J308" i="11"/>
  <c r="K308" i="11"/>
  <c r="L308" i="11"/>
  <c r="M308" i="11"/>
  <c r="N308" i="11"/>
  <c r="O308" i="11"/>
  <c r="P308" i="11"/>
  <c r="AB56" i="11"/>
  <c r="R308" i="11"/>
  <c r="S308" i="11"/>
  <c r="T308" i="11"/>
  <c r="Q313" i="11"/>
  <c r="U308" i="11"/>
  <c r="V308" i="11"/>
  <c r="W308" i="11"/>
  <c r="X308" i="11"/>
  <c r="Y308" i="11"/>
  <c r="Z308" i="11"/>
  <c r="AC308" i="11"/>
  <c r="AD308" i="11"/>
  <c r="AE308" i="11"/>
  <c r="AF308" i="11"/>
  <c r="AG308" i="11"/>
  <c r="AH308" i="11"/>
  <c r="AI308" i="11"/>
  <c r="AJ308" i="11"/>
  <c r="AK308" i="11"/>
  <c r="AL308" i="11"/>
  <c r="AM308" i="11"/>
  <c r="AN308" i="11"/>
  <c r="AO308" i="11"/>
  <c r="AP308" i="11"/>
  <c r="AQ308" i="11"/>
  <c r="AR308" i="11"/>
  <c r="AS308" i="11"/>
  <c r="AT308" i="11"/>
  <c r="AU308" i="11"/>
  <c r="AV308" i="11"/>
  <c r="AW308" i="11"/>
  <c r="AX308" i="11"/>
  <c r="AY308" i="11"/>
  <c r="AZ308" i="11"/>
  <c r="BA308" i="11"/>
  <c r="BB308" i="11"/>
  <c r="BC308" i="11"/>
  <c r="BD308" i="11"/>
  <c r="BE308" i="11"/>
  <c r="BF308" i="11"/>
  <c r="BG308" i="11"/>
  <c r="BH308" i="11"/>
  <c r="BI308" i="11"/>
  <c r="BJ308" i="11"/>
  <c r="BK308" i="11"/>
  <c r="BL308" i="11"/>
  <c r="BM308" i="11"/>
  <c r="BN308" i="11"/>
  <c r="BO308" i="11"/>
  <c r="BP308" i="11"/>
  <c r="BQ308" i="11"/>
  <c r="BR308" i="11"/>
  <c r="BS308" i="11"/>
  <c r="BT308" i="11"/>
  <c r="BU308" i="11"/>
  <c r="BV308" i="11"/>
  <c r="BW308" i="11"/>
  <c r="BX308" i="11"/>
  <c r="BY308" i="11"/>
  <c r="BZ308" i="11"/>
  <c r="A309" i="11"/>
  <c r="AY303" i="11"/>
  <c r="B309" i="11"/>
  <c r="C309" i="11"/>
  <c r="F309" i="11"/>
  <c r="G309" i="11"/>
  <c r="H309" i="11"/>
  <c r="I309" i="11"/>
  <c r="J309" i="11"/>
  <c r="K309" i="11"/>
  <c r="L309" i="11"/>
  <c r="M309" i="11"/>
  <c r="N309" i="11"/>
  <c r="O309" i="11"/>
  <c r="P309" i="11"/>
  <c r="AB61" i="11"/>
  <c r="R309" i="11"/>
  <c r="S309" i="11"/>
  <c r="T309" i="11"/>
  <c r="Q304" i="11"/>
  <c r="U309" i="11"/>
  <c r="V309" i="11"/>
  <c r="W309" i="11"/>
  <c r="X309" i="11"/>
  <c r="Y309" i="11"/>
  <c r="Z309" i="11"/>
  <c r="AC309" i="11"/>
  <c r="AD309" i="11"/>
  <c r="AE309" i="11"/>
  <c r="AF309" i="11"/>
  <c r="AG309" i="11"/>
  <c r="AH309" i="11"/>
  <c r="AI309" i="11"/>
  <c r="AJ309" i="11"/>
  <c r="AK309" i="11"/>
  <c r="AL309" i="11"/>
  <c r="AM309" i="11"/>
  <c r="AN309" i="11"/>
  <c r="AO309" i="11"/>
  <c r="AP309" i="11"/>
  <c r="AQ309" i="11"/>
  <c r="AR309" i="11"/>
  <c r="AS309" i="11"/>
  <c r="AT309" i="11"/>
  <c r="AU309" i="11"/>
  <c r="AV309" i="11"/>
  <c r="AW309" i="11"/>
  <c r="AX309" i="11"/>
  <c r="AY309" i="11"/>
  <c r="AZ309" i="11"/>
  <c r="BA309" i="11"/>
  <c r="BB309" i="11"/>
  <c r="BC309" i="11"/>
  <c r="BD309" i="11"/>
  <c r="BE309" i="11"/>
  <c r="BF309" i="11"/>
  <c r="BG309" i="11"/>
  <c r="BH309" i="11"/>
  <c r="BI309" i="11"/>
  <c r="BJ309" i="11"/>
  <c r="BK309" i="11"/>
  <c r="BL309" i="11"/>
  <c r="BM309" i="11"/>
  <c r="BN309" i="11"/>
  <c r="BO309" i="11"/>
  <c r="BP309" i="11"/>
  <c r="BQ309" i="11"/>
  <c r="BR309" i="11"/>
  <c r="BS309" i="11"/>
  <c r="BT309" i="11"/>
  <c r="BU309" i="11"/>
  <c r="BV309" i="11"/>
  <c r="BW309" i="11"/>
  <c r="BX309" i="11"/>
  <c r="BY309" i="11"/>
  <c r="BZ309" i="11"/>
  <c r="A310" i="11"/>
  <c r="D310" i="11"/>
  <c r="BC303" i="11"/>
  <c r="B310" i="11"/>
  <c r="C310" i="11"/>
  <c r="F310" i="11"/>
  <c r="G310" i="11"/>
  <c r="H310" i="11"/>
  <c r="I310" i="11"/>
  <c r="J310" i="11"/>
  <c r="K310" i="11"/>
  <c r="L310" i="11"/>
  <c r="M310" i="11"/>
  <c r="N310" i="11"/>
  <c r="O310" i="11"/>
  <c r="P310" i="11"/>
  <c r="AB35" i="11"/>
  <c r="R310" i="11"/>
  <c r="S310" i="11"/>
  <c r="T310" i="11"/>
  <c r="Q315" i="11"/>
  <c r="U310" i="11"/>
  <c r="V310" i="11"/>
  <c r="W310" i="11"/>
  <c r="X310" i="11"/>
  <c r="Y310" i="11"/>
  <c r="Z310" i="11"/>
  <c r="AC310" i="11"/>
  <c r="AD310" i="11"/>
  <c r="AE310" i="11"/>
  <c r="AF310" i="11"/>
  <c r="AG310" i="11"/>
  <c r="AH310" i="11"/>
  <c r="AI310" i="11"/>
  <c r="AJ310" i="11"/>
  <c r="AK310" i="11"/>
  <c r="AL310" i="11"/>
  <c r="AM310" i="11"/>
  <c r="AN310" i="11"/>
  <c r="AO310" i="11"/>
  <c r="AP310" i="11"/>
  <c r="AQ310" i="11"/>
  <c r="AR310" i="11"/>
  <c r="AS310" i="11"/>
  <c r="AT310" i="11"/>
  <c r="AU310" i="11"/>
  <c r="AV310" i="11"/>
  <c r="AW310" i="11"/>
  <c r="AX310" i="11"/>
  <c r="AY310" i="11"/>
  <c r="AZ310" i="11"/>
  <c r="BA310" i="11"/>
  <c r="BB310" i="11"/>
  <c r="BC310" i="11"/>
  <c r="BD310" i="11"/>
  <c r="BE310" i="11"/>
  <c r="BF310" i="11"/>
  <c r="BG310" i="11"/>
  <c r="BH310" i="11"/>
  <c r="BI310" i="11"/>
  <c r="BJ310" i="11"/>
  <c r="BK310" i="11"/>
  <c r="BL310" i="11"/>
  <c r="BM310" i="11"/>
  <c r="BN310" i="11"/>
  <c r="BO310" i="11"/>
  <c r="BP310" i="11"/>
  <c r="BQ310" i="11"/>
  <c r="BR310" i="11"/>
  <c r="BS310" i="11"/>
  <c r="BT310" i="11"/>
  <c r="BU310" i="11"/>
  <c r="BV310" i="11"/>
  <c r="BW310" i="11"/>
  <c r="BX310" i="11"/>
  <c r="BY310" i="11"/>
  <c r="BZ310" i="11"/>
  <c r="A311" i="11"/>
  <c r="BG303" i="11"/>
  <c r="B311" i="11"/>
  <c r="C311" i="11"/>
  <c r="D311" i="11"/>
  <c r="D324" i="11"/>
  <c r="F311" i="11"/>
  <c r="G311" i="11"/>
  <c r="H311" i="11"/>
  <c r="I311" i="11"/>
  <c r="J311" i="11"/>
  <c r="K311" i="11"/>
  <c r="L311" i="11"/>
  <c r="M311" i="11"/>
  <c r="N311" i="11"/>
  <c r="O311" i="11"/>
  <c r="P311" i="11"/>
  <c r="AB36" i="11"/>
  <c r="R311" i="11"/>
  <c r="S311" i="11"/>
  <c r="T311" i="11"/>
  <c r="Q306" i="11"/>
  <c r="U311" i="11"/>
  <c r="V311" i="11"/>
  <c r="W311" i="11"/>
  <c r="X311" i="11"/>
  <c r="Y311" i="11"/>
  <c r="Z311" i="11"/>
  <c r="AC311" i="11"/>
  <c r="AD311" i="11"/>
  <c r="AE311" i="11"/>
  <c r="AF311" i="11"/>
  <c r="AG311" i="11"/>
  <c r="AH311" i="11"/>
  <c r="AI311" i="11"/>
  <c r="AJ311" i="11"/>
  <c r="AK311" i="11"/>
  <c r="AL311" i="11"/>
  <c r="AM311" i="11"/>
  <c r="AN311" i="11"/>
  <c r="AO311" i="11"/>
  <c r="AP311" i="11"/>
  <c r="AQ311" i="11"/>
  <c r="AR311" i="11"/>
  <c r="AS311" i="11"/>
  <c r="AT311" i="11"/>
  <c r="AU311" i="11"/>
  <c r="AV311" i="11"/>
  <c r="AW311" i="11"/>
  <c r="AX311" i="11"/>
  <c r="AY311" i="11"/>
  <c r="AZ311" i="11"/>
  <c r="BA311" i="11"/>
  <c r="BB311" i="11"/>
  <c r="BC311" i="11"/>
  <c r="BD311" i="11"/>
  <c r="BE311" i="11"/>
  <c r="BF311" i="11"/>
  <c r="BG311" i="11"/>
  <c r="BH311" i="11"/>
  <c r="BI311" i="11"/>
  <c r="BJ311" i="11"/>
  <c r="BK311" i="11"/>
  <c r="BL311" i="11"/>
  <c r="BM311" i="11"/>
  <c r="BN311" i="11"/>
  <c r="BO311" i="11"/>
  <c r="BP311" i="11"/>
  <c r="BQ311" i="11"/>
  <c r="BR311" i="11"/>
  <c r="BS311" i="11"/>
  <c r="BT311" i="11"/>
  <c r="BU311" i="11"/>
  <c r="BV311" i="11"/>
  <c r="BW311" i="11"/>
  <c r="BX311" i="11"/>
  <c r="BY311" i="11"/>
  <c r="BZ311" i="11"/>
  <c r="A312" i="11"/>
  <c r="BK303" i="11"/>
  <c r="B312" i="11"/>
  <c r="C312" i="11"/>
  <c r="F312" i="11"/>
  <c r="G312" i="11"/>
  <c r="H312" i="11"/>
  <c r="I312" i="11"/>
  <c r="J312" i="11"/>
  <c r="K312" i="11"/>
  <c r="L312" i="11"/>
  <c r="M312" i="11"/>
  <c r="N312" i="11"/>
  <c r="O312" i="11"/>
  <c r="P312" i="11"/>
  <c r="AB33" i="11"/>
  <c r="R312" i="11"/>
  <c r="S312" i="11"/>
  <c r="T312" i="11"/>
  <c r="Q314" i="11"/>
  <c r="U312" i="11"/>
  <c r="V312" i="11"/>
  <c r="W312" i="11"/>
  <c r="X312" i="11"/>
  <c r="Y312" i="11"/>
  <c r="Z312" i="11"/>
  <c r="AC312" i="11"/>
  <c r="AD312" i="11"/>
  <c r="AE312" i="11"/>
  <c r="AF312" i="11"/>
  <c r="AG312" i="11"/>
  <c r="AH312" i="11"/>
  <c r="AI312" i="11"/>
  <c r="AJ312" i="11"/>
  <c r="AK312" i="11"/>
  <c r="AL312" i="11"/>
  <c r="AM312" i="11"/>
  <c r="AN312" i="11"/>
  <c r="AO312" i="11"/>
  <c r="AP312" i="11"/>
  <c r="AQ312" i="11"/>
  <c r="AR312" i="11"/>
  <c r="AS312" i="11"/>
  <c r="AT312" i="11"/>
  <c r="AU312" i="11"/>
  <c r="AV312" i="11"/>
  <c r="AW312" i="11"/>
  <c r="AX312" i="11"/>
  <c r="AY312" i="11"/>
  <c r="AZ312" i="11"/>
  <c r="BA312" i="11"/>
  <c r="BB312" i="11"/>
  <c r="BC312" i="11"/>
  <c r="BD312" i="11"/>
  <c r="BE312" i="11"/>
  <c r="BF312" i="11"/>
  <c r="BG312" i="11"/>
  <c r="BH312" i="11"/>
  <c r="BI312" i="11"/>
  <c r="BJ312" i="11"/>
  <c r="BK312" i="11"/>
  <c r="BL312" i="11"/>
  <c r="BM312" i="11"/>
  <c r="BN312" i="11"/>
  <c r="BO312" i="11"/>
  <c r="BP312" i="11"/>
  <c r="BQ312" i="11"/>
  <c r="BR312" i="11"/>
  <c r="BS312" i="11"/>
  <c r="BT312" i="11"/>
  <c r="BU312" i="11"/>
  <c r="BV312" i="11"/>
  <c r="BW312" i="11"/>
  <c r="BX312" i="11"/>
  <c r="BY312" i="11"/>
  <c r="BZ312" i="11"/>
  <c r="A313" i="11"/>
  <c r="D313" i="11"/>
  <c r="B313" i="11"/>
  <c r="C313" i="11"/>
  <c r="F313" i="11"/>
  <c r="G313" i="11"/>
  <c r="H313" i="11"/>
  <c r="I313" i="11"/>
  <c r="J313" i="11"/>
  <c r="K313" i="11"/>
  <c r="L313" i="11"/>
  <c r="M313" i="11"/>
  <c r="N313" i="11"/>
  <c r="O313" i="11"/>
  <c r="P313" i="11"/>
  <c r="AB31" i="11"/>
  <c r="R313" i="11"/>
  <c r="S313" i="11"/>
  <c r="T313" i="11"/>
  <c r="Q308" i="11"/>
  <c r="U313" i="11"/>
  <c r="V313" i="11"/>
  <c r="W313" i="11"/>
  <c r="X313" i="11"/>
  <c r="Y313" i="11"/>
  <c r="Z313" i="11"/>
  <c r="AC313" i="11"/>
  <c r="AD313" i="11"/>
  <c r="AE313" i="11"/>
  <c r="AF313" i="11"/>
  <c r="AG313" i="11"/>
  <c r="AH313" i="11"/>
  <c r="AI313" i="11"/>
  <c r="AJ313" i="11"/>
  <c r="AK313" i="11"/>
  <c r="AL313" i="11"/>
  <c r="AM313" i="11"/>
  <c r="AN313" i="11"/>
  <c r="AO313" i="11"/>
  <c r="AP313" i="11"/>
  <c r="AQ313" i="11"/>
  <c r="AR313" i="11"/>
  <c r="AS313" i="11"/>
  <c r="AT313" i="11"/>
  <c r="AU313" i="11"/>
  <c r="AV313" i="11"/>
  <c r="AW313" i="11"/>
  <c r="AX313" i="11"/>
  <c r="AY313" i="11"/>
  <c r="AZ313" i="11"/>
  <c r="BA313" i="11"/>
  <c r="BB313" i="11"/>
  <c r="BC313" i="11"/>
  <c r="BD313" i="11"/>
  <c r="BE313" i="11"/>
  <c r="BF313" i="11"/>
  <c r="BG313" i="11"/>
  <c r="BH313" i="11"/>
  <c r="BI313" i="11"/>
  <c r="BJ313" i="11"/>
  <c r="BK313" i="11"/>
  <c r="BL313" i="11"/>
  <c r="BM313" i="11"/>
  <c r="BN313" i="11"/>
  <c r="BO313" i="11"/>
  <c r="BP313" i="11"/>
  <c r="BQ313" i="11"/>
  <c r="BR313" i="11"/>
  <c r="BS313" i="11"/>
  <c r="BT313" i="11"/>
  <c r="BU313" i="11"/>
  <c r="BV313" i="11"/>
  <c r="BW313" i="11"/>
  <c r="BX313" i="11"/>
  <c r="BY313" i="11"/>
  <c r="BZ313" i="11"/>
  <c r="A314" i="11"/>
  <c r="D314" i="11"/>
  <c r="B314" i="11"/>
  <c r="C314" i="11"/>
  <c r="F314" i="11"/>
  <c r="G314" i="11"/>
  <c r="H314" i="11"/>
  <c r="I314" i="11"/>
  <c r="J314" i="11"/>
  <c r="K314" i="11"/>
  <c r="L314" i="11"/>
  <c r="M314" i="11"/>
  <c r="N314" i="11"/>
  <c r="O314" i="11"/>
  <c r="P314" i="11"/>
  <c r="AB43" i="11"/>
  <c r="R314" i="11"/>
  <c r="S314" i="11"/>
  <c r="T314" i="11"/>
  <c r="Q312" i="11"/>
  <c r="U314" i="11"/>
  <c r="V314" i="11"/>
  <c r="W314" i="11"/>
  <c r="X314" i="11"/>
  <c r="Y314" i="11"/>
  <c r="Z314" i="11"/>
  <c r="AC314" i="11"/>
  <c r="AD314" i="11"/>
  <c r="AE314" i="11"/>
  <c r="AF314" i="11"/>
  <c r="AG314" i="11"/>
  <c r="AH314" i="11"/>
  <c r="AI314" i="11"/>
  <c r="AJ314" i="11"/>
  <c r="AK314" i="11"/>
  <c r="AL314" i="11"/>
  <c r="AM314" i="11"/>
  <c r="AN314" i="11"/>
  <c r="AO314" i="11"/>
  <c r="AP314" i="11"/>
  <c r="AQ314" i="11"/>
  <c r="AR314" i="11"/>
  <c r="AS314" i="11"/>
  <c r="AT314" i="11"/>
  <c r="AU314" i="11"/>
  <c r="AV314" i="11"/>
  <c r="AW314" i="11"/>
  <c r="AX314" i="11"/>
  <c r="AY314" i="11"/>
  <c r="AZ314" i="11"/>
  <c r="BA314" i="11"/>
  <c r="BB314" i="11"/>
  <c r="BC314" i="11"/>
  <c r="BD314" i="11"/>
  <c r="BE314" i="11"/>
  <c r="BF314" i="11"/>
  <c r="BG314" i="11"/>
  <c r="BH314" i="11"/>
  <c r="BI314" i="11"/>
  <c r="BJ314" i="11"/>
  <c r="BK314" i="11"/>
  <c r="BL314" i="11"/>
  <c r="BM314" i="11"/>
  <c r="BN314" i="11"/>
  <c r="BO314" i="11"/>
  <c r="BP314" i="11"/>
  <c r="BQ314" i="11"/>
  <c r="BR314" i="11"/>
  <c r="BS314" i="11"/>
  <c r="BT314" i="11"/>
  <c r="BU314" i="11"/>
  <c r="BV314" i="11"/>
  <c r="BW314" i="11"/>
  <c r="BX314" i="11"/>
  <c r="BY314" i="11"/>
  <c r="BZ314" i="11"/>
  <c r="A315" i="11"/>
  <c r="D315" i="11"/>
  <c r="E315" i="11"/>
  <c r="Y547" i="11"/>
  <c r="B315" i="11"/>
  <c r="C315" i="11"/>
  <c r="F315" i="11"/>
  <c r="G315" i="11"/>
  <c r="H315" i="11"/>
  <c r="I315" i="11"/>
  <c r="J315" i="11"/>
  <c r="K315" i="11"/>
  <c r="L315" i="11"/>
  <c r="M315" i="11"/>
  <c r="N315" i="11"/>
  <c r="O315" i="11"/>
  <c r="P315" i="11"/>
  <c r="AB55" i="11"/>
  <c r="R315" i="11"/>
  <c r="S315" i="11"/>
  <c r="T315" i="11"/>
  <c r="Q310" i="11"/>
  <c r="U315" i="11"/>
  <c r="V315" i="11"/>
  <c r="W315" i="11"/>
  <c r="X315" i="11"/>
  <c r="Y315" i="11"/>
  <c r="Z315" i="11"/>
  <c r="AC315" i="11"/>
  <c r="AD315" i="11"/>
  <c r="AE315" i="11"/>
  <c r="AF315" i="11"/>
  <c r="AG315" i="11"/>
  <c r="AH315" i="11"/>
  <c r="AI315" i="11"/>
  <c r="AJ315" i="11"/>
  <c r="AK315" i="11"/>
  <c r="AL315" i="11"/>
  <c r="AM315" i="11"/>
  <c r="AN315" i="11"/>
  <c r="AO315" i="11"/>
  <c r="AP315" i="11"/>
  <c r="AQ315" i="11"/>
  <c r="AR315" i="11"/>
  <c r="AS315" i="11"/>
  <c r="AT315" i="11"/>
  <c r="AU315" i="11"/>
  <c r="AV315" i="11"/>
  <c r="AW315" i="11"/>
  <c r="AX315" i="11"/>
  <c r="AY315" i="11"/>
  <c r="AZ315" i="11"/>
  <c r="BA315" i="11"/>
  <c r="BB315" i="11"/>
  <c r="BC315" i="11"/>
  <c r="BD315" i="11"/>
  <c r="BE315" i="11"/>
  <c r="BF315" i="11"/>
  <c r="BG315" i="11"/>
  <c r="BH315" i="11"/>
  <c r="BI315" i="11"/>
  <c r="BJ315" i="11"/>
  <c r="BK315" i="11"/>
  <c r="BL315" i="11"/>
  <c r="BM315" i="11"/>
  <c r="BN315" i="11"/>
  <c r="BO315" i="11"/>
  <c r="BP315" i="11"/>
  <c r="BQ315" i="11"/>
  <c r="BR315" i="11"/>
  <c r="BS315" i="11"/>
  <c r="BT315" i="11"/>
  <c r="BU315" i="11"/>
  <c r="BV315" i="11"/>
  <c r="BW315" i="11"/>
  <c r="BX315" i="11"/>
  <c r="BY315" i="11"/>
  <c r="BZ315" i="11"/>
  <c r="A317" i="11"/>
  <c r="B317" i="11"/>
  <c r="C317" i="11"/>
  <c r="F317" i="11"/>
  <c r="G317" i="11"/>
  <c r="H317" i="11"/>
  <c r="I317" i="11"/>
  <c r="J317" i="11"/>
  <c r="K317" i="11"/>
  <c r="L317" i="11"/>
  <c r="M317" i="11"/>
  <c r="N317" i="11"/>
  <c r="O317" i="11"/>
  <c r="P317" i="11"/>
  <c r="AB28" i="11"/>
  <c r="R317" i="11"/>
  <c r="S317" i="11"/>
  <c r="T317" i="11"/>
  <c r="Q322" i="11"/>
  <c r="U317" i="11"/>
  <c r="V317" i="11"/>
  <c r="W317" i="11"/>
  <c r="X317" i="11"/>
  <c r="Y317" i="11"/>
  <c r="Z317" i="11"/>
  <c r="AF28" i="11"/>
  <c r="AA317" i="11"/>
  <c r="AB317" i="11"/>
  <c r="AF23" i="11"/>
  <c r="AA318" i="11"/>
  <c r="AB318" i="11"/>
  <c r="AF46" i="11"/>
  <c r="AA319" i="11"/>
  <c r="AB319" i="11"/>
  <c r="AF30" i="11"/>
  <c r="AA320" i="11"/>
  <c r="AB320" i="11"/>
  <c r="AF13" i="11"/>
  <c r="AA321" i="11"/>
  <c r="AB321" i="11"/>
  <c r="AA322" i="11"/>
  <c r="AB322" i="11"/>
  <c r="AF52" i="11"/>
  <c r="AA323" i="11"/>
  <c r="AB323" i="11"/>
  <c r="AF12" i="11"/>
  <c r="AA324" i="11"/>
  <c r="AB324" i="11"/>
  <c r="AF39" i="11"/>
  <c r="AA325" i="11"/>
  <c r="AB325" i="11"/>
  <c r="AF20" i="11"/>
  <c r="AA326" i="11"/>
  <c r="AB326" i="11"/>
  <c r="AF57" i="11"/>
  <c r="AA327" i="11"/>
  <c r="AB327" i="11"/>
  <c r="AF19" i="11"/>
  <c r="AA328" i="11"/>
  <c r="AB328" i="11"/>
  <c r="AC317" i="11"/>
  <c r="AD317" i="11"/>
  <c r="AE317" i="11"/>
  <c r="AF317" i="11"/>
  <c r="AG317" i="11"/>
  <c r="AH317" i="11"/>
  <c r="AI317" i="11"/>
  <c r="AJ317" i="11"/>
  <c r="AK317" i="11"/>
  <c r="AL317" i="11"/>
  <c r="AM317" i="11"/>
  <c r="AN317" i="11"/>
  <c r="AO317" i="11"/>
  <c r="AP317" i="11"/>
  <c r="AQ317" i="11"/>
  <c r="AR317" i="11"/>
  <c r="AS317" i="11"/>
  <c r="AT317" i="11"/>
  <c r="AU317" i="11"/>
  <c r="AV317" i="11"/>
  <c r="AW317" i="11"/>
  <c r="AX317" i="11"/>
  <c r="AY317" i="11"/>
  <c r="AZ317" i="11"/>
  <c r="BA317" i="11"/>
  <c r="BB317" i="11"/>
  <c r="BC317" i="11"/>
  <c r="BD317" i="11"/>
  <c r="BE317" i="11"/>
  <c r="BF317" i="11"/>
  <c r="BG317" i="11"/>
  <c r="BH317" i="11"/>
  <c r="BI317" i="11"/>
  <c r="BJ317" i="11"/>
  <c r="BK317" i="11"/>
  <c r="BL317" i="11"/>
  <c r="BM317" i="11"/>
  <c r="BN317" i="11"/>
  <c r="BO317" i="11"/>
  <c r="BP317" i="11"/>
  <c r="BQ317" i="11"/>
  <c r="BR317" i="11"/>
  <c r="BS317" i="11"/>
  <c r="BT317" i="11"/>
  <c r="BU317" i="11"/>
  <c r="BV317" i="11"/>
  <c r="BW317" i="11"/>
  <c r="BX317" i="11"/>
  <c r="BY317" i="11"/>
  <c r="BZ317" i="11"/>
  <c r="A318" i="11"/>
  <c r="B318" i="11"/>
  <c r="C318" i="11"/>
  <c r="F318" i="11"/>
  <c r="G318" i="11"/>
  <c r="H318" i="11"/>
  <c r="I318" i="11"/>
  <c r="J318" i="11"/>
  <c r="K318" i="11"/>
  <c r="L318" i="11"/>
  <c r="M318" i="11"/>
  <c r="N318" i="11"/>
  <c r="O318" i="11"/>
  <c r="P318" i="11"/>
  <c r="AB23" i="11"/>
  <c r="R318" i="11"/>
  <c r="S318" i="11"/>
  <c r="T318" i="11"/>
  <c r="Q320" i="11"/>
  <c r="U318" i="11"/>
  <c r="V318" i="11"/>
  <c r="W318" i="11"/>
  <c r="X318" i="11"/>
  <c r="Y318" i="11"/>
  <c r="Z318" i="11"/>
  <c r="AC318" i="11"/>
  <c r="AD318" i="11"/>
  <c r="AE318" i="11"/>
  <c r="AF318" i="11"/>
  <c r="AG318" i="11"/>
  <c r="AH318" i="11"/>
  <c r="AI318" i="11"/>
  <c r="AJ318" i="11"/>
  <c r="AK318" i="11"/>
  <c r="AL318" i="11"/>
  <c r="AM318" i="11"/>
  <c r="AN318" i="11"/>
  <c r="AO318" i="11"/>
  <c r="AP318" i="11"/>
  <c r="AQ318" i="11"/>
  <c r="AR318" i="11"/>
  <c r="AS318" i="11"/>
  <c r="AT318" i="11"/>
  <c r="AU318" i="11"/>
  <c r="AV318" i="11"/>
  <c r="AW318" i="11"/>
  <c r="AX318" i="11"/>
  <c r="AY318" i="11"/>
  <c r="AZ318" i="11"/>
  <c r="BA318" i="11"/>
  <c r="BB318" i="11"/>
  <c r="BC318" i="11"/>
  <c r="BD318" i="11"/>
  <c r="BE318" i="11"/>
  <c r="BF318" i="11"/>
  <c r="BG318" i="11"/>
  <c r="BH318" i="11"/>
  <c r="BI318" i="11"/>
  <c r="BJ318" i="11"/>
  <c r="BK318" i="11"/>
  <c r="BL318" i="11"/>
  <c r="BM318" i="11"/>
  <c r="BN318" i="11"/>
  <c r="BO318" i="11"/>
  <c r="BP318" i="11"/>
  <c r="BQ318" i="11"/>
  <c r="BR318" i="11"/>
  <c r="BS318" i="11"/>
  <c r="BT318" i="11"/>
  <c r="BU318" i="11"/>
  <c r="BV318" i="11"/>
  <c r="BW318" i="11"/>
  <c r="BX318" i="11"/>
  <c r="BY318" i="11"/>
  <c r="BZ318" i="11"/>
  <c r="A319" i="11"/>
  <c r="B319" i="11"/>
  <c r="C319" i="11"/>
  <c r="F319" i="11"/>
  <c r="G319" i="11"/>
  <c r="H319" i="11"/>
  <c r="I319" i="11"/>
  <c r="J319" i="11"/>
  <c r="K319" i="11"/>
  <c r="L319" i="11"/>
  <c r="M319" i="11"/>
  <c r="N319" i="11"/>
  <c r="O319" i="11"/>
  <c r="P319" i="11"/>
  <c r="AB46" i="11"/>
  <c r="R319" i="11"/>
  <c r="S319" i="11"/>
  <c r="T319" i="11"/>
  <c r="Q324" i="11"/>
  <c r="U319" i="11"/>
  <c r="V319" i="11"/>
  <c r="W319" i="11"/>
  <c r="X319" i="11"/>
  <c r="Y319" i="11"/>
  <c r="Z319" i="11"/>
  <c r="AC319" i="11"/>
  <c r="AD319" i="11"/>
  <c r="AE319" i="11"/>
  <c r="AF319" i="11"/>
  <c r="AG319" i="11"/>
  <c r="AH319" i="11"/>
  <c r="AI319" i="11"/>
  <c r="AJ319" i="11"/>
  <c r="AK319" i="11"/>
  <c r="AL319" i="11"/>
  <c r="AM319" i="11"/>
  <c r="AN319" i="11"/>
  <c r="AO319" i="11"/>
  <c r="AP319" i="11"/>
  <c r="AQ319" i="11"/>
  <c r="AR319" i="11"/>
  <c r="AS319" i="11"/>
  <c r="AT319" i="11"/>
  <c r="AU319" i="11"/>
  <c r="AV319" i="11"/>
  <c r="AW319" i="11"/>
  <c r="AX319" i="11"/>
  <c r="AY319" i="11"/>
  <c r="AZ319" i="11"/>
  <c r="BA319" i="11"/>
  <c r="BB319" i="11"/>
  <c r="BC319" i="11"/>
  <c r="BD319" i="11"/>
  <c r="BE319" i="11"/>
  <c r="BF319" i="11"/>
  <c r="BG319" i="11"/>
  <c r="BH319" i="11"/>
  <c r="BI319" i="11"/>
  <c r="BJ319" i="11"/>
  <c r="BK319" i="11"/>
  <c r="BL319" i="11"/>
  <c r="BM319" i="11"/>
  <c r="BN319" i="11"/>
  <c r="BO319" i="11"/>
  <c r="BP319" i="11"/>
  <c r="BQ319" i="11"/>
  <c r="BR319" i="11"/>
  <c r="BS319" i="11"/>
  <c r="BT319" i="11"/>
  <c r="BU319" i="11"/>
  <c r="BV319" i="11"/>
  <c r="BW319" i="11"/>
  <c r="BX319" i="11"/>
  <c r="BY319" i="11"/>
  <c r="BZ319" i="11"/>
  <c r="A320" i="11"/>
  <c r="B320" i="11"/>
  <c r="C320" i="11"/>
  <c r="F320" i="11"/>
  <c r="G320" i="11"/>
  <c r="H320" i="11"/>
  <c r="I320" i="11"/>
  <c r="J320" i="11"/>
  <c r="K320" i="11"/>
  <c r="L320" i="11"/>
  <c r="M320" i="11"/>
  <c r="N320" i="11"/>
  <c r="O320" i="11"/>
  <c r="P320" i="11"/>
  <c r="AB30" i="11"/>
  <c r="R320" i="11"/>
  <c r="S320" i="11"/>
  <c r="T320" i="11"/>
  <c r="Q318" i="11"/>
  <c r="U320" i="11"/>
  <c r="V320" i="11"/>
  <c r="W320" i="11"/>
  <c r="X320" i="11"/>
  <c r="Y320" i="11"/>
  <c r="Z320" i="11"/>
  <c r="AC320" i="11"/>
  <c r="AD320" i="11"/>
  <c r="AE320" i="11"/>
  <c r="AF320" i="11"/>
  <c r="AG320" i="11"/>
  <c r="AH320" i="11"/>
  <c r="AI320" i="11"/>
  <c r="AJ320" i="11"/>
  <c r="AK320" i="11"/>
  <c r="AL320" i="11"/>
  <c r="AM320" i="11"/>
  <c r="AN320" i="11"/>
  <c r="AO320" i="11"/>
  <c r="AP320" i="11"/>
  <c r="AQ320" i="11"/>
  <c r="AR320" i="11"/>
  <c r="AS320" i="11"/>
  <c r="AT320" i="11"/>
  <c r="AU320" i="11"/>
  <c r="AV320" i="11"/>
  <c r="AW320" i="11"/>
  <c r="AX320" i="11"/>
  <c r="AY320" i="11"/>
  <c r="AZ320" i="11"/>
  <c r="BA320" i="11"/>
  <c r="BB320" i="11"/>
  <c r="BC320" i="11"/>
  <c r="BD320" i="11"/>
  <c r="BE320" i="11"/>
  <c r="BF320" i="11"/>
  <c r="BG320" i="11"/>
  <c r="BH320" i="11"/>
  <c r="BI320" i="11"/>
  <c r="BJ320" i="11"/>
  <c r="BK320" i="11"/>
  <c r="BL320" i="11"/>
  <c r="BM320" i="11"/>
  <c r="BN320" i="11"/>
  <c r="BO320" i="11"/>
  <c r="BP320" i="11"/>
  <c r="BQ320" i="11"/>
  <c r="BR320" i="11"/>
  <c r="BS320" i="11"/>
  <c r="BT320" i="11"/>
  <c r="BU320" i="11"/>
  <c r="BV320" i="11"/>
  <c r="BW320" i="11"/>
  <c r="BX320" i="11"/>
  <c r="BY320" i="11"/>
  <c r="BZ320" i="11"/>
  <c r="A321" i="11"/>
  <c r="B321" i="11"/>
  <c r="C321" i="11"/>
  <c r="F321" i="11"/>
  <c r="G321" i="11"/>
  <c r="H321" i="11"/>
  <c r="I321" i="11"/>
  <c r="J321" i="11"/>
  <c r="K321" i="11"/>
  <c r="L321" i="11"/>
  <c r="M321" i="11"/>
  <c r="N321" i="11"/>
  <c r="O321" i="11"/>
  <c r="P321" i="11"/>
  <c r="AB13" i="11"/>
  <c r="R321" i="11"/>
  <c r="S321" i="11"/>
  <c r="T321" i="11"/>
  <c r="Q326" i="11"/>
  <c r="U321" i="11"/>
  <c r="V321" i="11"/>
  <c r="W321" i="11"/>
  <c r="X321" i="11"/>
  <c r="Y321" i="11"/>
  <c r="Z321" i="11"/>
  <c r="AC321" i="11"/>
  <c r="AD321" i="11"/>
  <c r="AE321" i="11"/>
  <c r="AF321" i="11"/>
  <c r="AG321" i="11"/>
  <c r="AH321" i="11"/>
  <c r="AI321" i="11"/>
  <c r="AJ321" i="11"/>
  <c r="AK321" i="11"/>
  <c r="AL321" i="11"/>
  <c r="AM321" i="11"/>
  <c r="AN321" i="11"/>
  <c r="AO321" i="11"/>
  <c r="AP321" i="11"/>
  <c r="AQ321" i="11"/>
  <c r="AR321" i="11"/>
  <c r="AS321" i="11"/>
  <c r="AT321" i="11"/>
  <c r="AU321" i="11"/>
  <c r="AV321" i="11"/>
  <c r="AW321" i="11"/>
  <c r="AX321" i="11"/>
  <c r="AY321" i="11"/>
  <c r="AZ321" i="11"/>
  <c r="BA321" i="11"/>
  <c r="BB321" i="11"/>
  <c r="BC321" i="11"/>
  <c r="BD321" i="11"/>
  <c r="BE321" i="11"/>
  <c r="BF321" i="11"/>
  <c r="BG321" i="11"/>
  <c r="BH321" i="11"/>
  <c r="BI321" i="11"/>
  <c r="BJ321" i="11"/>
  <c r="BK321" i="11"/>
  <c r="BL321" i="11"/>
  <c r="BM321" i="11"/>
  <c r="BN321" i="11"/>
  <c r="BO321" i="11"/>
  <c r="BP321" i="11"/>
  <c r="BQ321" i="11"/>
  <c r="BR321" i="11"/>
  <c r="BS321" i="11"/>
  <c r="BT321" i="11"/>
  <c r="BU321" i="11"/>
  <c r="BV321" i="11"/>
  <c r="BW321" i="11"/>
  <c r="BX321" i="11"/>
  <c r="BY321" i="11"/>
  <c r="BZ321" i="11"/>
  <c r="A322" i="11"/>
  <c r="B322" i="11"/>
  <c r="C322" i="11"/>
  <c r="F322" i="11"/>
  <c r="G322" i="11"/>
  <c r="H322" i="11"/>
  <c r="I322" i="11"/>
  <c r="J322" i="11"/>
  <c r="K322" i="11"/>
  <c r="L322" i="11"/>
  <c r="M322" i="11"/>
  <c r="N322" i="11"/>
  <c r="O322" i="11"/>
  <c r="P322" i="11"/>
  <c r="R322" i="11"/>
  <c r="S322" i="11"/>
  <c r="T322" i="11"/>
  <c r="Q317" i="11"/>
  <c r="U322" i="11"/>
  <c r="V322" i="11"/>
  <c r="W322" i="11"/>
  <c r="X322" i="11"/>
  <c r="Y322" i="11"/>
  <c r="Z322" i="11"/>
  <c r="AC322" i="11"/>
  <c r="AD322" i="11"/>
  <c r="AE322" i="11"/>
  <c r="AF322" i="11"/>
  <c r="AG322" i="11"/>
  <c r="AH322" i="11"/>
  <c r="AI322" i="11"/>
  <c r="AJ322" i="11"/>
  <c r="AK322" i="11"/>
  <c r="AL322" i="11"/>
  <c r="AM322" i="11"/>
  <c r="AN322" i="11"/>
  <c r="AO322" i="11"/>
  <c r="AP322" i="11"/>
  <c r="AQ322" i="11"/>
  <c r="AR322" i="11"/>
  <c r="AS322" i="11"/>
  <c r="AT322" i="11"/>
  <c r="AU322" i="11"/>
  <c r="AV322" i="11"/>
  <c r="AW322" i="11"/>
  <c r="AX322" i="11"/>
  <c r="AY322" i="11"/>
  <c r="AZ322" i="11"/>
  <c r="BA322" i="11"/>
  <c r="BB322" i="11"/>
  <c r="BC322" i="11"/>
  <c r="BD322" i="11"/>
  <c r="BE322" i="11"/>
  <c r="BF322" i="11"/>
  <c r="BG322" i="11"/>
  <c r="BH322" i="11"/>
  <c r="BI322" i="11"/>
  <c r="BJ322" i="11"/>
  <c r="BK322" i="11"/>
  <c r="BL322" i="11"/>
  <c r="BM322" i="11"/>
  <c r="BN322" i="11"/>
  <c r="BO322" i="11"/>
  <c r="BP322" i="11"/>
  <c r="BQ322" i="11"/>
  <c r="BR322" i="11"/>
  <c r="BS322" i="11"/>
  <c r="BT322" i="11"/>
  <c r="BU322" i="11"/>
  <c r="BV322" i="11"/>
  <c r="BW322" i="11"/>
  <c r="BX322" i="11"/>
  <c r="BY322" i="11"/>
  <c r="BZ322" i="11"/>
  <c r="A323" i="11"/>
  <c r="B323" i="11"/>
  <c r="C323" i="11"/>
  <c r="F323" i="11"/>
  <c r="G323" i="11"/>
  <c r="H323" i="11"/>
  <c r="I323" i="11"/>
  <c r="J323" i="11"/>
  <c r="K323" i="11"/>
  <c r="L323" i="11"/>
  <c r="M323" i="11"/>
  <c r="N323" i="11"/>
  <c r="O323" i="11"/>
  <c r="P323" i="11"/>
  <c r="AB52" i="11"/>
  <c r="R323" i="11"/>
  <c r="S323" i="11"/>
  <c r="T323" i="11"/>
  <c r="Q328" i="11"/>
  <c r="U323" i="11"/>
  <c r="V323" i="11"/>
  <c r="W323" i="11"/>
  <c r="X323" i="11"/>
  <c r="Y323" i="11"/>
  <c r="Z323" i="11"/>
  <c r="AC323" i="11"/>
  <c r="AD323" i="11"/>
  <c r="AE323" i="11"/>
  <c r="AF323" i="11"/>
  <c r="AG323" i="11"/>
  <c r="AH323" i="11"/>
  <c r="AI323" i="11"/>
  <c r="AJ323" i="11"/>
  <c r="AK323" i="11"/>
  <c r="AL323" i="11"/>
  <c r="AM323" i="11"/>
  <c r="AN323" i="11"/>
  <c r="AO323" i="11"/>
  <c r="AP323" i="11"/>
  <c r="AQ323" i="11"/>
  <c r="AR323" i="11"/>
  <c r="AS323" i="11"/>
  <c r="AT323" i="11"/>
  <c r="AU323" i="11"/>
  <c r="AV323" i="11"/>
  <c r="AW323" i="11"/>
  <c r="AX323" i="11"/>
  <c r="AY323" i="11"/>
  <c r="AZ323" i="11"/>
  <c r="BA323" i="11"/>
  <c r="BB323" i="11"/>
  <c r="BC323" i="11"/>
  <c r="BD323" i="11"/>
  <c r="BE323" i="11"/>
  <c r="BF323" i="11"/>
  <c r="BG323" i="11"/>
  <c r="BH323" i="11"/>
  <c r="BI323" i="11"/>
  <c r="BJ323" i="11"/>
  <c r="BK323" i="11"/>
  <c r="BL323" i="11"/>
  <c r="BM323" i="11"/>
  <c r="BN323" i="11"/>
  <c r="BO323" i="11"/>
  <c r="BP323" i="11"/>
  <c r="BQ323" i="11"/>
  <c r="BR323" i="11"/>
  <c r="BS323" i="11"/>
  <c r="BT323" i="11"/>
  <c r="BU323" i="11"/>
  <c r="BV323" i="11"/>
  <c r="BW323" i="11"/>
  <c r="BX323" i="11"/>
  <c r="BY323" i="11"/>
  <c r="BZ323" i="11"/>
  <c r="A324" i="11"/>
  <c r="B324" i="11"/>
  <c r="C324" i="11"/>
  <c r="E324" i="11"/>
  <c r="F324" i="11"/>
  <c r="G324" i="11"/>
  <c r="H324" i="11"/>
  <c r="I324" i="11"/>
  <c r="J324" i="11"/>
  <c r="K324" i="11"/>
  <c r="L324" i="11"/>
  <c r="M324" i="11"/>
  <c r="N324" i="11"/>
  <c r="O324" i="11"/>
  <c r="P324" i="11"/>
  <c r="AB12" i="11"/>
  <c r="R324" i="11"/>
  <c r="S324" i="11"/>
  <c r="T324" i="11"/>
  <c r="Q319" i="11"/>
  <c r="U324" i="11"/>
  <c r="V324" i="11"/>
  <c r="W324" i="11"/>
  <c r="X324" i="11"/>
  <c r="Y324" i="11"/>
  <c r="Z324" i="11"/>
  <c r="AC324" i="11"/>
  <c r="AD324" i="11"/>
  <c r="AE324" i="11"/>
  <c r="AF324" i="11"/>
  <c r="AG324" i="11"/>
  <c r="AH324" i="11"/>
  <c r="AI324" i="11"/>
  <c r="AJ324" i="11"/>
  <c r="AK324" i="11"/>
  <c r="AL324" i="11"/>
  <c r="AM324" i="11"/>
  <c r="AN324" i="11"/>
  <c r="AO324" i="11"/>
  <c r="AP324" i="11"/>
  <c r="AQ324" i="11"/>
  <c r="AR324" i="11"/>
  <c r="AS324" i="11"/>
  <c r="AT324" i="11"/>
  <c r="AU324" i="11"/>
  <c r="AV324" i="11"/>
  <c r="AW324" i="11"/>
  <c r="AX324" i="11"/>
  <c r="AY324" i="11"/>
  <c r="AZ324" i="11"/>
  <c r="BA324" i="11"/>
  <c r="BB324" i="11"/>
  <c r="BC324" i="11"/>
  <c r="BD324" i="11"/>
  <c r="BE324" i="11"/>
  <c r="BF324" i="11"/>
  <c r="BG324" i="11"/>
  <c r="BH324" i="11"/>
  <c r="BI324" i="11"/>
  <c r="BJ324" i="11"/>
  <c r="BK324" i="11"/>
  <c r="BL324" i="11"/>
  <c r="BM324" i="11"/>
  <c r="BN324" i="11"/>
  <c r="BO324" i="11"/>
  <c r="BP324" i="11"/>
  <c r="BQ324" i="11"/>
  <c r="BR324" i="11"/>
  <c r="BS324" i="11"/>
  <c r="BT324" i="11"/>
  <c r="BU324" i="11"/>
  <c r="BV324" i="11"/>
  <c r="BW324" i="11"/>
  <c r="BX324" i="11"/>
  <c r="BY324" i="11"/>
  <c r="BZ324" i="11"/>
  <c r="A325" i="11"/>
  <c r="B325" i="11"/>
  <c r="C325" i="11"/>
  <c r="F325" i="11"/>
  <c r="G325" i="11"/>
  <c r="H325" i="11"/>
  <c r="I325" i="11"/>
  <c r="J325" i="11"/>
  <c r="K325" i="11"/>
  <c r="L325" i="11"/>
  <c r="M325" i="11"/>
  <c r="N325" i="11"/>
  <c r="O325" i="11"/>
  <c r="P325" i="11"/>
  <c r="AB39" i="11"/>
  <c r="R325" i="11"/>
  <c r="S325" i="11"/>
  <c r="T325" i="11"/>
  <c r="Q327" i="11"/>
  <c r="U325" i="11"/>
  <c r="V325" i="11"/>
  <c r="W325" i="11"/>
  <c r="X325" i="11"/>
  <c r="Y325" i="11"/>
  <c r="Z325" i="11"/>
  <c r="AC325" i="11"/>
  <c r="AD325" i="11"/>
  <c r="AE325" i="11"/>
  <c r="AF325" i="11"/>
  <c r="AG325" i="11"/>
  <c r="AH325" i="11"/>
  <c r="AI325" i="11"/>
  <c r="AJ325" i="11"/>
  <c r="AK325" i="11"/>
  <c r="AL325" i="11"/>
  <c r="AM325" i="11"/>
  <c r="AN325" i="11"/>
  <c r="AO325" i="11"/>
  <c r="AP325" i="11"/>
  <c r="AQ325" i="11"/>
  <c r="AR325" i="11"/>
  <c r="AS325" i="11"/>
  <c r="AT325" i="11"/>
  <c r="AU325" i="11"/>
  <c r="AV325" i="11"/>
  <c r="AW325" i="11"/>
  <c r="AX325" i="11"/>
  <c r="AY325" i="11"/>
  <c r="AZ325" i="11"/>
  <c r="BA325" i="11"/>
  <c r="BB325" i="11"/>
  <c r="BC325" i="11"/>
  <c r="BD325" i="11"/>
  <c r="BE325" i="11"/>
  <c r="BF325" i="11"/>
  <c r="BG325" i="11"/>
  <c r="BH325" i="11"/>
  <c r="BI325" i="11"/>
  <c r="BJ325" i="11"/>
  <c r="BK325" i="11"/>
  <c r="BL325" i="11"/>
  <c r="BM325" i="11"/>
  <c r="BN325" i="11"/>
  <c r="BO325" i="11"/>
  <c r="BP325" i="11"/>
  <c r="BQ325" i="11"/>
  <c r="BR325" i="11"/>
  <c r="BS325" i="11"/>
  <c r="BT325" i="11"/>
  <c r="BU325" i="11"/>
  <c r="BV325" i="11"/>
  <c r="BW325" i="11"/>
  <c r="BX325" i="11"/>
  <c r="BY325" i="11"/>
  <c r="BZ325" i="11"/>
  <c r="A326" i="11"/>
  <c r="B326" i="11"/>
  <c r="C326" i="11"/>
  <c r="F326" i="11"/>
  <c r="G326" i="11"/>
  <c r="H326" i="11"/>
  <c r="I326" i="11"/>
  <c r="J326" i="11"/>
  <c r="K326" i="11"/>
  <c r="L326" i="11"/>
  <c r="M326" i="11"/>
  <c r="N326" i="11"/>
  <c r="O326" i="11"/>
  <c r="P326" i="11"/>
  <c r="AB20" i="11"/>
  <c r="R326" i="11"/>
  <c r="S326" i="11"/>
  <c r="T326" i="11"/>
  <c r="Q321" i="11"/>
  <c r="U326" i="11"/>
  <c r="V326" i="11"/>
  <c r="W326" i="11"/>
  <c r="X326" i="11"/>
  <c r="Y326" i="11"/>
  <c r="Z326" i="11"/>
  <c r="AC326" i="11"/>
  <c r="AD326" i="11"/>
  <c r="AE326" i="11"/>
  <c r="AF326" i="11"/>
  <c r="AG326" i="11"/>
  <c r="AH326" i="11"/>
  <c r="AI326" i="11"/>
  <c r="AJ326" i="11"/>
  <c r="AK326" i="11"/>
  <c r="AL326" i="11"/>
  <c r="AM326" i="11"/>
  <c r="AN326" i="11"/>
  <c r="AO326" i="11"/>
  <c r="AP326" i="11"/>
  <c r="AQ326" i="11"/>
  <c r="AR326" i="11"/>
  <c r="AS326" i="11"/>
  <c r="AT326" i="11"/>
  <c r="AU326" i="11"/>
  <c r="AV326" i="11"/>
  <c r="AW326" i="11"/>
  <c r="AX326" i="11"/>
  <c r="AY326" i="11"/>
  <c r="AZ326" i="11"/>
  <c r="BA326" i="11"/>
  <c r="BB326" i="11"/>
  <c r="BC326" i="11"/>
  <c r="BD326" i="11"/>
  <c r="BE326" i="11"/>
  <c r="BF326" i="11"/>
  <c r="BG326" i="11"/>
  <c r="BH326" i="11"/>
  <c r="BI326" i="11"/>
  <c r="BJ326" i="11"/>
  <c r="BK326" i="11"/>
  <c r="BL326" i="11"/>
  <c r="BM326" i="11"/>
  <c r="BN326" i="11"/>
  <c r="BO326" i="11"/>
  <c r="BP326" i="11"/>
  <c r="BQ326" i="11"/>
  <c r="BR326" i="11"/>
  <c r="BS326" i="11"/>
  <c r="BT326" i="11"/>
  <c r="BU326" i="11"/>
  <c r="BV326" i="11"/>
  <c r="BW326" i="11"/>
  <c r="BX326" i="11"/>
  <c r="BY326" i="11"/>
  <c r="BZ326" i="11"/>
  <c r="A327" i="11"/>
  <c r="B327" i="11"/>
  <c r="C327" i="11"/>
  <c r="F327" i="11"/>
  <c r="G327" i="11"/>
  <c r="H327" i="11"/>
  <c r="I327" i="11"/>
  <c r="J327" i="11"/>
  <c r="K327" i="11"/>
  <c r="L327" i="11"/>
  <c r="M327" i="11"/>
  <c r="N327" i="11"/>
  <c r="O327" i="11"/>
  <c r="P327" i="11"/>
  <c r="AB57" i="11"/>
  <c r="R327" i="11"/>
  <c r="S327" i="11"/>
  <c r="T327" i="11"/>
  <c r="Q325" i="11"/>
  <c r="U327" i="11"/>
  <c r="V327" i="11"/>
  <c r="W327" i="11"/>
  <c r="X327" i="11"/>
  <c r="Y327" i="11"/>
  <c r="Z327" i="11"/>
  <c r="AC327" i="11"/>
  <c r="AD327" i="11"/>
  <c r="AE327" i="11"/>
  <c r="AF327" i="11"/>
  <c r="AG327" i="11"/>
  <c r="AH327" i="11"/>
  <c r="AI327" i="11"/>
  <c r="AJ327" i="11"/>
  <c r="AK327" i="11"/>
  <c r="AL327" i="11"/>
  <c r="AM327" i="11"/>
  <c r="AN327" i="11"/>
  <c r="AO327" i="11"/>
  <c r="AP327" i="11"/>
  <c r="AQ327" i="11"/>
  <c r="AR327" i="11"/>
  <c r="AS327" i="11"/>
  <c r="AT327" i="11"/>
  <c r="AU327" i="11"/>
  <c r="AV327" i="11"/>
  <c r="AW327" i="11"/>
  <c r="AX327" i="11"/>
  <c r="AY327" i="11"/>
  <c r="AZ327" i="11"/>
  <c r="BA327" i="11"/>
  <c r="BB327" i="11"/>
  <c r="BC327" i="11"/>
  <c r="BD327" i="11"/>
  <c r="BE327" i="11"/>
  <c r="BF327" i="11"/>
  <c r="BG327" i="11"/>
  <c r="BH327" i="11"/>
  <c r="BI327" i="11"/>
  <c r="BJ327" i="11"/>
  <c r="BK327" i="11"/>
  <c r="BL327" i="11"/>
  <c r="BM327" i="11"/>
  <c r="BN327" i="11"/>
  <c r="BO327" i="11"/>
  <c r="BP327" i="11"/>
  <c r="BQ327" i="11"/>
  <c r="BR327" i="11"/>
  <c r="BS327" i="11"/>
  <c r="BT327" i="11"/>
  <c r="BU327" i="11"/>
  <c r="BV327" i="11"/>
  <c r="BW327" i="11"/>
  <c r="BX327" i="11"/>
  <c r="BY327" i="11"/>
  <c r="BZ327" i="11"/>
  <c r="A328" i="11"/>
  <c r="B328" i="11"/>
  <c r="C328" i="11"/>
  <c r="D328" i="11"/>
  <c r="F328" i="11"/>
  <c r="G328" i="11"/>
  <c r="H328" i="11"/>
  <c r="I328" i="11"/>
  <c r="J328" i="11"/>
  <c r="K328" i="11"/>
  <c r="L328" i="11"/>
  <c r="M328" i="11"/>
  <c r="N328" i="11"/>
  <c r="O328" i="11"/>
  <c r="P328" i="11"/>
  <c r="AB19" i="11"/>
  <c r="R328" i="11"/>
  <c r="S328" i="11"/>
  <c r="T328" i="11"/>
  <c r="Q323" i="11"/>
  <c r="U328" i="11"/>
  <c r="V328" i="11"/>
  <c r="W328" i="11"/>
  <c r="X328" i="11"/>
  <c r="Y328" i="11"/>
  <c r="Z328" i="11"/>
  <c r="AC328" i="11"/>
  <c r="AD328" i="11"/>
  <c r="AE328" i="11"/>
  <c r="AF328" i="11"/>
  <c r="AG328" i="11"/>
  <c r="AH328" i="11"/>
  <c r="AI328" i="11"/>
  <c r="AJ328" i="11"/>
  <c r="AK328" i="11"/>
  <c r="AL328" i="11"/>
  <c r="AM328" i="11"/>
  <c r="AN328" i="11"/>
  <c r="AO328" i="11"/>
  <c r="AP328" i="11"/>
  <c r="AQ328" i="11"/>
  <c r="AR328" i="11"/>
  <c r="AS328" i="11"/>
  <c r="AT328" i="11"/>
  <c r="AU328" i="11"/>
  <c r="AV328" i="11"/>
  <c r="AW328" i="11"/>
  <c r="AX328" i="11"/>
  <c r="AY328" i="11"/>
  <c r="AZ328" i="11"/>
  <c r="BA328" i="11"/>
  <c r="BB328" i="11"/>
  <c r="BC328" i="11"/>
  <c r="BD328" i="11"/>
  <c r="BE328" i="11"/>
  <c r="BF328" i="11"/>
  <c r="BG328" i="11"/>
  <c r="BH328" i="11"/>
  <c r="BI328" i="11"/>
  <c r="BJ328" i="11"/>
  <c r="BK328" i="11"/>
  <c r="BL328" i="11"/>
  <c r="BM328" i="11"/>
  <c r="BN328" i="11"/>
  <c r="BO328" i="11"/>
  <c r="BP328" i="11"/>
  <c r="BQ328" i="11"/>
  <c r="BR328" i="11"/>
  <c r="BS328" i="11"/>
  <c r="BT328" i="11"/>
  <c r="BU328" i="11"/>
  <c r="BV328" i="11"/>
  <c r="BW328" i="11"/>
  <c r="BX328" i="11"/>
  <c r="BY328" i="11"/>
  <c r="BZ328" i="11"/>
  <c r="A340" i="11"/>
  <c r="BS329" i="11"/>
  <c r="A330" i="11"/>
  <c r="B330" i="11"/>
  <c r="C330" i="11"/>
  <c r="F330" i="11"/>
  <c r="G330" i="11"/>
  <c r="H330" i="11"/>
  <c r="I330" i="11"/>
  <c r="J330" i="11"/>
  <c r="K330" i="11"/>
  <c r="L330" i="11"/>
  <c r="M330" i="11"/>
  <c r="N330" i="11"/>
  <c r="O330" i="11"/>
  <c r="P330" i="11"/>
  <c r="AB63" i="11"/>
  <c r="R330" i="11"/>
  <c r="S330" i="11"/>
  <c r="T330" i="11"/>
  <c r="Q335" i="11"/>
  <c r="U330" i="11"/>
  <c r="V330" i="11"/>
  <c r="W330" i="11"/>
  <c r="X330" i="11"/>
  <c r="Y330" i="11"/>
  <c r="Z330" i="11"/>
  <c r="AF63" i="11"/>
  <c r="AA330" i="11"/>
  <c r="AB330" i="11"/>
  <c r="AF22" i="11"/>
  <c r="AA331" i="11"/>
  <c r="AB331" i="11"/>
  <c r="AA332" i="11"/>
  <c r="AB332" i="11"/>
  <c r="AF42" i="11"/>
  <c r="AA333" i="11"/>
  <c r="AB333" i="11"/>
  <c r="AA334" i="11"/>
  <c r="AB334" i="11"/>
  <c r="AA335" i="11"/>
  <c r="AB335" i="11"/>
  <c r="AA336" i="11"/>
  <c r="AB336" i="11"/>
  <c r="AF38" i="11"/>
  <c r="AA337" i="11"/>
  <c r="AB337" i="11"/>
  <c r="AA338" i="11"/>
  <c r="AB338" i="11"/>
  <c r="AF27" i="11"/>
  <c r="AA339" i="11"/>
  <c r="AB339" i="11"/>
  <c r="AA340" i="11"/>
  <c r="AB340" i="11"/>
  <c r="AF49" i="11"/>
  <c r="AA341" i="11"/>
  <c r="AB341" i="11"/>
  <c r="AC330" i="11"/>
  <c r="AD330" i="11"/>
  <c r="AE330" i="11"/>
  <c r="AF330" i="11"/>
  <c r="AG330" i="11"/>
  <c r="AH330" i="11"/>
  <c r="AI330" i="11"/>
  <c r="AJ330" i="11"/>
  <c r="AK330" i="11"/>
  <c r="AL330" i="11"/>
  <c r="AM330" i="11"/>
  <c r="AN330" i="11"/>
  <c r="AO330" i="11"/>
  <c r="AP330" i="11"/>
  <c r="AQ330" i="11"/>
  <c r="AR330" i="11"/>
  <c r="AS330" i="11"/>
  <c r="AT330" i="11"/>
  <c r="AU330" i="11"/>
  <c r="AV330" i="11"/>
  <c r="AW330" i="11"/>
  <c r="AX330" i="11"/>
  <c r="AY330" i="11"/>
  <c r="AZ330" i="11"/>
  <c r="BA330" i="11"/>
  <c r="BB330" i="11"/>
  <c r="BC330" i="11"/>
  <c r="BD330" i="11"/>
  <c r="BE330" i="11"/>
  <c r="BF330" i="11"/>
  <c r="BG330" i="11"/>
  <c r="BH330" i="11"/>
  <c r="BI330" i="11"/>
  <c r="BJ330" i="11"/>
  <c r="BK330" i="11"/>
  <c r="BL330" i="11"/>
  <c r="BM330" i="11"/>
  <c r="BN330" i="11"/>
  <c r="BO330" i="11"/>
  <c r="BP330" i="11"/>
  <c r="BQ330" i="11"/>
  <c r="BR330" i="11"/>
  <c r="BS330" i="11"/>
  <c r="BT330" i="11"/>
  <c r="BU330" i="11"/>
  <c r="BV330" i="11"/>
  <c r="BW330" i="11"/>
  <c r="BX330" i="11"/>
  <c r="BY330" i="11"/>
  <c r="BZ330" i="11"/>
  <c r="A331" i="11"/>
  <c r="B331" i="11"/>
  <c r="C331" i="11"/>
  <c r="F331" i="11"/>
  <c r="G331" i="11"/>
  <c r="H331" i="11"/>
  <c r="I331" i="11"/>
  <c r="J331" i="11"/>
  <c r="K331" i="11"/>
  <c r="L331" i="11"/>
  <c r="M331" i="11"/>
  <c r="N331" i="11"/>
  <c r="O331" i="11"/>
  <c r="P331" i="11"/>
  <c r="AB22" i="11"/>
  <c r="R331" i="11"/>
  <c r="S331" i="11"/>
  <c r="T331" i="11"/>
  <c r="Q333" i="11"/>
  <c r="U331" i="11"/>
  <c r="V331" i="11"/>
  <c r="W331" i="11"/>
  <c r="X331" i="11"/>
  <c r="Y331" i="11"/>
  <c r="Z331" i="11"/>
  <c r="AC331" i="11"/>
  <c r="AD331" i="11"/>
  <c r="AE331" i="11"/>
  <c r="AF331" i="11"/>
  <c r="AG331" i="11"/>
  <c r="AH331" i="11"/>
  <c r="AI331" i="11"/>
  <c r="AJ331" i="11"/>
  <c r="AK331" i="11"/>
  <c r="AL331" i="11"/>
  <c r="AM331" i="11"/>
  <c r="AN331" i="11"/>
  <c r="AO331" i="11"/>
  <c r="AP331" i="11"/>
  <c r="AQ331" i="11"/>
  <c r="AR331" i="11"/>
  <c r="AS331" i="11"/>
  <c r="AT331" i="11"/>
  <c r="AU331" i="11"/>
  <c r="AV331" i="11"/>
  <c r="AW331" i="11"/>
  <c r="AX331" i="11"/>
  <c r="AY331" i="11"/>
  <c r="AZ331" i="11"/>
  <c r="BA331" i="11"/>
  <c r="BB331" i="11"/>
  <c r="BC331" i="11"/>
  <c r="BD331" i="11"/>
  <c r="BE331" i="11"/>
  <c r="BF331" i="11"/>
  <c r="BG331" i="11"/>
  <c r="BH331" i="11"/>
  <c r="BI331" i="11"/>
  <c r="BJ331" i="11"/>
  <c r="BK331" i="11"/>
  <c r="BL331" i="11"/>
  <c r="BM331" i="11"/>
  <c r="BN331" i="11"/>
  <c r="BO331" i="11"/>
  <c r="BP331" i="11"/>
  <c r="BQ331" i="11"/>
  <c r="BR331" i="11"/>
  <c r="BS331" i="11"/>
  <c r="BT331" i="11"/>
  <c r="BU331" i="11"/>
  <c r="BV331" i="11"/>
  <c r="BW331" i="11"/>
  <c r="BX331" i="11"/>
  <c r="BY331" i="11"/>
  <c r="BZ331" i="11"/>
  <c r="A332" i="11"/>
  <c r="B332" i="11"/>
  <c r="C332" i="11"/>
  <c r="F332" i="11"/>
  <c r="G332" i="11"/>
  <c r="H332" i="11"/>
  <c r="I332" i="11"/>
  <c r="J332" i="11"/>
  <c r="K332" i="11"/>
  <c r="L332" i="11"/>
  <c r="M332" i="11"/>
  <c r="N332" i="11"/>
  <c r="O332" i="11"/>
  <c r="P332" i="11"/>
  <c r="R332" i="11"/>
  <c r="S332" i="11"/>
  <c r="T332" i="11"/>
  <c r="Q337" i="11"/>
  <c r="U332" i="11"/>
  <c r="V332" i="11"/>
  <c r="W332" i="11"/>
  <c r="X332" i="11"/>
  <c r="Y332" i="11"/>
  <c r="Z332" i="11"/>
  <c r="AC332" i="11"/>
  <c r="AD332" i="11"/>
  <c r="AE332" i="11"/>
  <c r="AF332" i="11"/>
  <c r="AG332" i="11"/>
  <c r="AH332" i="11"/>
  <c r="AI332" i="11"/>
  <c r="AJ332" i="11"/>
  <c r="AK332" i="11"/>
  <c r="AL332" i="11"/>
  <c r="AM332" i="11"/>
  <c r="AN332" i="11"/>
  <c r="AO332" i="11"/>
  <c r="AP332" i="11"/>
  <c r="AQ332" i="11"/>
  <c r="AR332" i="11"/>
  <c r="AS332" i="11"/>
  <c r="AT332" i="11"/>
  <c r="AU332" i="11"/>
  <c r="AV332" i="11"/>
  <c r="AW332" i="11"/>
  <c r="AX332" i="11"/>
  <c r="AY332" i="11"/>
  <c r="AZ332" i="11"/>
  <c r="BA332" i="11"/>
  <c r="BB332" i="11"/>
  <c r="BC332" i="11"/>
  <c r="BD332" i="11"/>
  <c r="BE332" i="11"/>
  <c r="BF332" i="11"/>
  <c r="BG332" i="11"/>
  <c r="BH332" i="11"/>
  <c r="BI332" i="11"/>
  <c r="BJ332" i="11"/>
  <c r="BK332" i="11"/>
  <c r="BL332" i="11"/>
  <c r="BM332" i="11"/>
  <c r="BN332" i="11"/>
  <c r="BO332" i="11"/>
  <c r="BP332" i="11"/>
  <c r="BQ332" i="11"/>
  <c r="BR332" i="11"/>
  <c r="BS332" i="11"/>
  <c r="BT332" i="11"/>
  <c r="BU332" i="11"/>
  <c r="BV332" i="11"/>
  <c r="BW332" i="11"/>
  <c r="BX332" i="11"/>
  <c r="BY332" i="11"/>
  <c r="BZ332" i="11"/>
  <c r="A333" i="11"/>
  <c r="B333" i="11"/>
  <c r="C333" i="11"/>
  <c r="F333" i="11"/>
  <c r="G333" i="11"/>
  <c r="H333" i="11"/>
  <c r="I333" i="11"/>
  <c r="J333" i="11"/>
  <c r="K333" i="11"/>
  <c r="L333" i="11"/>
  <c r="M333" i="11"/>
  <c r="N333" i="11"/>
  <c r="O333" i="11"/>
  <c r="P333" i="11"/>
  <c r="AB42" i="11"/>
  <c r="R333" i="11"/>
  <c r="S333" i="11"/>
  <c r="T333" i="11"/>
  <c r="Q331" i="11"/>
  <c r="U333" i="11"/>
  <c r="V333" i="11"/>
  <c r="W333" i="11"/>
  <c r="X333" i="11"/>
  <c r="Y333" i="11"/>
  <c r="Z333" i="11"/>
  <c r="AC333" i="11"/>
  <c r="AD333" i="11"/>
  <c r="AE333" i="11"/>
  <c r="AF333" i="11"/>
  <c r="AG333" i="11"/>
  <c r="AH333" i="11"/>
  <c r="AI333" i="11"/>
  <c r="AJ333" i="11"/>
  <c r="AK333" i="11"/>
  <c r="AL333" i="11"/>
  <c r="AM333" i="11"/>
  <c r="AN333" i="11"/>
  <c r="AO333" i="11"/>
  <c r="AP333" i="11"/>
  <c r="AQ333" i="11"/>
  <c r="AR333" i="11"/>
  <c r="AS333" i="11"/>
  <c r="AT333" i="11"/>
  <c r="AU333" i="11"/>
  <c r="AV333" i="11"/>
  <c r="AW333" i="11"/>
  <c r="AX333" i="11"/>
  <c r="AY333" i="11"/>
  <c r="AZ333" i="11"/>
  <c r="BA333" i="11"/>
  <c r="BB333" i="11"/>
  <c r="BC333" i="11"/>
  <c r="BD333" i="11"/>
  <c r="BE333" i="11"/>
  <c r="BF333" i="11"/>
  <c r="BG333" i="11"/>
  <c r="BH333" i="11"/>
  <c r="BI333" i="11"/>
  <c r="BJ333" i="11"/>
  <c r="BK333" i="11"/>
  <c r="BL333" i="11"/>
  <c r="BM333" i="11"/>
  <c r="BN333" i="11"/>
  <c r="BO333" i="11"/>
  <c r="BP333" i="11"/>
  <c r="BQ333" i="11"/>
  <c r="BR333" i="11"/>
  <c r="BS333" i="11"/>
  <c r="BT333" i="11"/>
  <c r="BU333" i="11"/>
  <c r="BV333" i="11"/>
  <c r="BW333" i="11"/>
  <c r="BX333" i="11"/>
  <c r="BY333" i="11"/>
  <c r="BZ333" i="11"/>
  <c r="A334" i="11"/>
  <c r="B334" i="11"/>
  <c r="C334" i="11"/>
  <c r="F334" i="11"/>
  <c r="G334" i="11"/>
  <c r="H334" i="11"/>
  <c r="I334" i="11"/>
  <c r="J334" i="11"/>
  <c r="K334" i="11"/>
  <c r="L334" i="11"/>
  <c r="M334" i="11"/>
  <c r="N334" i="11"/>
  <c r="O334" i="11"/>
  <c r="P334" i="11"/>
  <c r="R334" i="11"/>
  <c r="S334" i="11"/>
  <c r="T334" i="11"/>
  <c r="Q339" i="11"/>
  <c r="U334" i="11"/>
  <c r="V334" i="11"/>
  <c r="W334" i="11"/>
  <c r="X334" i="11"/>
  <c r="Y334" i="11"/>
  <c r="Z334" i="11"/>
  <c r="AC334" i="11"/>
  <c r="AD334" i="11"/>
  <c r="AE334" i="11"/>
  <c r="AF334" i="11"/>
  <c r="AG334" i="11"/>
  <c r="AH334" i="11"/>
  <c r="AI334" i="11"/>
  <c r="AJ334" i="11"/>
  <c r="AK334" i="11"/>
  <c r="AL334" i="11"/>
  <c r="AM334" i="11"/>
  <c r="AN334" i="11"/>
  <c r="AO334" i="11"/>
  <c r="AP334" i="11"/>
  <c r="AQ334" i="11"/>
  <c r="AR334" i="11"/>
  <c r="AS334" i="11"/>
  <c r="AT334" i="11"/>
  <c r="AU334" i="11"/>
  <c r="AV334" i="11"/>
  <c r="AW334" i="11"/>
  <c r="AX334" i="11"/>
  <c r="AY334" i="11"/>
  <c r="AZ334" i="11"/>
  <c r="BA334" i="11"/>
  <c r="BB334" i="11"/>
  <c r="BC334" i="11"/>
  <c r="BD334" i="11"/>
  <c r="BE334" i="11"/>
  <c r="BF334" i="11"/>
  <c r="BG334" i="11"/>
  <c r="BH334" i="11"/>
  <c r="BI334" i="11"/>
  <c r="BJ334" i="11"/>
  <c r="BK334" i="11"/>
  <c r="BL334" i="11"/>
  <c r="BM334" i="11"/>
  <c r="BN334" i="11"/>
  <c r="BO334" i="11"/>
  <c r="BP334" i="11"/>
  <c r="BQ334" i="11"/>
  <c r="BR334" i="11"/>
  <c r="BS334" i="11"/>
  <c r="BT334" i="11"/>
  <c r="BU334" i="11"/>
  <c r="BV334" i="11"/>
  <c r="BW334" i="11"/>
  <c r="BX334" i="11"/>
  <c r="BY334" i="11"/>
  <c r="BZ334" i="11"/>
  <c r="A335" i="11"/>
  <c r="B335" i="11"/>
  <c r="C335" i="11"/>
  <c r="F335" i="11"/>
  <c r="G335" i="11"/>
  <c r="H335" i="11"/>
  <c r="I335" i="11"/>
  <c r="J335" i="11"/>
  <c r="K335" i="11"/>
  <c r="L335" i="11"/>
  <c r="M335" i="11"/>
  <c r="N335" i="11"/>
  <c r="O335" i="11"/>
  <c r="P335" i="11"/>
  <c r="R335" i="11"/>
  <c r="S335" i="11"/>
  <c r="T335" i="11"/>
  <c r="Q330" i="11"/>
  <c r="U335" i="11"/>
  <c r="V335" i="11"/>
  <c r="W335" i="11"/>
  <c r="X335" i="11"/>
  <c r="Y335" i="11"/>
  <c r="Z335" i="11"/>
  <c r="AC335" i="11"/>
  <c r="AD335" i="11"/>
  <c r="AE335" i="11"/>
  <c r="AF335" i="11"/>
  <c r="AG335" i="11"/>
  <c r="AH335" i="11"/>
  <c r="AI335" i="11"/>
  <c r="AJ335" i="11"/>
  <c r="AK335" i="11"/>
  <c r="AL335" i="11"/>
  <c r="AM335" i="11"/>
  <c r="AN335" i="11"/>
  <c r="AO335" i="11"/>
  <c r="AP335" i="11"/>
  <c r="AQ335" i="11"/>
  <c r="AR335" i="11"/>
  <c r="AS335" i="11"/>
  <c r="AT335" i="11"/>
  <c r="AU335" i="11"/>
  <c r="AV335" i="11"/>
  <c r="AW335" i="11"/>
  <c r="AX335" i="11"/>
  <c r="AY335" i="11"/>
  <c r="AZ335" i="11"/>
  <c r="BA335" i="11"/>
  <c r="BB335" i="11"/>
  <c r="BC335" i="11"/>
  <c r="BD335" i="11"/>
  <c r="BE335" i="11"/>
  <c r="BF335" i="11"/>
  <c r="BG335" i="11"/>
  <c r="BH335" i="11"/>
  <c r="BI335" i="11"/>
  <c r="BJ335" i="11"/>
  <c r="BK335" i="11"/>
  <c r="BL335" i="11"/>
  <c r="BM335" i="11"/>
  <c r="BN335" i="11"/>
  <c r="BO335" i="11"/>
  <c r="BP335" i="11"/>
  <c r="BQ335" i="11"/>
  <c r="BR335" i="11"/>
  <c r="BS335" i="11"/>
  <c r="BT335" i="11"/>
  <c r="BU335" i="11"/>
  <c r="BV335" i="11"/>
  <c r="BW335" i="11"/>
  <c r="BX335" i="11"/>
  <c r="BY335" i="11"/>
  <c r="BZ335" i="11"/>
  <c r="A336" i="11"/>
  <c r="B336" i="11"/>
  <c r="C336" i="11"/>
  <c r="F336" i="11"/>
  <c r="G336" i="11"/>
  <c r="H336" i="11"/>
  <c r="I336" i="11"/>
  <c r="J336" i="11"/>
  <c r="K336" i="11"/>
  <c r="L336" i="11"/>
  <c r="M336" i="11"/>
  <c r="N336" i="11"/>
  <c r="O336" i="11"/>
  <c r="P336" i="11"/>
  <c r="R336" i="11"/>
  <c r="S336" i="11"/>
  <c r="T336" i="11"/>
  <c r="Q341" i="11"/>
  <c r="U336" i="11"/>
  <c r="V336" i="11"/>
  <c r="W336" i="11"/>
  <c r="X336" i="11"/>
  <c r="Y336" i="11"/>
  <c r="Z336" i="11"/>
  <c r="AC336" i="11"/>
  <c r="AD336" i="11"/>
  <c r="AE336" i="11"/>
  <c r="AF336" i="11"/>
  <c r="AG336" i="11"/>
  <c r="AH336" i="11"/>
  <c r="AI336" i="11"/>
  <c r="AJ336" i="11"/>
  <c r="AK336" i="11"/>
  <c r="AL336" i="11"/>
  <c r="AM336" i="11"/>
  <c r="AN336" i="11"/>
  <c r="AO336" i="11"/>
  <c r="AP336" i="11"/>
  <c r="AQ336" i="11"/>
  <c r="AR336" i="11"/>
  <c r="AS336" i="11"/>
  <c r="AT336" i="11"/>
  <c r="AU336" i="11"/>
  <c r="AV336" i="11"/>
  <c r="AW336" i="11"/>
  <c r="AX336" i="11"/>
  <c r="AY336" i="11"/>
  <c r="AZ336" i="11"/>
  <c r="BA336" i="11"/>
  <c r="BB336" i="11"/>
  <c r="BC336" i="11"/>
  <c r="BD336" i="11"/>
  <c r="BE336" i="11"/>
  <c r="BF336" i="11"/>
  <c r="BG336" i="11"/>
  <c r="BH336" i="11"/>
  <c r="BI336" i="11"/>
  <c r="BJ336" i="11"/>
  <c r="BK336" i="11"/>
  <c r="BL336" i="11"/>
  <c r="BM336" i="11"/>
  <c r="BN336" i="11"/>
  <c r="BO336" i="11"/>
  <c r="BP336" i="11"/>
  <c r="BQ336" i="11"/>
  <c r="BR336" i="11"/>
  <c r="BS336" i="11"/>
  <c r="BT336" i="11"/>
  <c r="BU336" i="11"/>
  <c r="BV336" i="11"/>
  <c r="BW336" i="11"/>
  <c r="BX336" i="11"/>
  <c r="BY336" i="11"/>
  <c r="BZ336" i="11"/>
  <c r="A337" i="11"/>
  <c r="B337" i="11"/>
  <c r="C337" i="11"/>
  <c r="D337" i="11"/>
  <c r="D350" i="11"/>
  <c r="F337" i="11"/>
  <c r="G337" i="11"/>
  <c r="H337" i="11"/>
  <c r="I337" i="11"/>
  <c r="J337" i="11"/>
  <c r="K337" i="11"/>
  <c r="L337" i="11"/>
  <c r="M337" i="11"/>
  <c r="N337" i="11"/>
  <c r="O337" i="11"/>
  <c r="P337" i="11"/>
  <c r="AB38" i="11"/>
  <c r="R337" i="11"/>
  <c r="S337" i="11"/>
  <c r="T337" i="11"/>
  <c r="Q332" i="11"/>
  <c r="U337" i="11"/>
  <c r="V337" i="11"/>
  <c r="W337" i="11"/>
  <c r="X337" i="11"/>
  <c r="Y337" i="11"/>
  <c r="Z337" i="11"/>
  <c r="AC337" i="11"/>
  <c r="AD337" i="11"/>
  <c r="AE337" i="11"/>
  <c r="AF337" i="11"/>
  <c r="AG337" i="11"/>
  <c r="AH337" i="11"/>
  <c r="AI337" i="11"/>
  <c r="AJ337" i="11"/>
  <c r="AK337" i="11"/>
  <c r="AL337" i="11"/>
  <c r="AM337" i="11"/>
  <c r="AN337" i="11"/>
  <c r="AO337" i="11"/>
  <c r="AP337" i="11"/>
  <c r="AQ337" i="11"/>
  <c r="AR337" i="11"/>
  <c r="AS337" i="11"/>
  <c r="AT337" i="11"/>
  <c r="AU337" i="11"/>
  <c r="AV337" i="11"/>
  <c r="AW337" i="11"/>
  <c r="AX337" i="11"/>
  <c r="AY337" i="11"/>
  <c r="AZ337" i="11"/>
  <c r="BA337" i="11"/>
  <c r="BB337" i="11"/>
  <c r="BC337" i="11"/>
  <c r="BD337" i="11"/>
  <c r="BE337" i="11"/>
  <c r="BF337" i="11"/>
  <c r="BG337" i="11"/>
  <c r="BH337" i="11"/>
  <c r="BI337" i="11"/>
  <c r="BJ337" i="11"/>
  <c r="BK337" i="11"/>
  <c r="BL337" i="11"/>
  <c r="BM337" i="11"/>
  <c r="BN337" i="11"/>
  <c r="BO337" i="11"/>
  <c r="BP337" i="11"/>
  <c r="BQ337" i="11"/>
  <c r="BR337" i="11"/>
  <c r="BS337" i="11"/>
  <c r="BT337" i="11"/>
  <c r="BU337" i="11"/>
  <c r="BV337" i="11"/>
  <c r="BW337" i="11"/>
  <c r="BX337" i="11"/>
  <c r="BY337" i="11"/>
  <c r="BZ337" i="11"/>
  <c r="A338" i="11"/>
  <c r="B338" i="11"/>
  <c r="C338" i="11"/>
  <c r="F338" i="11"/>
  <c r="G338" i="11"/>
  <c r="H338" i="11"/>
  <c r="I338" i="11"/>
  <c r="J338" i="11"/>
  <c r="K338" i="11"/>
  <c r="L338" i="11"/>
  <c r="M338" i="11"/>
  <c r="N338" i="11"/>
  <c r="O338" i="11"/>
  <c r="P338" i="11"/>
  <c r="R338" i="11"/>
  <c r="S338" i="11"/>
  <c r="T338" i="11"/>
  <c r="Q340" i="11"/>
  <c r="U338" i="11"/>
  <c r="V338" i="11"/>
  <c r="W338" i="11"/>
  <c r="X338" i="11"/>
  <c r="Y338" i="11"/>
  <c r="Z338" i="11"/>
  <c r="AC338" i="11"/>
  <c r="AD338" i="11"/>
  <c r="AE338" i="11"/>
  <c r="AF338" i="11"/>
  <c r="AG338" i="11"/>
  <c r="AH338" i="11"/>
  <c r="AI338" i="11"/>
  <c r="AJ338" i="11"/>
  <c r="AK338" i="11"/>
  <c r="AL338" i="11"/>
  <c r="AM338" i="11"/>
  <c r="AN338" i="11"/>
  <c r="AO338" i="11"/>
  <c r="AP338" i="11"/>
  <c r="AQ338" i="11"/>
  <c r="AR338" i="11"/>
  <c r="AS338" i="11"/>
  <c r="AT338" i="11"/>
  <c r="AU338" i="11"/>
  <c r="AV338" i="11"/>
  <c r="AW338" i="11"/>
  <c r="AX338" i="11"/>
  <c r="AY338" i="11"/>
  <c r="AZ338" i="11"/>
  <c r="BA338" i="11"/>
  <c r="BB338" i="11"/>
  <c r="BC338" i="11"/>
  <c r="BD338" i="11"/>
  <c r="BE338" i="11"/>
  <c r="BF338" i="11"/>
  <c r="BG338" i="11"/>
  <c r="BH338" i="11"/>
  <c r="BI338" i="11"/>
  <c r="BJ338" i="11"/>
  <c r="BK338" i="11"/>
  <c r="BL338" i="11"/>
  <c r="BM338" i="11"/>
  <c r="BN338" i="11"/>
  <c r="BO338" i="11"/>
  <c r="BP338" i="11"/>
  <c r="BQ338" i="11"/>
  <c r="BR338" i="11"/>
  <c r="BS338" i="11"/>
  <c r="BT338" i="11"/>
  <c r="BU338" i="11"/>
  <c r="BV338" i="11"/>
  <c r="BW338" i="11"/>
  <c r="BX338" i="11"/>
  <c r="BY338" i="11"/>
  <c r="BZ338" i="11"/>
  <c r="A339" i="11"/>
  <c r="B339" i="11"/>
  <c r="C339" i="11"/>
  <c r="F339" i="11"/>
  <c r="G339" i="11"/>
  <c r="H339" i="11"/>
  <c r="I339" i="11"/>
  <c r="J339" i="11"/>
  <c r="K339" i="11"/>
  <c r="L339" i="11"/>
  <c r="M339" i="11"/>
  <c r="N339" i="11"/>
  <c r="O339" i="11"/>
  <c r="P339" i="11"/>
  <c r="AB27" i="11"/>
  <c r="R339" i="11"/>
  <c r="S339" i="11"/>
  <c r="T339" i="11"/>
  <c r="Q334" i="11"/>
  <c r="U339" i="11"/>
  <c r="V339" i="11"/>
  <c r="W339" i="11"/>
  <c r="X339" i="11"/>
  <c r="Y339" i="11"/>
  <c r="Z339" i="11"/>
  <c r="AC339" i="11"/>
  <c r="AD339" i="11"/>
  <c r="AE339" i="11"/>
  <c r="AF339" i="11"/>
  <c r="AG339" i="11"/>
  <c r="AH339" i="11"/>
  <c r="AI339" i="11"/>
  <c r="AJ339" i="11"/>
  <c r="AK339" i="11"/>
  <c r="AL339" i="11"/>
  <c r="AM339" i="11"/>
  <c r="AN339" i="11"/>
  <c r="AO339" i="11"/>
  <c r="AP339" i="11"/>
  <c r="AQ339" i="11"/>
  <c r="AR339" i="11"/>
  <c r="AS339" i="11"/>
  <c r="AT339" i="11"/>
  <c r="AU339" i="11"/>
  <c r="AV339" i="11"/>
  <c r="AW339" i="11"/>
  <c r="AX339" i="11"/>
  <c r="AY339" i="11"/>
  <c r="AZ339" i="11"/>
  <c r="BA339" i="11"/>
  <c r="BB339" i="11"/>
  <c r="BC339" i="11"/>
  <c r="BD339" i="11"/>
  <c r="BE339" i="11"/>
  <c r="BF339" i="11"/>
  <c r="BG339" i="11"/>
  <c r="BH339" i="11"/>
  <c r="BI339" i="11"/>
  <c r="BJ339" i="11"/>
  <c r="BK339" i="11"/>
  <c r="BL339" i="11"/>
  <c r="BM339" i="11"/>
  <c r="BN339" i="11"/>
  <c r="BO339" i="11"/>
  <c r="BP339" i="11"/>
  <c r="BQ339" i="11"/>
  <c r="BR339" i="11"/>
  <c r="BS339" i="11"/>
  <c r="BT339" i="11"/>
  <c r="BU339" i="11"/>
  <c r="BV339" i="11"/>
  <c r="BW339" i="11"/>
  <c r="BX339" i="11"/>
  <c r="BY339" i="11"/>
  <c r="BZ339" i="11"/>
  <c r="B340" i="11"/>
  <c r="C340" i="11"/>
  <c r="F340" i="11"/>
  <c r="G340" i="11"/>
  <c r="H340" i="11"/>
  <c r="I340" i="11"/>
  <c r="J340" i="11"/>
  <c r="K340" i="11"/>
  <c r="L340" i="11"/>
  <c r="M340" i="11"/>
  <c r="N340" i="11"/>
  <c r="O340" i="11"/>
  <c r="P340" i="11"/>
  <c r="R340" i="11"/>
  <c r="S340" i="11"/>
  <c r="T340" i="11"/>
  <c r="Q338" i="11"/>
  <c r="U340" i="11"/>
  <c r="V340" i="11"/>
  <c r="W340" i="11"/>
  <c r="X340" i="11"/>
  <c r="Y340" i="11"/>
  <c r="Z340" i="11"/>
  <c r="AC340" i="11"/>
  <c r="AD340" i="11"/>
  <c r="AE340" i="11"/>
  <c r="AF340" i="11"/>
  <c r="AG340" i="11"/>
  <c r="AH340" i="11"/>
  <c r="AI340" i="11"/>
  <c r="AJ340" i="11"/>
  <c r="AK340" i="11"/>
  <c r="AL340" i="11"/>
  <c r="AM340" i="11"/>
  <c r="AN340" i="11"/>
  <c r="AO340" i="11"/>
  <c r="AP340" i="11"/>
  <c r="AQ340" i="11"/>
  <c r="AR340" i="11"/>
  <c r="AS340" i="11"/>
  <c r="AT340" i="11"/>
  <c r="AU340" i="11"/>
  <c r="AV340" i="11"/>
  <c r="AW340" i="11"/>
  <c r="AX340" i="11"/>
  <c r="AY340" i="11"/>
  <c r="AZ340" i="11"/>
  <c r="BA340" i="11"/>
  <c r="BB340" i="11"/>
  <c r="BC340" i="11"/>
  <c r="BD340" i="11"/>
  <c r="BE340" i="11"/>
  <c r="BF340" i="11"/>
  <c r="BG340" i="11"/>
  <c r="BH340" i="11"/>
  <c r="BI340" i="11"/>
  <c r="BJ340" i="11"/>
  <c r="BK340" i="11"/>
  <c r="BL340" i="11"/>
  <c r="BM340" i="11"/>
  <c r="BN340" i="11"/>
  <c r="BO340" i="11"/>
  <c r="BP340" i="11"/>
  <c r="BQ340" i="11"/>
  <c r="BR340" i="11"/>
  <c r="BS340" i="11"/>
  <c r="BT340" i="11"/>
  <c r="BU340" i="11"/>
  <c r="BV340" i="11"/>
  <c r="BW340" i="11"/>
  <c r="BX340" i="11"/>
  <c r="BY340" i="11"/>
  <c r="BZ340" i="11"/>
  <c r="A341" i="11"/>
  <c r="BW329" i="11"/>
  <c r="B341" i="11"/>
  <c r="C341" i="11"/>
  <c r="F341" i="11"/>
  <c r="G341" i="11"/>
  <c r="H341" i="11"/>
  <c r="I341" i="11"/>
  <c r="J341" i="11"/>
  <c r="K341" i="11"/>
  <c r="L341" i="11"/>
  <c r="M341" i="11"/>
  <c r="N341" i="11"/>
  <c r="O341" i="11"/>
  <c r="P341" i="11"/>
  <c r="AB49" i="11"/>
  <c r="R341" i="11"/>
  <c r="S341" i="11"/>
  <c r="T341" i="11"/>
  <c r="Q336" i="11"/>
  <c r="U341" i="11"/>
  <c r="V341" i="11"/>
  <c r="W341" i="11"/>
  <c r="X341" i="11"/>
  <c r="Y341" i="11"/>
  <c r="Z341" i="11"/>
  <c r="AC341" i="11"/>
  <c r="AD341" i="11"/>
  <c r="AE341" i="11"/>
  <c r="AF341" i="11"/>
  <c r="AG341" i="11"/>
  <c r="AH341" i="11"/>
  <c r="AI341" i="11"/>
  <c r="AJ341" i="11"/>
  <c r="AK341" i="11"/>
  <c r="AL341" i="11"/>
  <c r="AM341" i="11"/>
  <c r="AN341" i="11"/>
  <c r="AO341" i="11"/>
  <c r="AP341" i="11"/>
  <c r="AQ341" i="11"/>
  <c r="AR341" i="11"/>
  <c r="AS341" i="11"/>
  <c r="AT341" i="11"/>
  <c r="AU341" i="11"/>
  <c r="AV341" i="11"/>
  <c r="AW341" i="11"/>
  <c r="AX341" i="11"/>
  <c r="AY341" i="11"/>
  <c r="AZ341" i="11"/>
  <c r="BA341" i="11"/>
  <c r="BB341" i="11"/>
  <c r="BC341" i="11"/>
  <c r="BD341" i="11"/>
  <c r="BE341" i="11"/>
  <c r="BF341" i="11"/>
  <c r="BG341" i="11"/>
  <c r="BH341" i="11"/>
  <c r="BI341" i="11"/>
  <c r="BJ341" i="11"/>
  <c r="BK341" i="11"/>
  <c r="BL341" i="11"/>
  <c r="BM341" i="11"/>
  <c r="BN341" i="11"/>
  <c r="BO341" i="11"/>
  <c r="BP341" i="11"/>
  <c r="BQ341" i="11"/>
  <c r="BR341" i="11"/>
  <c r="BS341" i="11"/>
  <c r="BT341" i="11"/>
  <c r="BU341" i="11"/>
  <c r="BV341" i="11"/>
  <c r="BW341" i="11"/>
  <c r="BX341" i="11"/>
  <c r="BY341" i="11"/>
  <c r="BZ341" i="11"/>
  <c r="A343" i="11"/>
  <c r="AE342" i="11"/>
  <c r="B343" i="11"/>
  <c r="C343" i="11"/>
  <c r="F343" i="11"/>
  <c r="G343" i="11"/>
  <c r="H343" i="11"/>
  <c r="I343" i="11"/>
  <c r="J343" i="11"/>
  <c r="K343" i="11"/>
  <c r="L343" i="11"/>
  <c r="M343" i="11"/>
  <c r="N343" i="11"/>
  <c r="O343" i="11"/>
  <c r="P343" i="11"/>
  <c r="R343" i="11"/>
  <c r="S343" i="11"/>
  <c r="T343" i="11"/>
  <c r="Q348" i="11"/>
  <c r="U343" i="11"/>
  <c r="V343" i="11"/>
  <c r="W343" i="11"/>
  <c r="X343" i="11"/>
  <c r="Y343" i="11"/>
  <c r="Z343" i="11"/>
  <c r="AA343" i="11"/>
  <c r="AB343" i="11"/>
  <c r="AF37" i="11"/>
  <c r="AA344" i="11"/>
  <c r="AB344" i="11"/>
  <c r="AF16" i="11"/>
  <c r="AA345" i="11"/>
  <c r="AB345" i="11"/>
  <c r="AA346" i="11"/>
  <c r="AB346" i="11"/>
  <c r="AF48" i="11"/>
  <c r="AA347" i="11"/>
  <c r="AB347" i="11"/>
  <c r="AA348" i="11"/>
  <c r="AB348" i="11"/>
  <c r="AF64" i="11"/>
  <c r="AA349" i="11"/>
  <c r="AB349" i="11"/>
  <c r="AA350" i="11"/>
  <c r="AB350" i="11"/>
  <c r="AF25" i="11"/>
  <c r="AA351" i="11"/>
  <c r="AB351" i="11"/>
  <c r="AF45" i="11"/>
  <c r="AA352" i="11"/>
  <c r="AB352" i="11"/>
  <c r="AF51" i="11"/>
  <c r="AA353" i="11"/>
  <c r="AB353" i="11"/>
  <c r="AA354" i="11"/>
  <c r="AB354" i="11"/>
  <c r="AC343" i="11"/>
  <c r="AD343" i="11"/>
  <c r="AE343" i="11"/>
  <c r="AF343" i="11"/>
  <c r="AG343" i="11"/>
  <c r="AH343" i="11"/>
  <c r="AI343" i="11"/>
  <c r="AJ343" i="11"/>
  <c r="AK343" i="11"/>
  <c r="AL343" i="11"/>
  <c r="AM343" i="11"/>
  <c r="AN343" i="11"/>
  <c r="AO343" i="11"/>
  <c r="AP343" i="11"/>
  <c r="AQ343" i="11"/>
  <c r="AR343" i="11"/>
  <c r="AS343" i="11"/>
  <c r="AT343" i="11"/>
  <c r="AU343" i="11"/>
  <c r="AV343" i="11"/>
  <c r="AW343" i="11"/>
  <c r="AX343" i="11"/>
  <c r="AY343" i="11"/>
  <c r="AZ343" i="11"/>
  <c r="BA343" i="11"/>
  <c r="BB343" i="11"/>
  <c r="BC343" i="11"/>
  <c r="BD343" i="11"/>
  <c r="BE343" i="11"/>
  <c r="BF343" i="11"/>
  <c r="BG343" i="11"/>
  <c r="BH343" i="11"/>
  <c r="BI343" i="11"/>
  <c r="BJ343" i="11"/>
  <c r="BK343" i="11"/>
  <c r="BL343" i="11"/>
  <c r="BM343" i="11"/>
  <c r="BN343" i="11"/>
  <c r="BO343" i="11"/>
  <c r="BP343" i="11"/>
  <c r="BQ343" i="11"/>
  <c r="BR343" i="11"/>
  <c r="BS343" i="11"/>
  <c r="BT343" i="11"/>
  <c r="BU343" i="11"/>
  <c r="BV343" i="11"/>
  <c r="BW343" i="11"/>
  <c r="BX343" i="11"/>
  <c r="BY343" i="11"/>
  <c r="BZ343" i="11"/>
  <c r="A344" i="11"/>
  <c r="AI342" i="11"/>
  <c r="B344" i="11"/>
  <c r="C344" i="11"/>
  <c r="F344" i="11"/>
  <c r="G344" i="11"/>
  <c r="H344" i="11"/>
  <c r="I344" i="11"/>
  <c r="J344" i="11"/>
  <c r="K344" i="11"/>
  <c r="L344" i="11"/>
  <c r="M344" i="11"/>
  <c r="N344" i="11"/>
  <c r="O344" i="11"/>
  <c r="P344" i="11"/>
  <c r="AB37" i="11"/>
  <c r="R344" i="11"/>
  <c r="S344" i="11"/>
  <c r="T344" i="11"/>
  <c r="Q346" i="11"/>
  <c r="U344" i="11"/>
  <c r="V344" i="11"/>
  <c r="W344" i="11"/>
  <c r="X344" i="11"/>
  <c r="Y344" i="11"/>
  <c r="Z344" i="11"/>
  <c r="AC344" i="11"/>
  <c r="AD344" i="11"/>
  <c r="AE344" i="11"/>
  <c r="AF344" i="11"/>
  <c r="AG344" i="11"/>
  <c r="AH344" i="11"/>
  <c r="AI344" i="11"/>
  <c r="AJ344" i="11"/>
  <c r="AK344" i="11"/>
  <c r="AL344" i="11"/>
  <c r="AM344" i="11"/>
  <c r="AN344" i="11"/>
  <c r="AO344" i="11"/>
  <c r="AP344" i="11"/>
  <c r="AQ344" i="11"/>
  <c r="AR344" i="11"/>
  <c r="AS344" i="11"/>
  <c r="AT344" i="11"/>
  <c r="AU344" i="11"/>
  <c r="AV344" i="11"/>
  <c r="AW344" i="11"/>
  <c r="AX344" i="11"/>
  <c r="AY344" i="11"/>
  <c r="AZ344" i="11"/>
  <c r="BA344" i="11"/>
  <c r="BB344" i="11"/>
  <c r="BC344" i="11"/>
  <c r="BD344" i="11"/>
  <c r="BE344" i="11"/>
  <c r="BF344" i="11"/>
  <c r="BG344" i="11"/>
  <c r="BH344" i="11"/>
  <c r="BI344" i="11"/>
  <c r="BJ344" i="11"/>
  <c r="BK344" i="11"/>
  <c r="BL344" i="11"/>
  <c r="BM344" i="11"/>
  <c r="BN344" i="11"/>
  <c r="BO344" i="11"/>
  <c r="BP344" i="11"/>
  <c r="BQ344" i="11"/>
  <c r="BR344" i="11"/>
  <c r="BS344" i="11"/>
  <c r="BT344" i="11"/>
  <c r="BU344" i="11"/>
  <c r="BV344" i="11"/>
  <c r="BW344" i="11"/>
  <c r="BX344" i="11"/>
  <c r="BY344" i="11"/>
  <c r="BZ344" i="11"/>
  <c r="A345" i="11"/>
  <c r="AM342" i="11"/>
  <c r="B345" i="11"/>
  <c r="C345" i="11"/>
  <c r="F345" i="11"/>
  <c r="G345" i="11"/>
  <c r="H345" i="11"/>
  <c r="I345" i="11"/>
  <c r="J345" i="11"/>
  <c r="K345" i="11"/>
  <c r="L345" i="11"/>
  <c r="M345" i="11"/>
  <c r="N345" i="11"/>
  <c r="O345" i="11"/>
  <c r="P345" i="11"/>
  <c r="AB16" i="11"/>
  <c r="R345" i="11"/>
  <c r="S345" i="11"/>
  <c r="T345" i="11"/>
  <c r="Q350" i="11"/>
  <c r="U345" i="11"/>
  <c r="V345" i="11"/>
  <c r="W345" i="11"/>
  <c r="X345" i="11"/>
  <c r="Y345" i="11"/>
  <c r="Z345" i="11"/>
  <c r="AC345" i="11"/>
  <c r="AD345" i="11"/>
  <c r="AE345" i="11"/>
  <c r="AF345" i="11"/>
  <c r="AG345" i="11"/>
  <c r="AH345" i="11"/>
  <c r="AI345" i="11"/>
  <c r="AJ345" i="11"/>
  <c r="AK345" i="11"/>
  <c r="AL345" i="11"/>
  <c r="AM345" i="11"/>
  <c r="AN345" i="11"/>
  <c r="AO345" i="11"/>
  <c r="AP345" i="11"/>
  <c r="AQ345" i="11"/>
  <c r="AR345" i="11"/>
  <c r="AS345" i="11"/>
  <c r="AT345" i="11"/>
  <c r="AU345" i="11"/>
  <c r="AV345" i="11"/>
  <c r="AW345" i="11"/>
  <c r="AX345" i="11"/>
  <c r="AY345" i="11"/>
  <c r="AZ345" i="11"/>
  <c r="BA345" i="11"/>
  <c r="BB345" i="11"/>
  <c r="BC345" i="11"/>
  <c r="BD345" i="11"/>
  <c r="BE345" i="11"/>
  <c r="BF345" i="11"/>
  <c r="BG345" i="11"/>
  <c r="BH345" i="11"/>
  <c r="BI345" i="11"/>
  <c r="BJ345" i="11"/>
  <c r="BK345" i="11"/>
  <c r="BL345" i="11"/>
  <c r="BM345" i="11"/>
  <c r="BN345" i="11"/>
  <c r="BO345" i="11"/>
  <c r="BP345" i="11"/>
  <c r="BQ345" i="11"/>
  <c r="BR345" i="11"/>
  <c r="BS345" i="11"/>
  <c r="BT345" i="11"/>
  <c r="BU345" i="11"/>
  <c r="BV345" i="11"/>
  <c r="BW345" i="11"/>
  <c r="BX345" i="11"/>
  <c r="BY345" i="11"/>
  <c r="BZ345" i="11"/>
  <c r="A346" i="11"/>
  <c r="AQ342" i="11"/>
  <c r="B346" i="11"/>
  <c r="C346" i="11"/>
  <c r="F346" i="11"/>
  <c r="G346" i="11"/>
  <c r="H346" i="11"/>
  <c r="I346" i="11"/>
  <c r="J346" i="11"/>
  <c r="K346" i="11"/>
  <c r="L346" i="11"/>
  <c r="M346" i="11"/>
  <c r="N346" i="11"/>
  <c r="O346" i="11"/>
  <c r="P346" i="11"/>
  <c r="R346" i="11"/>
  <c r="S346" i="11"/>
  <c r="T346" i="11"/>
  <c r="Q344" i="11"/>
  <c r="U346" i="11"/>
  <c r="V346" i="11"/>
  <c r="W346" i="11"/>
  <c r="X346" i="11"/>
  <c r="Y346" i="11"/>
  <c r="Z346" i="11"/>
  <c r="AC346" i="11"/>
  <c r="AD346" i="11"/>
  <c r="AE346" i="11"/>
  <c r="AF346" i="11"/>
  <c r="AG346" i="11"/>
  <c r="AH346" i="11"/>
  <c r="AI346" i="11"/>
  <c r="AJ346" i="11"/>
  <c r="AK346" i="11"/>
  <c r="AL346" i="11"/>
  <c r="AM346" i="11"/>
  <c r="AN346" i="11"/>
  <c r="AO346" i="11"/>
  <c r="AP346" i="11"/>
  <c r="AQ346" i="11"/>
  <c r="AR346" i="11"/>
  <c r="AS346" i="11"/>
  <c r="AT346" i="11"/>
  <c r="AU346" i="11"/>
  <c r="AV346" i="11"/>
  <c r="AW346" i="11"/>
  <c r="AX346" i="11"/>
  <c r="AY346" i="11"/>
  <c r="AZ346" i="11"/>
  <c r="BA346" i="11"/>
  <c r="BB346" i="11"/>
  <c r="BC346" i="11"/>
  <c r="BD346" i="11"/>
  <c r="BE346" i="11"/>
  <c r="BF346" i="11"/>
  <c r="BG346" i="11"/>
  <c r="BH346" i="11"/>
  <c r="BI346" i="11"/>
  <c r="BJ346" i="11"/>
  <c r="BK346" i="11"/>
  <c r="BL346" i="11"/>
  <c r="BM346" i="11"/>
  <c r="BN346" i="11"/>
  <c r="BO346" i="11"/>
  <c r="BP346" i="11"/>
  <c r="BQ346" i="11"/>
  <c r="BR346" i="11"/>
  <c r="BS346" i="11"/>
  <c r="BT346" i="11"/>
  <c r="BU346" i="11"/>
  <c r="BV346" i="11"/>
  <c r="BW346" i="11"/>
  <c r="BX346" i="11"/>
  <c r="BY346" i="11"/>
  <c r="BZ346" i="11"/>
  <c r="A347" i="11"/>
  <c r="AU342" i="11"/>
  <c r="B347" i="11"/>
  <c r="C347" i="11"/>
  <c r="F347" i="11"/>
  <c r="G347" i="11"/>
  <c r="H347" i="11"/>
  <c r="I347" i="11"/>
  <c r="J347" i="11"/>
  <c r="K347" i="11"/>
  <c r="L347" i="11"/>
  <c r="M347" i="11"/>
  <c r="N347" i="11"/>
  <c r="O347" i="11"/>
  <c r="P347" i="11"/>
  <c r="AB48" i="11"/>
  <c r="R347" i="11"/>
  <c r="S347" i="11"/>
  <c r="T347" i="11"/>
  <c r="Q352" i="11"/>
  <c r="U347" i="11"/>
  <c r="V347" i="11"/>
  <c r="W347" i="11"/>
  <c r="X347" i="11"/>
  <c r="Y347" i="11"/>
  <c r="Z347" i="11"/>
  <c r="AC347" i="11"/>
  <c r="AD347" i="11"/>
  <c r="AE347" i="11"/>
  <c r="AF347" i="11"/>
  <c r="AG347" i="11"/>
  <c r="AH347" i="11"/>
  <c r="AI347" i="11"/>
  <c r="AJ347" i="11"/>
  <c r="AK347" i="11"/>
  <c r="AL347" i="11"/>
  <c r="AM347" i="11"/>
  <c r="AN347" i="11"/>
  <c r="AO347" i="11"/>
  <c r="AP347" i="11"/>
  <c r="AQ347" i="11"/>
  <c r="AR347" i="11"/>
  <c r="AS347" i="11"/>
  <c r="AT347" i="11"/>
  <c r="AU347" i="11"/>
  <c r="AV347" i="11"/>
  <c r="AW347" i="11"/>
  <c r="AX347" i="11"/>
  <c r="AY347" i="11"/>
  <c r="AZ347" i="11"/>
  <c r="BA347" i="11"/>
  <c r="BB347" i="11"/>
  <c r="BC347" i="11"/>
  <c r="BD347" i="11"/>
  <c r="BE347" i="11"/>
  <c r="BF347" i="11"/>
  <c r="BG347" i="11"/>
  <c r="BH347" i="11"/>
  <c r="BI347" i="11"/>
  <c r="BJ347" i="11"/>
  <c r="BK347" i="11"/>
  <c r="BL347" i="11"/>
  <c r="BM347" i="11"/>
  <c r="BN347" i="11"/>
  <c r="BO347" i="11"/>
  <c r="BP347" i="11"/>
  <c r="BQ347" i="11"/>
  <c r="BR347" i="11"/>
  <c r="BS347" i="11"/>
  <c r="BT347" i="11"/>
  <c r="BU347" i="11"/>
  <c r="BV347" i="11"/>
  <c r="BW347" i="11"/>
  <c r="BX347" i="11"/>
  <c r="BY347" i="11"/>
  <c r="BZ347" i="11"/>
  <c r="A348" i="11"/>
  <c r="AY342" i="11"/>
  <c r="B348" i="11"/>
  <c r="C348" i="11"/>
  <c r="F348" i="11"/>
  <c r="G348" i="11"/>
  <c r="H348" i="11"/>
  <c r="I348" i="11"/>
  <c r="J348" i="11"/>
  <c r="K348" i="11"/>
  <c r="L348" i="11"/>
  <c r="M348" i="11"/>
  <c r="N348" i="11"/>
  <c r="O348" i="11"/>
  <c r="P348" i="11"/>
  <c r="R348" i="11"/>
  <c r="S348" i="11"/>
  <c r="T348" i="11"/>
  <c r="Q343" i="11"/>
  <c r="U348" i="11"/>
  <c r="V348" i="11"/>
  <c r="W348" i="11"/>
  <c r="X348" i="11"/>
  <c r="Y348" i="11"/>
  <c r="Z348" i="11"/>
  <c r="AC348" i="11"/>
  <c r="AD348" i="11"/>
  <c r="AE348" i="11"/>
  <c r="AF348" i="11"/>
  <c r="AG348" i="11"/>
  <c r="AH348" i="11"/>
  <c r="AI348" i="11"/>
  <c r="AJ348" i="11"/>
  <c r="AK348" i="11"/>
  <c r="AL348" i="11"/>
  <c r="AM348" i="11"/>
  <c r="AN348" i="11"/>
  <c r="AO348" i="11"/>
  <c r="AP348" i="11"/>
  <c r="AQ348" i="11"/>
  <c r="AR348" i="11"/>
  <c r="AS348" i="11"/>
  <c r="AT348" i="11"/>
  <c r="AU348" i="11"/>
  <c r="AV348" i="11"/>
  <c r="AW348" i="11"/>
  <c r="AX348" i="11"/>
  <c r="AY348" i="11"/>
  <c r="AZ348" i="11"/>
  <c r="BA348" i="11"/>
  <c r="BB348" i="11"/>
  <c r="BC348" i="11"/>
  <c r="BD348" i="11"/>
  <c r="BE348" i="11"/>
  <c r="BF348" i="11"/>
  <c r="BG348" i="11"/>
  <c r="BH348" i="11"/>
  <c r="BI348" i="11"/>
  <c r="BJ348" i="11"/>
  <c r="BK348" i="11"/>
  <c r="BL348" i="11"/>
  <c r="BM348" i="11"/>
  <c r="BN348" i="11"/>
  <c r="BO348" i="11"/>
  <c r="BP348" i="11"/>
  <c r="BQ348" i="11"/>
  <c r="BR348" i="11"/>
  <c r="BS348" i="11"/>
  <c r="BT348" i="11"/>
  <c r="BU348" i="11"/>
  <c r="BV348" i="11"/>
  <c r="BW348" i="11"/>
  <c r="BX348" i="11"/>
  <c r="BY348" i="11"/>
  <c r="BZ348" i="11"/>
  <c r="A349" i="11"/>
  <c r="BC342" i="11"/>
  <c r="B349" i="11"/>
  <c r="C349" i="11"/>
  <c r="F349" i="11"/>
  <c r="G349" i="11"/>
  <c r="H349" i="11"/>
  <c r="I349" i="11"/>
  <c r="J349" i="11"/>
  <c r="K349" i="11"/>
  <c r="L349" i="11"/>
  <c r="M349" i="11"/>
  <c r="N349" i="11"/>
  <c r="O349" i="11"/>
  <c r="P349" i="11"/>
  <c r="AB64" i="11"/>
  <c r="R349" i="11"/>
  <c r="S349" i="11"/>
  <c r="T349" i="11"/>
  <c r="Q354" i="11"/>
  <c r="U349" i="11"/>
  <c r="V349" i="11"/>
  <c r="W349" i="11"/>
  <c r="X349" i="11"/>
  <c r="Y349" i="11"/>
  <c r="Z349" i="11"/>
  <c r="AC349" i="11"/>
  <c r="AD349" i="11"/>
  <c r="AE349" i="11"/>
  <c r="AF349" i="11"/>
  <c r="AG349" i="11"/>
  <c r="AH349" i="11"/>
  <c r="AI349" i="11"/>
  <c r="AJ349" i="11"/>
  <c r="AK349" i="11"/>
  <c r="AL349" i="11"/>
  <c r="AM349" i="11"/>
  <c r="AN349" i="11"/>
  <c r="AO349" i="11"/>
  <c r="AP349" i="11"/>
  <c r="AQ349" i="11"/>
  <c r="AR349" i="11"/>
  <c r="AS349" i="11"/>
  <c r="AT349" i="11"/>
  <c r="AU349" i="11"/>
  <c r="AV349" i="11"/>
  <c r="AW349" i="11"/>
  <c r="AX349" i="11"/>
  <c r="AY349" i="11"/>
  <c r="AZ349" i="11"/>
  <c r="BA349" i="11"/>
  <c r="BB349" i="11"/>
  <c r="BC349" i="11"/>
  <c r="BD349" i="11"/>
  <c r="BE349" i="11"/>
  <c r="BF349" i="11"/>
  <c r="BG349" i="11"/>
  <c r="BH349" i="11"/>
  <c r="BI349" i="11"/>
  <c r="BJ349" i="11"/>
  <c r="BK349" i="11"/>
  <c r="BL349" i="11"/>
  <c r="BM349" i="11"/>
  <c r="BN349" i="11"/>
  <c r="BO349" i="11"/>
  <c r="BP349" i="11"/>
  <c r="BQ349" i="11"/>
  <c r="BR349" i="11"/>
  <c r="BS349" i="11"/>
  <c r="BT349" i="11"/>
  <c r="BU349" i="11"/>
  <c r="BV349" i="11"/>
  <c r="BW349" i="11"/>
  <c r="BX349" i="11"/>
  <c r="BY349" i="11"/>
  <c r="BZ349" i="11"/>
  <c r="A350" i="11"/>
  <c r="BG342" i="11"/>
  <c r="B350" i="11"/>
  <c r="C350" i="11"/>
  <c r="F350" i="11"/>
  <c r="G350" i="11"/>
  <c r="H350" i="11"/>
  <c r="I350" i="11"/>
  <c r="J350" i="11"/>
  <c r="K350" i="11"/>
  <c r="L350" i="11"/>
  <c r="M350" i="11"/>
  <c r="N350" i="11"/>
  <c r="O350" i="11"/>
  <c r="P350" i="11"/>
  <c r="R350" i="11"/>
  <c r="S350" i="11"/>
  <c r="T350" i="11"/>
  <c r="Q345" i="11"/>
  <c r="U350" i="11"/>
  <c r="V350" i="11"/>
  <c r="W350" i="11"/>
  <c r="X350" i="11"/>
  <c r="Y350" i="11"/>
  <c r="Z350" i="11"/>
  <c r="AC350" i="11"/>
  <c r="AD350" i="11"/>
  <c r="AE350" i="11"/>
  <c r="AF350" i="11"/>
  <c r="AG350" i="11"/>
  <c r="AH350" i="11"/>
  <c r="AI350" i="11"/>
  <c r="AJ350" i="11"/>
  <c r="AK350" i="11"/>
  <c r="AL350" i="11"/>
  <c r="AM350" i="11"/>
  <c r="AN350" i="11"/>
  <c r="AO350" i="11"/>
  <c r="AP350" i="11"/>
  <c r="AQ350" i="11"/>
  <c r="AR350" i="11"/>
  <c r="AS350" i="11"/>
  <c r="AT350" i="11"/>
  <c r="AU350" i="11"/>
  <c r="AV350" i="11"/>
  <c r="AW350" i="11"/>
  <c r="AX350" i="11"/>
  <c r="AY350" i="11"/>
  <c r="AZ350" i="11"/>
  <c r="BA350" i="11"/>
  <c r="BB350" i="11"/>
  <c r="BC350" i="11"/>
  <c r="BD350" i="11"/>
  <c r="BE350" i="11"/>
  <c r="BF350" i="11"/>
  <c r="BG350" i="11"/>
  <c r="BH350" i="11"/>
  <c r="BI350" i="11"/>
  <c r="BJ350" i="11"/>
  <c r="BK350" i="11"/>
  <c r="BL350" i="11"/>
  <c r="BM350" i="11"/>
  <c r="BN350" i="11"/>
  <c r="BO350" i="11"/>
  <c r="BP350" i="11"/>
  <c r="BQ350" i="11"/>
  <c r="BR350" i="11"/>
  <c r="BS350" i="11"/>
  <c r="BT350" i="11"/>
  <c r="BU350" i="11"/>
  <c r="BV350" i="11"/>
  <c r="BW350" i="11"/>
  <c r="BX350" i="11"/>
  <c r="BY350" i="11"/>
  <c r="BZ350" i="11"/>
  <c r="A351" i="11"/>
  <c r="B351" i="11"/>
  <c r="C351" i="11"/>
  <c r="F351" i="11"/>
  <c r="G351" i="11"/>
  <c r="H351" i="11"/>
  <c r="I351" i="11"/>
  <c r="J351" i="11"/>
  <c r="K351" i="11"/>
  <c r="L351" i="11"/>
  <c r="M351" i="11"/>
  <c r="N351" i="11"/>
  <c r="O351" i="11"/>
  <c r="P351" i="11"/>
  <c r="AB25" i="11"/>
  <c r="R351" i="11"/>
  <c r="S351" i="11"/>
  <c r="T351" i="11"/>
  <c r="Q353" i="11"/>
  <c r="U351" i="11"/>
  <c r="V351" i="11"/>
  <c r="W351" i="11"/>
  <c r="X351" i="11"/>
  <c r="Y351" i="11"/>
  <c r="Z351" i="11"/>
  <c r="AC351" i="11"/>
  <c r="AD351" i="11"/>
  <c r="AE351" i="11"/>
  <c r="AF351" i="11"/>
  <c r="AG351" i="11"/>
  <c r="AH351" i="11"/>
  <c r="AI351" i="11"/>
  <c r="AJ351" i="11"/>
  <c r="AK351" i="11"/>
  <c r="AL351" i="11"/>
  <c r="AM351" i="11"/>
  <c r="AN351" i="11"/>
  <c r="AO351" i="11"/>
  <c r="AP351" i="11"/>
  <c r="AQ351" i="11"/>
  <c r="AR351" i="11"/>
  <c r="AS351" i="11"/>
  <c r="AT351" i="11"/>
  <c r="AU351" i="11"/>
  <c r="AV351" i="11"/>
  <c r="AW351" i="11"/>
  <c r="AX351" i="11"/>
  <c r="AY351" i="11"/>
  <c r="AZ351" i="11"/>
  <c r="BA351" i="11"/>
  <c r="BB351" i="11"/>
  <c r="BC351" i="11"/>
  <c r="BD351" i="11"/>
  <c r="BE351" i="11"/>
  <c r="BF351" i="11"/>
  <c r="BG351" i="11"/>
  <c r="BH351" i="11"/>
  <c r="BI351" i="11"/>
  <c r="BJ351" i="11"/>
  <c r="BK351" i="11"/>
  <c r="BL351" i="11"/>
  <c r="BM351" i="11"/>
  <c r="BN351" i="11"/>
  <c r="BO351" i="11"/>
  <c r="BP351" i="11"/>
  <c r="BQ351" i="11"/>
  <c r="BR351" i="11"/>
  <c r="BS351" i="11"/>
  <c r="BT351" i="11"/>
  <c r="BU351" i="11"/>
  <c r="BV351" i="11"/>
  <c r="BW351" i="11"/>
  <c r="BX351" i="11"/>
  <c r="BY351" i="11"/>
  <c r="BZ351" i="11"/>
  <c r="A352" i="11"/>
  <c r="B352" i="11"/>
  <c r="C352" i="11"/>
  <c r="F352" i="11"/>
  <c r="G352" i="11"/>
  <c r="H352" i="11"/>
  <c r="I352" i="11"/>
  <c r="J352" i="11"/>
  <c r="K352" i="11"/>
  <c r="L352" i="11"/>
  <c r="M352" i="11"/>
  <c r="N352" i="11"/>
  <c r="O352" i="11"/>
  <c r="P352" i="11"/>
  <c r="AB45" i="11"/>
  <c r="R352" i="11"/>
  <c r="S352" i="11"/>
  <c r="T352" i="11"/>
  <c r="Q347" i="11"/>
  <c r="U352" i="11"/>
  <c r="V352" i="11"/>
  <c r="W352" i="11"/>
  <c r="X352" i="11"/>
  <c r="Y352" i="11"/>
  <c r="Z352" i="11"/>
  <c r="AC352" i="11"/>
  <c r="AD352" i="11"/>
  <c r="AE352" i="11"/>
  <c r="AF352" i="11"/>
  <c r="AG352" i="11"/>
  <c r="AH352" i="11"/>
  <c r="AI352" i="11"/>
  <c r="AJ352" i="11"/>
  <c r="AK352" i="11"/>
  <c r="AL352" i="11"/>
  <c r="AM352" i="11"/>
  <c r="AN352" i="11"/>
  <c r="AO352" i="11"/>
  <c r="AP352" i="11"/>
  <c r="AQ352" i="11"/>
  <c r="AR352" i="11"/>
  <c r="AS352" i="11"/>
  <c r="AT352" i="11"/>
  <c r="AU352" i="11"/>
  <c r="AV352" i="11"/>
  <c r="AW352" i="11"/>
  <c r="AX352" i="11"/>
  <c r="AY352" i="11"/>
  <c r="AZ352" i="11"/>
  <c r="BA352" i="11"/>
  <c r="BB352" i="11"/>
  <c r="BC352" i="11"/>
  <c r="BD352" i="11"/>
  <c r="BE352" i="11"/>
  <c r="BF352" i="11"/>
  <c r="BG352" i="11"/>
  <c r="BH352" i="11"/>
  <c r="BI352" i="11"/>
  <c r="BJ352" i="11"/>
  <c r="BK352" i="11"/>
  <c r="BL352" i="11"/>
  <c r="BM352" i="11"/>
  <c r="BN352" i="11"/>
  <c r="BO352" i="11"/>
  <c r="BP352" i="11"/>
  <c r="BQ352" i="11"/>
  <c r="BR352" i="11"/>
  <c r="BS352" i="11"/>
  <c r="BT352" i="11"/>
  <c r="BU352" i="11"/>
  <c r="BV352" i="11"/>
  <c r="BW352" i="11"/>
  <c r="BX352" i="11"/>
  <c r="BY352" i="11"/>
  <c r="BZ352" i="11"/>
  <c r="A353" i="11"/>
  <c r="B353" i="11"/>
  <c r="C353" i="11"/>
  <c r="F353" i="11"/>
  <c r="G353" i="11"/>
  <c r="H353" i="11"/>
  <c r="I353" i="11"/>
  <c r="J353" i="11"/>
  <c r="K353" i="11"/>
  <c r="L353" i="11"/>
  <c r="M353" i="11"/>
  <c r="N353" i="11"/>
  <c r="O353" i="11"/>
  <c r="P353" i="11"/>
  <c r="AB51" i="11"/>
  <c r="R353" i="11"/>
  <c r="S353" i="11"/>
  <c r="T353" i="11"/>
  <c r="Q351" i="11"/>
  <c r="U353" i="11"/>
  <c r="V353" i="11"/>
  <c r="W353" i="11"/>
  <c r="X353" i="11"/>
  <c r="Y353" i="11"/>
  <c r="Z353" i="11"/>
  <c r="AC353" i="11"/>
  <c r="AD353" i="11"/>
  <c r="AE353" i="11"/>
  <c r="AF353" i="11"/>
  <c r="AG353" i="11"/>
  <c r="AH353" i="11"/>
  <c r="AI353" i="11"/>
  <c r="AJ353" i="11"/>
  <c r="AK353" i="11"/>
  <c r="AL353" i="11"/>
  <c r="AM353" i="11"/>
  <c r="AN353" i="11"/>
  <c r="AO353" i="11"/>
  <c r="AP353" i="11"/>
  <c r="AQ353" i="11"/>
  <c r="AR353" i="11"/>
  <c r="AS353" i="11"/>
  <c r="AT353" i="11"/>
  <c r="AU353" i="11"/>
  <c r="AV353" i="11"/>
  <c r="AW353" i="11"/>
  <c r="AX353" i="11"/>
  <c r="AY353" i="11"/>
  <c r="AZ353" i="11"/>
  <c r="BA353" i="11"/>
  <c r="BB353" i="11"/>
  <c r="BC353" i="11"/>
  <c r="BD353" i="11"/>
  <c r="BE353" i="11"/>
  <c r="BF353" i="11"/>
  <c r="BG353" i="11"/>
  <c r="BH353" i="11"/>
  <c r="BI353" i="11"/>
  <c r="BJ353" i="11"/>
  <c r="BK353" i="11"/>
  <c r="BL353" i="11"/>
  <c r="BM353" i="11"/>
  <c r="BN353" i="11"/>
  <c r="BO353" i="11"/>
  <c r="BP353" i="11"/>
  <c r="BQ353" i="11"/>
  <c r="BR353" i="11"/>
  <c r="BS353" i="11"/>
  <c r="BT353" i="11"/>
  <c r="BU353" i="11"/>
  <c r="BV353" i="11"/>
  <c r="BW353" i="11"/>
  <c r="BX353" i="11"/>
  <c r="BY353" i="11"/>
  <c r="BZ353" i="11"/>
  <c r="A354" i="11"/>
  <c r="B354" i="11"/>
  <c r="C354" i="11"/>
  <c r="F354" i="11"/>
  <c r="G354" i="11"/>
  <c r="H354" i="11"/>
  <c r="I354" i="11"/>
  <c r="J354" i="11"/>
  <c r="K354" i="11"/>
  <c r="L354" i="11"/>
  <c r="M354" i="11"/>
  <c r="N354" i="11"/>
  <c r="O354" i="11"/>
  <c r="P354" i="11"/>
  <c r="R354" i="11"/>
  <c r="S354" i="11"/>
  <c r="T354" i="11"/>
  <c r="Q349" i="11"/>
  <c r="U354" i="11"/>
  <c r="V354" i="11"/>
  <c r="W354" i="11"/>
  <c r="X354" i="11"/>
  <c r="Y354" i="11"/>
  <c r="Z354" i="11"/>
  <c r="AC354" i="11"/>
  <c r="AD354" i="11"/>
  <c r="AE354" i="11"/>
  <c r="AF354" i="11"/>
  <c r="AG354" i="11"/>
  <c r="AH354" i="11"/>
  <c r="AI354" i="11"/>
  <c r="AJ354" i="11"/>
  <c r="AK354" i="11"/>
  <c r="AL354" i="11"/>
  <c r="AM354" i="11"/>
  <c r="AN354" i="11"/>
  <c r="AO354" i="11"/>
  <c r="AP354" i="11"/>
  <c r="AQ354" i="11"/>
  <c r="AR354" i="11"/>
  <c r="AS354" i="11"/>
  <c r="AT354" i="11"/>
  <c r="AU354" i="11"/>
  <c r="AV354" i="11"/>
  <c r="AW354" i="11"/>
  <c r="AX354" i="11"/>
  <c r="AY354" i="11"/>
  <c r="AZ354" i="11"/>
  <c r="BA354" i="11"/>
  <c r="BB354" i="11"/>
  <c r="BC354" i="11"/>
  <c r="BD354" i="11"/>
  <c r="BE354" i="11"/>
  <c r="BF354" i="11"/>
  <c r="BG354" i="11"/>
  <c r="BH354" i="11"/>
  <c r="BI354" i="11"/>
  <c r="BJ354" i="11"/>
  <c r="BK354" i="11"/>
  <c r="BL354" i="11"/>
  <c r="BM354" i="11"/>
  <c r="BN354" i="11"/>
  <c r="BO354" i="11"/>
  <c r="BP354" i="11"/>
  <c r="BQ354" i="11"/>
  <c r="BR354" i="11"/>
  <c r="BS354" i="11"/>
  <c r="BT354" i="11"/>
  <c r="BU354" i="11"/>
  <c r="BV354" i="11"/>
  <c r="BW354" i="11"/>
  <c r="BX354" i="11"/>
  <c r="BY354" i="11"/>
  <c r="BZ354" i="11"/>
  <c r="A356" i="11"/>
  <c r="B356" i="11"/>
  <c r="C356" i="11"/>
  <c r="F356" i="11"/>
  <c r="G356" i="11"/>
  <c r="H356" i="11"/>
  <c r="I356" i="11"/>
  <c r="J356" i="11"/>
  <c r="K356" i="11"/>
  <c r="L356" i="11"/>
  <c r="M356" i="11"/>
  <c r="N356" i="11"/>
  <c r="O356" i="11"/>
  <c r="P356" i="11"/>
  <c r="R356" i="11"/>
  <c r="S356" i="11"/>
  <c r="T356" i="11"/>
  <c r="Q361" i="11"/>
  <c r="U356" i="11"/>
  <c r="V356" i="11"/>
  <c r="W356" i="11"/>
  <c r="X356" i="11"/>
  <c r="Y356" i="11"/>
  <c r="Z356" i="11"/>
  <c r="AA356" i="11"/>
  <c r="AB356" i="11"/>
  <c r="AA357" i="11"/>
  <c r="AB357" i="11"/>
  <c r="AF29" i="11"/>
  <c r="AA358" i="11"/>
  <c r="AB358" i="11"/>
  <c r="AA359" i="11"/>
  <c r="AB359" i="11"/>
  <c r="AA360" i="11"/>
  <c r="AB360" i="11"/>
  <c r="AF54" i="11"/>
  <c r="AA361" i="11"/>
  <c r="AB361" i="11"/>
  <c r="AA362" i="11"/>
  <c r="AB362" i="11"/>
  <c r="AF26" i="11"/>
  <c r="AA363" i="11"/>
  <c r="AB363" i="11"/>
  <c r="AA364" i="11"/>
  <c r="AB364" i="11"/>
  <c r="AA365" i="11"/>
  <c r="AB365" i="11"/>
  <c r="AA366" i="11"/>
  <c r="AB366" i="11"/>
  <c r="AA367" i="11"/>
  <c r="AB367" i="11"/>
  <c r="AC356" i="11"/>
  <c r="AD356" i="11"/>
  <c r="AE356" i="11"/>
  <c r="AF356" i="11"/>
  <c r="AG356" i="11"/>
  <c r="AH356" i="11"/>
  <c r="AI356" i="11"/>
  <c r="AJ356" i="11"/>
  <c r="AK356" i="11"/>
  <c r="AL356" i="11"/>
  <c r="AM356" i="11"/>
  <c r="AN356" i="11"/>
  <c r="AO356" i="11"/>
  <c r="AP356" i="11"/>
  <c r="AQ356" i="11"/>
  <c r="AR356" i="11"/>
  <c r="AS356" i="11"/>
  <c r="AT356" i="11"/>
  <c r="AU356" i="11"/>
  <c r="AV356" i="11"/>
  <c r="AW356" i="11"/>
  <c r="AX356" i="11"/>
  <c r="AY356" i="11"/>
  <c r="AZ356" i="11"/>
  <c r="BA356" i="11"/>
  <c r="BB356" i="11"/>
  <c r="BC356" i="11"/>
  <c r="BD356" i="11"/>
  <c r="BE356" i="11"/>
  <c r="BF356" i="11"/>
  <c r="BG356" i="11"/>
  <c r="BH356" i="11"/>
  <c r="BI356" i="11"/>
  <c r="BJ356" i="11"/>
  <c r="BK356" i="11"/>
  <c r="BL356" i="11"/>
  <c r="BM356" i="11"/>
  <c r="BN356" i="11"/>
  <c r="BO356" i="11"/>
  <c r="BP356" i="11"/>
  <c r="BQ356" i="11"/>
  <c r="BR356" i="11"/>
  <c r="BS356" i="11"/>
  <c r="BT356" i="11"/>
  <c r="BU356" i="11"/>
  <c r="BV356" i="11"/>
  <c r="BW356" i="11"/>
  <c r="BX356" i="11"/>
  <c r="BY356" i="11"/>
  <c r="BZ356" i="11"/>
  <c r="A357" i="11"/>
  <c r="B357" i="11"/>
  <c r="C357" i="11"/>
  <c r="F357" i="11"/>
  <c r="G357" i="11"/>
  <c r="H357" i="11"/>
  <c r="I357" i="11"/>
  <c r="J357" i="11"/>
  <c r="K357" i="11"/>
  <c r="L357" i="11"/>
  <c r="M357" i="11"/>
  <c r="N357" i="11"/>
  <c r="O357" i="11"/>
  <c r="P357" i="11"/>
  <c r="R357" i="11"/>
  <c r="S357" i="11"/>
  <c r="T357" i="11"/>
  <c r="Q359" i="11"/>
  <c r="U357" i="11"/>
  <c r="V357" i="11"/>
  <c r="W357" i="11"/>
  <c r="X357" i="11"/>
  <c r="Y357" i="11"/>
  <c r="Z357" i="11"/>
  <c r="AC357" i="11"/>
  <c r="AD357" i="11"/>
  <c r="AE357" i="11"/>
  <c r="AF357" i="11"/>
  <c r="AG357" i="11"/>
  <c r="AH357" i="11"/>
  <c r="AI357" i="11"/>
  <c r="AJ357" i="11"/>
  <c r="AK357" i="11"/>
  <c r="AL357" i="11"/>
  <c r="AM357" i="11"/>
  <c r="AN357" i="11"/>
  <c r="AO357" i="11"/>
  <c r="AP357" i="11"/>
  <c r="AQ357" i="11"/>
  <c r="AR357" i="11"/>
  <c r="AS357" i="11"/>
  <c r="AT357" i="11"/>
  <c r="AU357" i="11"/>
  <c r="AV357" i="11"/>
  <c r="AW357" i="11"/>
  <c r="AX357" i="11"/>
  <c r="AY357" i="11"/>
  <c r="AZ357" i="11"/>
  <c r="BA357" i="11"/>
  <c r="BB357" i="11"/>
  <c r="BC357" i="11"/>
  <c r="BD357" i="11"/>
  <c r="BE357" i="11"/>
  <c r="BF357" i="11"/>
  <c r="BG357" i="11"/>
  <c r="BH357" i="11"/>
  <c r="BI357" i="11"/>
  <c r="BJ357" i="11"/>
  <c r="BK357" i="11"/>
  <c r="BL357" i="11"/>
  <c r="BM357" i="11"/>
  <c r="BN357" i="11"/>
  <c r="BO357" i="11"/>
  <c r="BP357" i="11"/>
  <c r="BQ357" i="11"/>
  <c r="BR357" i="11"/>
  <c r="BS357" i="11"/>
  <c r="BT357" i="11"/>
  <c r="BU357" i="11"/>
  <c r="BV357" i="11"/>
  <c r="BW357" i="11"/>
  <c r="BX357" i="11"/>
  <c r="BY357" i="11"/>
  <c r="BZ357" i="11"/>
  <c r="A358" i="11"/>
  <c r="B358" i="11"/>
  <c r="C358" i="11"/>
  <c r="F358" i="11"/>
  <c r="G358" i="11"/>
  <c r="H358" i="11"/>
  <c r="I358" i="11"/>
  <c r="J358" i="11"/>
  <c r="K358" i="11"/>
  <c r="L358" i="11"/>
  <c r="M358" i="11"/>
  <c r="N358" i="11"/>
  <c r="O358" i="11"/>
  <c r="P358" i="11"/>
  <c r="AB29" i="11"/>
  <c r="R358" i="11"/>
  <c r="S358" i="11"/>
  <c r="T358" i="11"/>
  <c r="Q363" i="11"/>
  <c r="U358" i="11"/>
  <c r="V358" i="11"/>
  <c r="W358" i="11"/>
  <c r="X358" i="11"/>
  <c r="Y358" i="11"/>
  <c r="Z358" i="11"/>
  <c r="AC358" i="11"/>
  <c r="AD358" i="11"/>
  <c r="AE358" i="11"/>
  <c r="AF358" i="11"/>
  <c r="AG358" i="11"/>
  <c r="AH358" i="11"/>
  <c r="AI358" i="11"/>
  <c r="AJ358" i="11"/>
  <c r="AK358" i="11"/>
  <c r="AL358" i="11"/>
  <c r="AM358" i="11"/>
  <c r="AN358" i="11"/>
  <c r="AO358" i="11"/>
  <c r="AP358" i="11"/>
  <c r="AQ358" i="11"/>
  <c r="AR358" i="11"/>
  <c r="AS358" i="11"/>
  <c r="AT358" i="11"/>
  <c r="AU358" i="11"/>
  <c r="AV358" i="11"/>
  <c r="AW358" i="11"/>
  <c r="AX358" i="11"/>
  <c r="AY358" i="11"/>
  <c r="AZ358" i="11"/>
  <c r="BA358" i="11"/>
  <c r="BB358" i="11"/>
  <c r="BC358" i="11"/>
  <c r="BD358" i="11"/>
  <c r="BE358" i="11"/>
  <c r="BF358" i="11"/>
  <c r="BG358" i="11"/>
  <c r="BH358" i="11"/>
  <c r="BI358" i="11"/>
  <c r="BJ358" i="11"/>
  <c r="BK358" i="11"/>
  <c r="BL358" i="11"/>
  <c r="BM358" i="11"/>
  <c r="BN358" i="11"/>
  <c r="BO358" i="11"/>
  <c r="BP358" i="11"/>
  <c r="BQ358" i="11"/>
  <c r="BR358" i="11"/>
  <c r="BS358" i="11"/>
  <c r="BT358" i="11"/>
  <c r="BU358" i="11"/>
  <c r="BV358" i="11"/>
  <c r="BW358" i="11"/>
  <c r="BX358" i="11"/>
  <c r="BY358" i="11"/>
  <c r="BZ358" i="11"/>
  <c r="A359" i="11"/>
  <c r="B359" i="11"/>
  <c r="C359" i="11"/>
  <c r="F359" i="11"/>
  <c r="G359" i="11"/>
  <c r="H359" i="11"/>
  <c r="I359" i="11"/>
  <c r="J359" i="11"/>
  <c r="K359" i="11"/>
  <c r="L359" i="11"/>
  <c r="M359" i="11"/>
  <c r="N359" i="11"/>
  <c r="O359" i="11"/>
  <c r="P359" i="11"/>
  <c r="R359" i="11"/>
  <c r="S359" i="11"/>
  <c r="T359" i="11"/>
  <c r="Q357" i="11"/>
  <c r="U359" i="11"/>
  <c r="V359" i="11"/>
  <c r="W359" i="11"/>
  <c r="X359" i="11"/>
  <c r="Y359" i="11"/>
  <c r="Z359" i="11"/>
  <c r="AC359" i="11"/>
  <c r="AD359" i="11"/>
  <c r="AE359" i="11"/>
  <c r="AF359" i="11"/>
  <c r="AG359" i="11"/>
  <c r="AH359" i="11"/>
  <c r="AI359" i="11"/>
  <c r="AJ359" i="11"/>
  <c r="AK359" i="11"/>
  <c r="AL359" i="11"/>
  <c r="AM359" i="11"/>
  <c r="AN359" i="11"/>
  <c r="AO359" i="11"/>
  <c r="AP359" i="11"/>
  <c r="AQ359" i="11"/>
  <c r="AR359" i="11"/>
  <c r="AS359" i="11"/>
  <c r="AT359" i="11"/>
  <c r="AU359" i="11"/>
  <c r="AV359" i="11"/>
  <c r="AW359" i="11"/>
  <c r="AX359" i="11"/>
  <c r="AY359" i="11"/>
  <c r="AZ359" i="11"/>
  <c r="BA359" i="11"/>
  <c r="BB359" i="11"/>
  <c r="BC359" i="11"/>
  <c r="BD359" i="11"/>
  <c r="BE359" i="11"/>
  <c r="BF359" i="11"/>
  <c r="BG359" i="11"/>
  <c r="BH359" i="11"/>
  <c r="BI359" i="11"/>
  <c r="BJ359" i="11"/>
  <c r="BK359" i="11"/>
  <c r="BL359" i="11"/>
  <c r="BM359" i="11"/>
  <c r="BN359" i="11"/>
  <c r="BO359" i="11"/>
  <c r="BP359" i="11"/>
  <c r="BQ359" i="11"/>
  <c r="BR359" i="11"/>
  <c r="BS359" i="11"/>
  <c r="BT359" i="11"/>
  <c r="BU359" i="11"/>
  <c r="BV359" i="11"/>
  <c r="BW359" i="11"/>
  <c r="BX359" i="11"/>
  <c r="BY359" i="11"/>
  <c r="BZ359" i="11"/>
  <c r="A360" i="11"/>
  <c r="B360" i="11"/>
  <c r="C360" i="11"/>
  <c r="F360" i="11"/>
  <c r="G360" i="11"/>
  <c r="H360" i="11"/>
  <c r="I360" i="11"/>
  <c r="J360" i="11"/>
  <c r="K360" i="11"/>
  <c r="L360" i="11"/>
  <c r="M360" i="11"/>
  <c r="N360" i="11"/>
  <c r="O360" i="11"/>
  <c r="P360" i="11"/>
  <c r="R360" i="11"/>
  <c r="S360" i="11"/>
  <c r="T360" i="11"/>
  <c r="Q365" i="11"/>
  <c r="U360" i="11"/>
  <c r="V360" i="11"/>
  <c r="W360" i="11"/>
  <c r="X360" i="11"/>
  <c r="Y360" i="11"/>
  <c r="Z360" i="11"/>
  <c r="AC360" i="11"/>
  <c r="AD360" i="11"/>
  <c r="AE360" i="11"/>
  <c r="AF360" i="11"/>
  <c r="AG360" i="11"/>
  <c r="AH360" i="11"/>
  <c r="AI360" i="11"/>
  <c r="AJ360" i="11"/>
  <c r="AK360" i="11"/>
  <c r="AL360" i="11"/>
  <c r="AM360" i="11"/>
  <c r="AN360" i="11"/>
  <c r="AO360" i="11"/>
  <c r="AP360" i="11"/>
  <c r="AQ360" i="11"/>
  <c r="AR360" i="11"/>
  <c r="AS360" i="11"/>
  <c r="AT360" i="11"/>
  <c r="AU360" i="11"/>
  <c r="AV360" i="11"/>
  <c r="AW360" i="11"/>
  <c r="AX360" i="11"/>
  <c r="AY360" i="11"/>
  <c r="AZ360" i="11"/>
  <c r="BA360" i="11"/>
  <c r="BB360" i="11"/>
  <c r="BC360" i="11"/>
  <c r="BD360" i="11"/>
  <c r="BE360" i="11"/>
  <c r="BF360" i="11"/>
  <c r="BG360" i="11"/>
  <c r="BH360" i="11"/>
  <c r="BI360" i="11"/>
  <c r="BJ360" i="11"/>
  <c r="BK360" i="11"/>
  <c r="BL360" i="11"/>
  <c r="BM360" i="11"/>
  <c r="BN360" i="11"/>
  <c r="BO360" i="11"/>
  <c r="BP360" i="11"/>
  <c r="BQ360" i="11"/>
  <c r="BR360" i="11"/>
  <c r="BS360" i="11"/>
  <c r="BT360" i="11"/>
  <c r="BU360" i="11"/>
  <c r="BV360" i="11"/>
  <c r="BW360" i="11"/>
  <c r="BX360" i="11"/>
  <c r="BY360" i="11"/>
  <c r="BZ360" i="11"/>
  <c r="A361" i="11"/>
  <c r="B361" i="11"/>
  <c r="C361" i="11"/>
  <c r="F361" i="11"/>
  <c r="G361" i="11"/>
  <c r="H361" i="11"/>
  <c r="I361" i="11"/>
  <c r="J361" i="11"/>
  <c r="K361" i="11"/>
  <c r="L361" i="11"/>
  <c r="M361" i="11"/>
  <c r="N361" i="11"/>
  <c r="O361" i="11"/>
  <c r="P361" i="11"/>
  <c r="AB54" i="11"/>
  <c r="R361" i="11"/>
  <c r="S361" i="11"/>
  <c r="T361" i="11"/>
  <c r="Q356" i="11"/>
  <c r="U361" i="11"/>
  <c r="V361" i="11"/>
  <c r="W361" i="11"/>
  <c r="X361" i="11"/>
  <c r="Y361" i="11"/>
  <c r="Z361" i="11"/>
  <c r="AC361" i="11"/>
  <c r="AD361" i="11"/>
  <c r="AE361" i="11"/>
  <c r="AF361" i="11"/>
  <c r="AG361" i="11"/>
  <c r="AH361" i="11"/>
  <c r="AI361" i="11"/>
  <c r="AJ361" i="11"/>
  <c r="AK361" i="11"/>
  <c r="AL361" i="11"/>
  <c r="AM361" i="11"/>
  <c r="AN361" i="11"/>
  <c r="AO361" i="11"/>
  <c r="AP361" i="11"/>
  <c r="AQ361" i="11"/>
  <c r="AR361" i="11"/>
  <c r="AS361" i="11"/>
  <c r="AT361" i="11"/>
  <c r="AU361" i="11"/>
  <c r="AV361" i="11"/>
  <c r="AW361" i="11"/>
  <c r="AX361" i="11"/>
  <c r="AY361" i="11"/>
  <c r="AZ361" i="11"/>
  <c r="BA361" i="11"/>
  <c r="BB361" i="11"/>
  <c r="BC361" i="11"/>
  <c r="BD361" i="11"/>
  <c r="BE361" i="11"/>
  <c r="BF361" i="11"/>
  <c r="BG361" i="11"/>
  <c r="BH361" i="11"/>
  <c r="BI361" i="11"/>
  <c r="BJ361" i="11"/>
  <c r="BK361" i="11"/>
  <c r="BL361" i="11"/>
  <c r="BM361" i="11"/>
  <c r="BN361" i="11"/>
  <c r="BO361" i="11"/>
  <c r="BP361" i="11"/>
  <c r="BQ361" i="11"/>
  <c r="BR361" i="11"/>
  <c r="BS361" i="11"/>
  <c r="BT361" i="11"/>
  <c r="BU361" i="11"/>
  <c r="BV361" i="11"/>
  <c r="BW361" i="11"/>
  <c r="BX361" i="11"/>
  <c r="BY361" i="11"/>
  <c r="BZ361" i="11"/>
  <c r="A362" i="11"/>
  <c r="B362" i="11"/>
  <c r="C362" i="11"/>
  <c r="F362" i="11"/>
  <c r="G362" i="11"/>
  <c r="H362" i="11"/>
  <c r="I362" i="11"/>
  <c r="J362" i="11"/>
  <c r="K362" i="11"/>
  <c r="L362" i="11"/>
  <c r="M362" i="11"/>
  <c r="N362" i="11"/>
  <c r="O362" i="11"/>
  <c r="P362" i="11"/>
  <c r="R362" i="11"/>
  <c r="S362" i="11"/>
  <c r="T362" i="11"/>
  <c r="Q367" i="11"/>
  <c r="U362" i="11"/>
  <c r="V362" i="11"/>
  <c r="W362" i="11"/>
  <c r="X362" i="11"/>
  <c r="Y362" i="11"/>
  <c r="Z362" i="11"/>
  <c r="AC362" i="11"/>
  <c r="AD362" i="11"/>
  <c r="AE362" i="11"/>
  <c r="AF362" i="11"/>
  <c r="AG362" i="11"/>
  <c r="AH362" i="11"/>
  <c r="AI362" i="11"/>
  <c r="AJ362" i="11"/>
  <c r="AK362" i="11"/>
  <c r="AL362" i="11"/>
  <c r="AM362" i="11"/>
  <c r="AN362" i="11"/>
  <c r="AO362" i="11"/>
  <c r="AP362" i="11"/>
  <c r="AQ362" i="11"/>
  <c r="AR362" i="11"/>
  <c r="AS362" i="11"/>
  <c r="AT362" i="11"/>
  <c r="AU362" i="11"/>
  <c r="AV362" i="11"/>
  <c r="AW362" i="11"/>
  <c r="AX362" i="11"/>
  <c r="AY362" i="11"/>
  <c r="AZ362" i="11"/>
  <c r="BA362" i="11"/>
  <c r="BB362" i="11"/>
  <c r="BC362" i="11"/>
  <c r="BD362" i="11"/>
  <c r="BE362" i="11"/>
  <c r="BF362" i="11"/>
  <c r="BG362" i="11"/>
  <c r="BH362" i="11"/>
  <c r="BI362" i="11"/>
  <c r="BJ362" i="11"/>
  <c r="BK362" i="11"/>
  <c r="BL362" i="11"/>
  <c r="BM362" i="11"/>
  <c r="BN362" i="11"/>
  <c r="BO362" i="11"/>
  <c r="BP362" i="11"/>
  <c r="BQ362" i="11"/>
  <c r="BR362" i="11"/>
  <c r="BS362" i="11"/>
  <c r="BT362" i="11"/>
  <c r="BU362" i="11"/>
  <c r="BV362" i="11"/>
  <c r="BW362" i="11"/>
  <c r="BX362" i="11"/>
  <c r="BY362" i="11"/>
  <c r="BZ362" i="11"/>
  <c r="A363" i="11"/>
  <c r="B363" i="11"/>
  <c r="C363" i="11"/>
  <c r="F363" i="11"/>
  <c r="G363" i="11"/>
  <c r="H363" i="11"/>
  <c r="I363" i="11"/>
  <c r="J363" i="11"/>
  <c r="K363" i="11"/>
  <c r="L363" i="11"/>
  <c r="M363" i="11"/>
  <c r="N363" i="11"/>
  <c r="O363" i="11"/>
  <c r="P363" i="11"/>
  <c r="AB26" i="11"/>
  <c r="R363" i="11"/>
  <c r="S363" i="11"/>
  <c r="T363" i="11"/>
  <c r="Q358" i="11"/>
  <c r="U363" i="11"/>
  <c r="V363" i="11"/>
  <c r="W363" i="11"/>
  <c r="X363" i="11"/>
  <c r="Y363" i="11"/>
  <c r="Z363" i="11"/>
  <c r="AC363" i="11"/>
  <c r="AD363" i="11"/>
  <c r="AE363" i="11"/>
  <c r="AF363" i="11"/>
  <c r="AG363" i="11"/>
  <c r="AH363" i="11"/>
  <c r="AI363" i="11"/>
  <c r="AJ363" i="11"/>
  <c r="AK363" i="11"/>
  <c r="AL363" i="11"/>
  <c r="AM363" i="11"/>
  <c r="AN363" i="11"/>
  <c r="AO363" i="11"/>
  <c r="AP363" i="11"/>
  <c r="AQ363" i="11"/>
  <c r="AR363" i="11"/>
  <c r="AS363" i="11"/>
  <c r="AT363" i="11"/>
  <c r="AU363" i="11"/>
  <c r="AV363" i="11"/>
  <c r="AW363" i="11"/>
  <c r="AX363" i="11"/>
  <c r="AY363" i="11"/>
  <c r="AZ363" i="11"/>
  <c r="BA363" i="11"/>
  <c r="BB363" i="11"/>
  <c r="BC363" i="11"/>
  <c r="BD363" i="11"/>
  <c r="BE363" i="11"/>
  <c r="BF363" i="11"/>
  <c r="BG363" i="11"/>
  <c r="BH363" i="11"/>
  <c r="BI363" i="11"/>
  <c r="BJ363" i="11"/>
  <c r="BK363" i="11"/>
  <c r="BL363" i="11"/>
  <c r="BM363" i="11"/>
  <c r="BN363" i="11"/>
  <c r="BO363" i="11"/>
  <c r="BP363" i="11"/>
  <c r="BQ363" i="11"/>
  <c r="BR363" i="11"/>
  <c r="BS363" i="11"/>
  <c r="BT363" i="11"/>
  <c r="BU363" i="11"/>
  <c r="BV363" i="11"/>
  <c r="BW363" i="11"/>
  <c r="BX363" i="11"/>
  <c r="BY363" i="11"/>
  <c r="BZ363" i="11"/>
  <c r="A364" i="11"/>
  <c r="B364" i="11"/>
  <c r="C364" i="11"/>
  <c r="F364" i="11"/>
  <c r="G364" i="11"/>
  <c r="H364" i="11"/>
  <c r="I364" i="11"/>
  <c r="J364" i="11"/>
  <c r="K364" i="11"/>
  <c r="L364" i="11"/>
  <c r="M364" i="11"/>
  <c r="N364" i="11"/>
  <c r="O364" i="11"/>
  <c r="P364" i="11"/>
  <c r="R364" i="11"/>
  <c r="S364" i="11"/>
  <c r="T364" i="11"/>
  <c r="Q366" i="11"/>
  <c r="U364" i="11"/>
  <c r="V364" i="11"/>
  <c r="W364" i="11"/>
  <c r="X364" i="11"/>
  <c r="Y364" i="11"/>
  <c r="Z364" i="11"/>
  <c r="AC364" i="11"/>
  <c r="AD364" i="11"/>
  <c r="AE364" i="11"/>
  <c r="AF364" i="11"/>
  <c r="AG364" i="11"/>
  <c r="AH364" i="11"/>
  <c r="AI364" i="11"/>
  <c r="AJ364" i="11"/>
  <c r="AK364" i="11"/>
  <c r="AL364" i="11"/>
  <c r="AM364" i="11"/>
  <c r="AN364" i="11"/>
  <c r="AO364" i="11"/>
  <c r="AP364" i="11"/>
  <c r="AQ364" i="11"/>
  <c r="AR364" i="11"/>
  <c r="AS364" i="11"/>
  <c r="AT364" i="11"/>
  <c r="AU364" i="11"/>
  <c r="AV364" i="11"/>
  <c r="AW364" i="11"/>
  <c r="AX364" i="11"/>
  <c r="AY364" i="11"/>
  <c r="AZ364" i="11"/>
  <c r="BA364" i="11"/>
  <c r="BB364" i="11"/>
  <c r="BC364" i="11"/>
  <c r="BD364" i="11"/>
  <c r="BE364" i="11"/>
  <c r="BF364" i="11"/>
  <c r="BG364" i="11"/>
  <c r="BH364" i="11"/>
  <c r="BI364" i="11"/>
  <c r="BJ364" i="11"/>
  <c r="BK364" i="11"/>
  <c r="BL364" i="11"/>
  <c r="BM364" i="11"/>
  <c r="BN364" i="11"/>
  <c r="BO364" i="11"/>
  <c r="BP364" i="11"/>
  <c r="BQ364" i="11"/>
  <c r="BR364" i="11"/>
  <c r="BS364" i="11"/>
  <c r="BT364" i="11"/>
  <c r="BU364" i="11"/>
  <c r="BV364" i="11"/>
  <c r="BW364" i="11"/>
  <c r="BX364" i="11"/>
  <c r="BY364" i="11"/>
  <c r="BZ364" i="11"/>
  <c r="A365" i="11"/>
  <c r="B365" i="11"/>
  <c r="C365" i="11"/>
  <c r="F365" i="11"/>
  <c r="G365" i="11"/>
  <c r="H365" i="11"/>
  <c r="I365" i="11"/>
  <c r="J365" i="11"/>
  <c r="K365" i="11"/>
  <c r="L365" i="11"/>
  <c r="M365" i="11"/>
  <c r="N365" i="11"/>
  <c r="O365" i="11"/>
  <c r="P365" i="11"/>
  <c r="R365" i="11"/>
  <c r="S365" i="11"/>
  <c r="T365" i="11"/>
  <c r="Q360" i="11"/>
  <c r="U365" i="11"/>
  <c r="V365" i="11"/>
  <c r="W365" i="11"/>
  <c r="X365" i="11"/>
  <c r="Y365" i="11"/>
  <c r="Z365" i="11"/>
  <c r="AC365" i="11"/>
  <c r="AD365" i="11"/>
  <c r="AE365" i="11"/>
  <c r="AF365" i="11"/>
  <c r="AG365" i="11"/>
  <c r="AH365" i="11"/>
  <c r="AI365" i="11"/>
  <c r="AJ365" i="11"/>
  <c r="AK365" i="11"/>
  <c r="AL365" i="11"/>
  <c r="AM365" i="11"/>
  <c r="AN365" i="11"/>
  <c r="AO365" i="11"/>
  <c r="AP365" i="11"/>
  <c r="AQ365" i="11"/>
  <c r="AR365" i="11"/>
  <c r="AS365" i="11"/>
  <c r="AT365" i="11"/>
  <c r="AU365" i="11"/>
  <c r="AV365" i="11"/>
  <c r="AW365" i="11"/>
  <c r="AX365" i="11"/>
  <c r="AY365" i="11"/>
  <c r="AZ365" i="11"/>
  <c r="BA365" i="11"/>
  <c r="BB365" i="11"/>
  <c r="BC365" i="11"/>
  <c r="BD365" i="11"/>
  <c r="BE365" i="11"/>
  <c r="BF365" i="11"/>
  <c r="BG365" i="11"/>
  <c r="BH365" i="11"/>
  <c r="BI365" i="11"/>
  <c r="BJ365" i="11"/>
  <c r="BK365" i="11"/>
  <c r="BL365" i="11"/>
  <c r="BM365" i="11"/>
  <c r="BN365" i="11"/>
  <c r="BO365" i="11"/>
  <c r="BP365" i="11"/>
  <c r="BQ365" i="11"/>
  <c r="BR365" i="11"/>
  <c r="BS365" i="11"/>
  <c r="BT365" i="11"/>
  <c r="BU365" i="11"/>
  <c r="BV365" i="11"/>
  <c r="BW365" i="11"/>
  <c r="BX365" i="11"/>
  <c r="BY365" i="11"/>
  <c r="BZ365" i="11"/>
  <c r="A366" i="11"/>
  <c r="B366" i="11"/>
  <c r="C366" i="11"/>
  <c r="F366" i="11"/>
  <c r="G366" i="11"/>
  <c r="H366" i="11"/>
  <c r="I366" i="11"/>
  <c r="J366" i="11"/>
  <c r="K366" i="11"/>
  <c r="L366" i="11"/>
  <c r="M366" i="11"/>
  <c r="N366" i="11"/>
  <c r="O366" i="11"/>
  <c r="P366" i="11"/>
  <c r="R366" i="11"/>
  <c r="S366" i="11"/>
  <c r="T366" i="11"/>
  <c r="Q364" i="11"/>
  <c r="U366" i="11"/>
  <c r="V366" i="11"/>
  <c r="W366" i="11"/>
  <c r="X366" i="11"/>
  <c r="Y366" i="11"/>
  <c r="Z366" i="11"/>
  <c r="AC366" i="11"/>
  <c r="AD366" i="11"/>
  <c r="AE366" i="11"/>
  <c r="AF366" i="11"/>
  <c r="AG366" i="11"/>
  <c r="AH366" i="11"/>
  <c r="AI366" i="11"/>
  <c r="AJ366" i="11"/>
  <c r="AK366" i="11"/>
  <c r="AL366" i="11"/>
  <c r="AM366" i="11"/>
  <c r="AN366" i="11"/>
  <c r="AO366" i="11"/>
  <c r="AP366" i="11"/>
  <c r="AQ366" i="11"/>
  <c r="AR366" i="11"/>
  <c r="AS366" i="11"/>
  <c r="AT366" i="11"/>
  <c r="AU366" i="11"/>
  <c r="AV366" i="11"/>
  <c r="AW366" i="11"/>
  <c r="AX366" i="11"/>
  <c r="AY366" i="11"/>
  <c r="AZ366" i="11"/>
  <c r="BA366" i="11"/>
  <c r="BB366" i="11"/>
  <c r="BC366" i="11"/>
  <c r="BD366" i="11"/>
  <c r="BE366" i="11"/>
  <c r="BF366" i="11"/>
  <c r="BG366" i="11"/>
  <c r="BH366" i="11"/>
  <c r="BI366" i="11"/>
  <c r="BJ366" i="11"/>
  <c r="BK366" i="11"/>
  <c r="BL366" i="11"/>
  <c r="BM366" i="11"/>
  <c r="BN366" i="11"/>
  <c r="BO366" i="11"/>
  <c r="BP366" i="11"/>
  <c r="BQ366" i="11"/>
  <c r="BR366" i="11"/>
  <c r="BS366" i="11"/>
  <c r="BT366" i="11"/>
  <c r="BU366" i="11"/>
  <c r="BV366" i="11"/>
  <c r="BW366" i="11"/>
  <c r="BX366" i="11"/>
  <c r="BY366" i="11"/>
  <c r="BZ366" i="11"/>
  <c r="A367" i="11"/>
  <c r="B367" i="11"/>
  <c r="C367" i="11"/>
  <c r="F367" i="11"/>
  <c r="G367" i="11"/>
  <c r="H367" i="11"/>
  <c r="I367" i="11"/>
  <c r="J367" i="11"/>
  <c r="K367" i="11"/>
  <c r="L367" i="11"/>
  <c r="M367" i="11"/>
  <c r="N367" i="11"/>
  <c r="O367" i="11"/>
  <c r="P367" i="11"/>
  <c r="R367" i="11"/>
  <c r="S367" i="11"/>
  <c r="T367" i="11"/>
  <c r="Q362" i="11"/>
  <c r="U367" i="11"/>
  <c r="V367" i="11"/>
  <c r="W367" i="11"/>
  <c r="X367" i="11"/>
  <c r="Y367" i="11"/>
  <c r="Z367" i="11"/>
  <c r="AC367" i="11"/>
  <c r="AD367" i="11"/>
  <c r="AE367" i="11"/>
  <c r="AF367" i="11"/>
  <c r="AG367" i="11"/>
  <c r="AH367" i="11"/>
  <c r="AI367" i="11"/>
  <c r="AJ367" i="11"/>
  <c r="AK367" i="11"/>
  <c r="AL367" i="11"/>
  <c r="AM367" i="11"/>
  <c r="AN367" i="11"/>
  <c r="AO367" i="11"/>
  <c r="AP367" i="11"/>
  <c r="AQ367" i="11"/>
  <c r="AR367" i="11"/>
  <c r="AS367" i="11"/>
  <c r="AT367" i="11"/>
  <c r="AU367" i="11"/>
  <c r="AV367" i="11"/>
  <c r="AW367" i="11"/>
  <c r="AX367" i="11"/>
  <c r="AY367" i="11"/>
  <c r="AZ367" i="11"/>
  <c r="BA367" i="11"/>
  <c r="BB367" i="11"/>
  <c r="BC367" i="11"/>
  <c r="BD367" i="11"/>
  <c r="BE367" i="11"/>
  <c r="BF367" i="11"/>
  <c r="BG367" i="11"/>
  <c r="BH367" i="11"/>
  <c r="BI367" i="11"/>
  <c r="BJ367" i="11"/>
  <c r="BK367" i="11"/>
  <c r="BL367" i="11"/>
  <c r="BM367" i="11"/>
  <c r="BN367" i="11"/>
  <c r="BO367" i="11"/>
  <c r="BP367" i="11"/>
  <c r="BQ367" i="11"/>
  <c r="BR367" i="11"/>
  <c r="BS367" i="11"/>
  <c r="BT367" i="11"/>
  <c r="BU367" i="11"/>
  <c r="BV367" i="11"/>
  <c r="BW367" i="11"/>
  <c r="BX367" i="11"/>
  <c r="BY367" i="11"/>
  <c r="BZ367" i="11"/>
  <c r="A369" i="11"/>
  <c r="B369" i="11"/>
  <c r="C369" i="11"/>
  <c r="F369" i="11"/>
  <c r="G369" i="11"/>
  <c r="H369" i="11"/>
  <c r="I369" i="11"/>
  <c r="J369" i="11"/>
  <c r="K369" i="11"/>
  <c r="L369" i="11"/>
  <c r="M369" i="11"/>
  <c r="N369" i="11"/>
  <c r="O369" i="11"/>
  <c r="P369" i="11"/>
  <c r="R369" i="11"/>
  <c r="S369" i="11"/>
  <c r="T369" i="11"/>
  <c r="Q374" i="11"/>
  <c r="U369" i="11"/>
  <c r="V369" i="11"/>
  <c r="W369" i="11"/>
  <c r="X369" i="11"/>
  <c r="Y369" i="11"/>
  <c r="Z369" i="11"/>
  <c r="AA369" i="11"/>
  <c r="AB369" i="11"/>
  <c r="AA370" i="11"/>
  <c r="AB370" i="11"/>
  <c r="AA371" i="11"/>
  <c r="AB371" i="11"/>
  <c r="AA372" i="11"/>
  <c r="AB372" i="11"/>
  <c r="AA373" i="11"/>
  <c r="AB373" i="11"/>
  <c r="AF44" i="11"/>
  <c r="AA374" i="11"/>
  <c r="AB374" i="11"/>
  <c r="AA375" i="11"/>
  <c r="AB375" i="11"/>
  <c r="AA376" i="11"/>
  <c r="AB376" i="11"/>
  <c r="AA377" i="11"/>
  <c r="AB377" i="11"/>
  <c r="AF47" i="11"/>
  <c r="AA378" i="11"/>
  <c r="AB378" i="11"/>
  <c r="AA379" i="11"/>
  <c r="AB379" i="11"/>
  <c r="AA380" i="11"/>
  <c r="AB380" i="11"/>
  <c r="AC369" i="11"/>
  <c r="AD369" i="11"/>
  <c r="AE369" i="11"/>
  <c r="AF369" i="11"/>
  <c r="AG369" i="11"/>
  <c r="AH369" i="11"/>
  <c r="AI369" i="11"/>
  <c r="AJ369" i="11"/>
  <c r="AK369" i="11"/>
  <c r="AL369" i="11"/>
  <c r="AM369" i="11"/>
  <c r="AN369" i="11"/>
  <c r="AO369" i="11"/>
  <c r="AP369" i="11"/>
  <c r="AQ369" i="11"/>
  <c r="AR369" i="11"/>
  <c r="AS369" i="11"/>
  <c r="AT369" i="11"/>
  <c r="AU369" i="11"/>
  <c r="AV369" i="11"/>
  <c r="AW369" i="11"/>
  <c r="AX369" i="11"/>
  <c r="AY369" i="11"/>
  <c r="AZ369" i="11"/>
  <c r="BA369" i="11"/>
  <c r="BB369" i="11"/>
  <c r="BC369" i="11"/>
  <c r="BD369" i="11"/>
  <c r="BE369" i="11"/>
  <c r="BF369" i="11"/>
  <c r="BG369" i="11"/>
  <c r="BH369" i="11"/>
  <c r="BI369" i="11"/>
  <c r="BJ369" i="11"/>
  <c r="BK369" i="11"/>
  <c r="BL369" i="11"/>
  <c r="BM369" i="11"/>
  <c r="BN369" i="11"/>
  <c r="BO369" i="11"/>
  <c r="BP369" i="11"/>
  <c r="BQ369" i="11"/>
  <c r="BR369" i="11"/>
  <c r="BS369" i="11"/>
  <c r="BT369" i="11"/>
  <c r="BU369" i="11"/>
  <c r="BV369" i="11"/>
  <c r="BW369" i="11"/>
  <c r="BX369" i="11"/>
  <c r="BY369" i="11"/>
  <c r="BZ369" i="11"/>
  <c r="A370" i="11"/>
  <c r="B370" i="11"/>
  <c r="C370" i="11"/>
  <c r="F370" i="11"/>
  <c r="G370" i="11"/>
  <c r="H370" i="11"/>
  <c r="I370" i="11"/>
  <c r="J370" i="11"/>
  <c r="K370" i="11"/>
  <c r="L370" i="11"/>
  <c r="M370" i="11"/>
  <c r="N370" i="11"/>
  <c r="O370" i="11"/>
  <c r="P370" i="11"/>
  <c r="R370" i="11"/>
  <c r="S370" i="11"/>
  <c r="T370" i="11"/>
  <c r="Q372" i="11"/>
  <c r="U370" i="11"/>
  <c r="V370" i="11"/>
  <c r="W370" i="11"/>
  <c r="X370" i="11"/>
  <c r="Y370" i="11"/>
  <c r="Z370" i="11"/>
  <c r="AC370" i="11"/>
  <c r="AD370" i="11"/>
  <c r="AE370" i="11"/>
  <c r="AF370" i="11"/>
  <c r="AG370" i="11"/>
  <c r="AH370" i="11"/>
  <c r="AI370" i="11"/>
  <c r="AJ370" i="11"/>
  <c r="AK370" i="11"/>
  <c r="AL370" i="11"/>
  <c r="AM370" i="11"/>
  <c r="AN370" i="11"/>
  <c r="AO370" i="11"/>
  <c r="AP370" i="11"/>
  <c r="AQ370" i="11"/>
  <c r="AR370" i="11"/>
  <c r="AS370" i="11"/>
  <c r="AT370" i="11"/>
  <c r="AU370" i="11"/>
  <c r="AV370" i="11"/>
  <c r="AW370" i="11"/>
  <c r="AX370" i="11"/>
  <c r="AY370" i="11"/>
  <c r="AZ370" i="11"/>
  <c r="BA370" i="11"/>
  <c r="BB370" i="11"/>
  <c r="BC370" i="11"/>
  <c r="BD370" i="11"/>
  <c r="BE370" i="11"/>
  <c r="BF370" i="11"/>
  <c r="BG370" i="11"/>
  <c r="BH370" i="11"/>
  <c r="BI370" i="11"/>
  <c r="BJ370" i="11"/>
  <c r="BK370" i="11"/>
  <c r="BL370" i="11"/>
  <c r="BM370" i="11"/>
  <c r="BN370" i="11"/>
  <c r="BO370" i="11"/>
  <c r="BP370" i="11"/>
  <c r="BQ370" i="11"/>
  <c r="BR370" i="11"/>
  <c r="BS370" i="11"/>
  <c r="BT370" i="11"/>
  <c r="BU370" i="11"/>
  <c r="BV370" i="11"/>
  <c r="BW370" i="11"/>
  <c r="BX370" i="11"/>
  <c r="BY370" i="11"/>
  <c r="BZ370" i="11"/>
  <c r="A371" i="11"/>
  <c r="B371" i="11"/>
  <c r="C371" i="11"/>
  <c r="F371" i="11"/>
  <c r="G371" i="11"/>
  <c r="H371" i="11"/>
  <c r="I371" i="11"/>
  <c r="J371" i="11"/>
  <c r="K371" i="11"/>
  <c r="L371" i="11"/>
  <c r="M371" i="11"/>
  <c r="N371" i="11"/>
  <c r="O371" i="11"/>
  <c r="P371" i="11"/>
  <c r="R371" i="11"/>
  <c r="S371" i="11"/>
  <c r="T371" i="11"/>
  <c r="Q376" i="11"/>
  <c r="U371" i="11"/>
  <c r="V371" i="11"/>
  <c r="W371" i="11"/>
  <c r="X371" i="11"/>
  <c r="Y371" i="11"/>
  <c r="Z371" i="11"/>
  <c r="AC371" i="11"/>
  <c r="AD371" i="11"/>
  <c r="AE371" i="11"/>
  <c r="AF371" i="11"/>
  <c r="AG371" i="11"/>
  <c r="AH371" i="11"/>
  <c r="AI371" i="11"/>
  <c r="AJ371" i="11"/>
  <c r="AK371" i="11"/>
  <c r="AL371" i="11"/>
  <c r="AM371" i="11"/>
  <c r="AN371" i="11"/>
  <c r="AO371" i="11"/>
  <c r="AP371" i="11"/>
  <c r="AQ371" i="11"/>
  <c r="AR371" i="11"/>
  <c r="AS371" i="11"/>
  <c r="AT371" i="11"/>
  <c r="AU371" i="11"/>
  <c r="AV371" i="11"/>
  <c r="AW371" i="11"/>
  <c r="AX371" i="11"/>
  <c r="AY371" i="11"/>
  <c r="AZ371" i="11"/>
  <c r="BA371" i="11"/>
  <c r="BB371" i="11"/>
  <c r="BC371" i="11"/>
  <c r="BD371" i="11"/>
  <c r="BE371" i="11"/>
  <c r="BF371" i="11"/>
  <c r="BG371" i="11"/>
  <c r="BH371" i="11"/>
  <c r="BI371" i="11"/>
  <c r="BJ371" i="11"/>
  <c r="BK371" i="11"/>
  <c r="BL371" i="11"/>
  <c r="BM371" i="11"/>
  <c r="BN371" i="11"/>
  <c r="BO371" i="11"/>
  <c r="BP371" i="11"/>
  <c r="BQ371" i="11"/>
  <c r="BR371" i="11"/>
  <c r="BS371" i="11"/>
  <c r="BT371" i="11"/>
  <c r="BU371" i="11"/>
  <c r="BV371" i="11"/>
  <c r="BW371" i="11"/>
  <c r="BX371" i="11"/>
  <c r="BY371" i="11"/>
  <c r="BZ371" i="11"/>
  <c r="A372" i="11"/>
  <c r="B372" i="11"/>
  <c r="C372" i="11"/>
  <c r="F372" i="11"/>
  <c r="G372" i="11"/>
  <c r="H372" i="11"/>
  <c r="I372" i="11"/>
  <c r="J372" i="11"/>
  <c r="K372" i="11"/>
  <c r="L372" i="11"/>
  <c r="M372" i="11"/>
  <c r="N372" i="11"/>
  <c r="O372" i="11"/>
  <c r="P372" i="11"/>
  <c r="R372" i="11"/>
  <c r="S372" i="11"/>
  <c r="T372" i="11"/>
  <c r="Q370" i="11"/>
  <c r="U372" i="11"/>
  <c r="V372" i="11"/>
  <c r="W372" i="11"/>
  <c r="X372" i="11"/>
  <c r="Y372" i="11"/>
  <c r="Z372" i="11"/>
  <c r="AC372" i="11"/>
  <c r="AD372" i="11"/>
  <c r="AE372" i="11"/>
  <c r="AF372" i="11"/>
  <c r="AG372" i="11"/>
  <c r="AH372" i="11"/>
  <c r="AI372" i="11"/>
  <c r="AJ372" i="11"/>
  <c r="AK372" i="11"/>
  <c r="AL372" i="11"/>
  <c r="AM372" i="11"/>
  <c r="AN372" i="11"/>
  <c r="AO372" i="11"/>
  <c r="AP372" i="11"/>
  <c r="AQ372" i="11"/>
  <c r="AR372" i="11"/>
  <c r="AS372" i="11"/>
  <c r="AT372" i="11"/>
  <c r="AU372" i="11"/>
  <c r="AV372" i="11"/>
  <c r="AW372" i="11"/>
  <c r="AX372" i="11"/>
  <c r="AY372" i="11"/>
  <c r="AZ372" i="11"/>
  <c r="BA372" i="11"/>
  <c r="BB372" i="11"/>
  <c r="BC372" i="11"/>
  <c r="BD372" i="11"/>
  <c r="BE372" i="11"/>
  <c r="BF372" i="11"/>
  <c r="BG372" i="11"/>
  <c r="BH372" i="11"/>
  <c r="BI372" i="11"/>
  <c r="BJ372" i="11"/>
  <c r="BK372" i="11"/>
  <c r="BL372" i="11"/>
  <c r="BM372" i="11"/>
  <c r="BN372" i="11"/>
  <c r="BO372" i="11"/>
  <c r="BP372" i="11"/>
  <c r="BQ372" i="11"/>
  <c r="BR372" i="11"/>
  <c r="BS372" i="11"/>
  <c r="BT372" i="11"/>
  <c r="BU372" i="11"/>
  <c r="BV372" i="11"/>
  <c r="BW372" i="11"/>
  <c r="BX372" i="11"/>
  <c r="BY372" i="11"/>
  <c r="BZ372" i="11"/>
  <c r="A373" i="11"/>
  <c r="B373" i="11"/>
  <c r="C373" i="11"/>
  <c r="F373" i="11"/>
  <c r="G373" i="11"/>
  <c r="H373" i="11"/>
  <c r="I373" i="11"/>
  <c r="J373" i="11"/>
  <c r="K373" i="11"/>
  <c r="L373" i="11"/>
  <c r="M373" i="11"/>
  <c r="N373" i="11"/>
  <c r="O373" i="11"/>
  <c r="P373" i="11"/>
  <c r="R373" i="11"/>
  <c r="S373" i="11"/>
  <c r="T373" i="11"/>
  <c r="Q378" i="11"/>
  <c r="U373" i="11"/>
  <c r="V373" i="11"/>
  <c r="W373" i="11"/>
  <c r="X373" i="11"/>
  <c r="Y373" i="11"/>
  <c r="Z373" i="11"/>
  <c r="AC373" i="11"/>
  <c r="AD373" i="11"/>
  <c r="AE373" i="11"/>
  <c r="AF373" i="11"/>
  <c r="AG373" i="11"/>
  <c r="AH373" i="11"/>
  <c r="AI373" i="11"/>
  <c r="AJ373" i="11"/>
  <c r="AK373" i="11"/>
  <c r="AL373" i="11"/>
  <c r="AM373" i="11"/>
  <c r="AN373" i="11"/>
  <c r="AO373" i="11"/>
  <c r="AP373" i="11"/>
  <c r="AQ373" i="11"/>
  <c r="AR373" i="11"/>
  <c r="AS373" i="11"/>
  <c r="AT373" i="11"/>
  <c r="AU373" i="11"/>
  <c r="AV373" i="11"/>
  <c r="AW373" i="11"/>
  <c r="AX373" i="11"/>
  <c r="AY373" i="11"/>
  <c r="AZ373" i="11"/>
  <c r="BA373" i="11"/>
  <c r="BB373" i="11"/>
  <c r="BC373" i="11"/>
  <c r="BD373" i="11"/>
  <c r="BE373" i="11"/>
  <c r="BF373" i="11"/>
  <c r="BG373" i="11"/>
  <c r="BH373" i="11"/>
  <c r="BI373" i="11"/>
  <c r="BJ373" i="11"/>
  <c r="BK373" i="11"/>
  <c r="BL373" i="11"/>
  <c r="BM373" i="11"/>
  <c r="BN373" i="11"/>
  <c r="BO373" i="11"/>
  <c r="BP373" i="11"/>
  <c r="BQ373" i="11"/>
  <c r="BR373" i="11"/>
  <c r="BS373" i="11"/>
  <c r="BT373" i="11"/>
  <c r="BU373" i="11"/>
  <c r="BV373" i="11"/>
  <c r="BW373" i="11"/>
  <c r="BX373" i="11"/>
  <c r="BY373" i="11"/>
  <c r="BZ373" i="11"/>
  <c r="A374" i="11"/>
  <c r="B374" i="11"/>
  <c r="C374" i="11"/>
  <c r="F374" i="11"/>
  <c r="G374" i="11"/>
  <c r="H374" i="11"/>
  <c r="I374" i="11"/>
  <c r="J374" i="11"/>
  <c r="K374" i="11"/>
  <c r="L374" i="11"/>
  <c r="M374" i="11"/>
  <c r="N374" i="11"/>
  <c r="O374" i="11"/>
  <c r="P374" i="11"/>
  <c r="AB44" i="11"/>
  <c r="R374" i="11"/>
  <c r="S374" i="11"/>
  <c r="T374" i="11"/>
  <c r="Q369" i="11"/>
  <c r="U374" i="11"/>
  <c r="V374" i="11"/>
  <c r="W374" i="11"/>
  <c r="X374" i="11"/>
  <c r="Y374" i="11"/>
  <c r="Z374" i="11"/>
  <c r="AC374" i="11"/>
  <c r="AD374" i="11"/>
  <c r="AE374" i="11"/>
  <c r="AF374" i="11"/>
  <c r="AG374" i="11"/>
  <c r="AH374" i="11"/>
  <c r="AI374" i="11"/>
  <c r="AJ374" i="11"/>
  <c r="AK374" i="11"/>
  <c r="AL374" i="11"/>
  <c r="AM374" i="11"/>
  <c r="AN374" i="11"/>
  <c r="AO374" i="11"/>
  <c r="AP374" i="11"/>
  <c r="AQ374" i="11"/>
  <c r="AR374" i="11"/>
  <c r="AS374" i="11"/>
  <c r="AT374" i="11"/>
  <c r="AU374" i="11"/>
  <c r="AV374" i="11"/>
  <c r="AW374" i="11"/>
  <c r="AX374" i="11"/>
  <c r="AY374" i="11"/>
  <c r="AZ374" i="11"/>
  <c r="BA374" i="11"/>
  <c r="BB374" i="11"/>
  <c r="BC374" i="11"/>
  <c r="BD374" i="11"/>
  <c r="BE374" i="11"/>
  <c r="BF374" i="11"/>
  <c r="BG374" i="11"/>
  <c r="BH374" i="11"/>
  <c r="BI374" i="11"/>
  <c r="BJ374" i="11"/>
  <c r="BK374" i="11"/>
  <c r="BL374" i="11"/>
  <c r="BM374" i="11"/>
  <c r="BN374" i="11"/>
  <c r="BO374" i="11"/>
  <c r="BP374" i="11"/>
  <c r="BQ374" i="11"/>
  <c r="BR374" i="11"/>
  <c r="BS374" i="11"/>
  <c r="BT374" i="11"/>
  <c r="BU374" i="11"/>
  <c r="BV374" i="11"/>
  <c r="BW374" i="11"/>
  <c r="BX374" i="11"/>
  <c r="BY374" i="11"/>
  <c r="BZ374" i="11"/>
  <c r="A375" i="11"/>
  <c r="B375" i="11"/>
  <c r="C375" i="11"/>
  <c r="F375" i="11"/>
  <c r="G375" i="11"/>
  <c r="H375" i="11"/>
  <c r="I375" i="11"/>
  <c r="J375" i="11"/>
  <c r="K375" i="11"/>
  <c r="L375" i="11"/>
  <c r="M375" i="11"/>
  <c r="N375" i="11"/>
  <c r="O375" i="11"/>
  <c r="P375" i="11"/>
  <c r="R375" i="11"/>
  <c r="S375" i="11"/>
  <c r="T375" i="11"/>
  <c r="Q380" i="11"/>
  <c r="U375" i="11"/>
  <c r="V375" i="11"/>
  <c r="W375" i="11"/>
  <c r="X375" i="11"/>
  <c r="Y375" i="11"/>
  <c r="Z375" i="11"/>
  <c r="AC375" i="11"/>
  <c r="AD375" i="11"/>
  <c r="AE375" i="11"/>
  <c r="AF375" i="11"/>
  <c r="AG375" i="11"/>
  <c r="AH375" i="11"/>
  <c r="AI375" i="11"/>
  <c r="AJ375" i="11"/>
  <c r="AK375" i="11"/>
  <c r="AL375" i="11"/>
  <c r="AM375" i="11"/>
  <c r="AN375" i="11"/>
  <c r="AO375" i="11"/>
  <c r="AP375" i="11"/>
  <c r="AQ375" i="11"/>
  <c r="AR375" i="11"/>
  <c r="AS375" i="11"/>
  <c r="AT375" i="11"/>
  <c r="AU375" i="11"/>
  <c r="AV375" i="11"/>
  <c r="AW375" i="11"/>
  <c r="AX375" i="11"/>
  <c r="AY375" i="11"/>
  <c r="AZ375" i="11"/>
  <c r="BA375" i="11"/>
  <c r="BB375" i="11"/>
  <c r="BC375" i="11"/>
  <c r="BD375" i="11"/>
  <c r="BE375" i="11"/>
  <c r="BF375" i="11"/>
  <c r="BG375" i="11"/>
  <c r="BH375" i="11"/>
  <c r="BI375" i="11"/>
  <c r="BJ375" i="11"/>
  <c r="BK375" i="11"/>
  <c r="BL375" i="11"/>
  <c r="BM375" i="11"/>
  <c r="BN375" i="11"/>
  <c r="BO375" i="11"/>
  <c r="BP375" i="11"/>
  <c r="BQ375" i="11"/>
  <c r="BR375" i="11"/>
  <c r="BS375" i="11"/>
  <c r="BT375" i="11"/>
  <c r="BU375" i="11"/>
  <c r="BV375" i="11"/>
  <c r="BW375" i="11"/>
  <c r="BX375" i="11"/>
  <c r="BY375" i="11"/>
  <c r="BZ375" i="11"/>
  <c r="A376" i="11"/>
  <c r="B376" i="11"/>
  <c r="C376" i="11"/>
  <c r="F376" i="11"/>
  <c r="G376" i="11"/>
  <c r="H376" i="11"/>
  <c r="I376" i="11"/>
  <c r="J376" i="11"/>
  <c r="K376" i="11"/>
  <c r="L376" i="11"/>
  <c r="M376" i="11"/>
  <c r="N376" i="11"/>
  <c r="O376" i="11"/>
  <c r="P376" i="11"/>
  <c r="R376" i="11"/>
  <c r="S376" i="11"/>
  <c r="T376" i="11"/>
  <c r="Q371" i="11"/>
  <c r="U376" i="11"/>
  <c r="V376" i="11"/>
  <c r="W376" i="11"/>
  <c r="X376" i="11"/>
  <c r="Y376" i="11"/>
  <c r="Z376" i="11"/>
  <c r="AC376" i="11"/>
  <c r="AD376" i="11"/>
  <c r="AE376" i="11"/>
  <c r="AF376" i="11"/>
  <c r="AG376" i="11"/>
  <c r="AH376" i="11"/>
  <c r="AI376" i="11"/>
  <c r="AJ376" i="11"/>
  <c r="AK376" i="11"/>
  <c r="AL376" i="11"/>
  <c r="AM376" i="11"/>
  <c r="AN376" i="11"/>
  <c r="AO376" i="11"/>
  <c r="AP376" i="11"/>
  <c r="AQ376" i="11"/>
  <c r="AR376" i="11"/>
  <c r="AS376" i="11"/>
  <c r="AT376" i="11"/>
  <c r="AU376" i="11"/>
  <c r="AV376" i="11"/>
  <c r="AW376" i="11"/>
  <c r="AX376" i="11"/>
  <c r="AY376" i="11"/>
  <c r="AZ376" i="11"/>
  <c r="BA376" i="11"/>
  <c r="BB376" i="11"/>
  <c r="BC376" i="11"/>
  <c r="BD376" i="11"/>
  <c r="BE376" i="11"/>
  <c r="BF376" i="11"/>
  <c r="BG376" i="11"/>
  <c r="BH376" i="11"/>
  <c r="BI376" i="11"/>
  <c r="BJ376" i="11"/>
  <c r="BK376" i="11"/>
  <c r="BL376" i="11"/>
  <c r="BM376" i="11"/>
  <c r="BN376" i="11"/>
  <c r="BO376" i="11"/>
  <c r="BP376" i="11"/>
  <c r="BQ376" i="11"/>
  <c r="BR376" i="11"/>
  <c r="BS376" i="11"/>
  <c r="BT376" i="11"/>
  <c r="BU376" i="11"/>
  <c r="BV376" i="11"/>
  <c r="BW376" i="11"/>
  <c r="BX376" i="11"/>
  <c r="BY376" i="11"/>
  <c r="BZ376" i="11"/>
  <c r="A377" i="11"/>
  <c r="B377" i="11"/>
  <c r="C377" i="11"/>
  <c r="F377" i="11"/>
  <c r="G377" i="11"/>
  <c r="H377" i="11"/>
  <c r="I377" i="11"/>
  <c r="J377" i="11"/>
  <c r="K377" i="11"/>
  <c r="L377" i="11"/>
  <c r="M377" i="11"/>
  <c r="N377" i="11"/>
  <c r="O377" i="11"/>
  <c r="P377" i="11"/>
  <c r="R377" i="11"/>
  <c r="S377" i="11"/>
  <c r="T377" i="11"/>
  <c r="Q379" i="11"/>
  <c r="U377" i="11"/>
  <c r="V377" i="11"/>
  <c r="W377" i="11"/>
  <c r="X377" i="11"/>
  <c r="Y377" i="11"/>
  <c r="Z377" i="11"/>
  <c r="AC377" i="11"/>
  <c r="AD377" i="11"/>
  <c r="AE377" i="11"/>
  <c r="AF377" i="11"/>
  <c r="AG377" i="11"/>
  <c r="AH377" i="11"/>
  <c r="AI377" i="11"/>
  <c r="AJ377" i="11"/>
  <c r="AK377" i="11"/>
  <c r="AL377" i="11"/>
  <c r="AM377" i="11"/>
  <c r="AN377" i="11"/>
  <c r="AO377" i="11"/>
  <c r="AP377" i="11"/>
  <c r="AQ377" i="11"/>
  <c r="AR377" i="11"/>
  <c r="AS377" i="11"/>
  <c r="AT377" i="11"/>
  <c r="AU377" i="11"/>
  <c r="AV377" i="11"/>
  <c r="AW377" i="11"/>
  <c r="AX377" i="11"/>
  <c r="AY377" i="11"/>
  <c r="AZ377" i="11"/>
  <c r="BA377" i="11"/>
  <c r="BB377" i="11"/>
  <c r="BC377" i="11"/>
  <c r="BD377" i="11"/>
  <c r="BE377" i="11"/>
  <c r="BF377" i="11"/>
  <c r="BG377" i="11"/>
  <c r="BH377" i="11"/>
  <c r="BI377" i="11"/>
  <c r="BJ377" i="11"/>
  <c r="BK377" i="11"/>
  <c r="BL377" i="11"/>
  <c r="BM377" i="11"/>
  <c r="BN377" i="11"/>
  <c r="BO377" i="11"/>
  <c r="BP377" i="11"/>
  <c r="BQ377" i="11"/>
  <c r="BR377" i="11"/>
  <c r="BS377" i="11"/>
  <c r="BT377" i="11"/>
  <c r="BU377" i="11"/>
  <c r="BV377" i="11"/>
  <c r="BW377" i="11"/>
  <c r="BX377" i="11"/>
  <c r="BY377" i="11"/>
  <c r="BZ377" i="11"/>
  <c r="A378" i="11"/>
  <c r="B378" i="11"/>
  <c r="C378" i="11"/>
  <c r="F378" i="11"/>
  <c r="G378" i="11"/>
  <c r="H378" i="11"/>
  <c r="I378" i="11"/>
  <c r="J378" i="11"/>
  <c r="K378" i="11"/>
  <c r="L378" i="11"/>
  <c r="M378" i="11"/>
  <c r="N378" i="11"/>
  <c r="O378" i="11"/>
  <c r="P378" i="11"/>
  <c r="AB47" i="11"/>
  <c r="R378" i="11"/>
  <c r="S378" i="11"/>
  <c r="T378" i="11"/>
  <c r="Q373" i="11"/>
  <c r="U378" i="11"/>
  <c r="V378" i="11"/>
  <c r="W378" i="11"/>
  <c r="X378" i="11"/>
  <c r="Y378" i="11"/>
  <c r="Z378" i="11"/>
  <c r="AC378" i="11"/>
  <c r="AD378" i="11"/>
  <c r="AE378" i="11"/>
  <c r="AF378" i="11"/>
  <c r="AG378" i="11"/>
  <c r="AH378" i="11"/>
  <c r="AI378" i="11"/>
  <c r="AJ378" i="11"/>
  <c r="AK378" i="11"/>
  <c r="AL378" i="11"/>
  <c r="AM378" i="11"/>
  <c r="AN378" i="11"/>
  <c r="AO378" i="11"/>
  <c r="AP378" i="11"/>
  <c r="AQ378" i="11"/>
  <c r="AR378" i="11"/>
  <c r="AS378" i="11"/>
  <c r="AT378" i="11"/>
  <c r="AU378" i="11"/>
  <c r="AV378" i="11"/>
  <c r="AW378" i="11"/>
  <c r="AX378" i="11"/>
  <c r="AY378" i="11"/>
  <c r="AZ378" i="11"/>
  <c r="BA378" i="11"/>
  <c r="BB378" i="11"/>
  <c r="BC378" i="11"/>
  <c r="BD378" i="11"/>
  <c r="BE378" i="11"/>
  <c r="BF378" i="11"/>
  <c r="BG378" i="11"/>
  <c r="BH378" i="11"/>
  <c r="BI378" i="11"/>
  <c r="BJ378" i="11"/>
  <c r="BK378" i="11"/>
  <c r="BL378" i="11"/>
  <c r="BM378" i="11"/>
  <c r="BN378" i="11"/>
  <c r="BO378" i="11"/>
  <c r="BP378" i="11"/>
  <c r="BQ378" i="11"/>
  <c r="BR378" i="11"/>
  <c r="BS378" i="11"/>
  <c r="BT378" i="11"/>
  <c r="BU378" i="11"/>
  <c r="BV378" i="11"/>
  <c r="BW378" i="11"/>
  <c r="BX378" i="11"/>
  <c r="BY378" i="11"/>
  <c r="BZ378" i="11"/>
  <c r="A379" i="11"/>
  <c r="B379" i="11"/>
  <c r="C379" i="11"/>
  <c r="F379" i="11"/>
  <c r="G379" i="11"/>
  <c r="H379" i="11"/>
  <c r="I379" i="11"/>
  <c r="J379" i="11"/>
  <c r="K379" i="11"/>
  <c r="L379" i="11"/>
  <c r="M379" i="11"/>
  <c r="N379" i="11"/>
  <c r="O379" i="11"/>
  <c r="P379" i="11"/>
  <c r="R379" i="11"/>
  <c r="S379" i="11"/>
  <c r="T379" i="11"/>
  <c r="Q377" i="11"/>
  <c r="U379" i="11"/>
  <c r="V379" i="11"/>
  <c r="W379" i="11"/>
  <c r="X379" i="11"/>
  <c r="Y379" i="11"/>
  <c r="Z379" i="11"/>
  <c r="AC379" i="11"/>
  <c r="AD379" i="11"/>
  <c r="AE379" i="11"/>
  <c r="AF379" i="11"/>
  <c r="AG379" i="11"/>
  <c r="AH379" i="11"/>
  <c r="AI379" i="11"/>
  <c r="AJ379" i="11"/>
  <c r="AK379" i="11"/>
  <c r="AL379" i="11"/>
  <c r="AM379" i="11"/>
  <c r="AN379" i="11"/>
  <c r="AO379" i="11"/>
  <c r="AP379" i="11"/>
  <c r="AQ379" i="11"/>
  <c r="AR379" i="11"/>
  <c r="AS379" i="11"/>
  <c r="AT379" i="11"/>
  <c r="AU379" i="11"/>
  <c r="AV379" i="11"/>
  <c r="AW379" i="11"/>
  <c r="AX379" i="11"/>
  <c r="AY379" i="11"/>
  <c r="AZ379" i="11"/>
  <c r="BA379" i="11"/>
  <c r="BB379" i="11"/>
  <c r="BC379" i="11"/>
  <c r="BD379" i="11"/>
  <c r="BE379" i="11"/>
  <c r="BF379" i="11"/>
  <c r="BG379" i="11"/>
  <c r="BH379" i="11"/>
  <c r="BI379" i="11"/>
  <c r="BJ379" i="11"/>
  <c r="BK379" i="11"/>
  <c r="BL379" i="11"/>
  <c r="BM379" i="11"/>
  <c r="BN379" i="11"/>
  <c r="BO379" i="11"/>
  <c r="BP379" i="11"/>
  <c r="BQ379" i="11"/>
  <c r="BR379" i="11"/>
  <c r="BS379" i="11"/>
  <c r="BT379" i="11"/>
  <c r="BU379" i="11"/>
  <c r="BV379" i="11"/>
  <c r="BW379" i="11"/>
  <c r="BX379" i="11"/>
  <c r="BY379" i="11"/>
  <c r="BZ379" i="11"/>
  <c r="A380" i="11"/>
  <c r="B380" i="11"/>
  <c r="C380" i="11"/>
  <c r="F380" i="11"/>
  <c r="G380" i="11"/>
  <c r="H380" i="11"/>
  <c r="I380" i="11"/>
  <c r="J380" i="11"/>
  <c r="K380" i="11"/>
  <c r="L380" i="11"/>
  <c r="M380" i="11"/>
  <c r="N380" i="11"/>
  <c r="O380" i="11"/>
  <c r="P380" i="11"/>
  <c r="R380" i="11"/>
  <c r="S380" i="11"/>
  <c r="T380" i="11"/>
  <c r="Q375" i="11"/>
  <c r="U380" i="11"/>
  <c r="V380" i="11"/>
  <c r="W380" i="11"/>
  <c r="X380" i="11"/>
  <c r="Y380" i="11"/>
  <c r="Z380" i="11"/>
  <c r="AC380" i="11"/>
  <c r="AD380" i="11"/>
  <c r="AE380" i="11"/>
  <c r="AF380" i="11"/>
  <c r="AG380" i="11"/>
  <c r="AH380" i="11"/>
  <c r="AI380" i="11"/>
  <c r="AJ380" i="11"/>
  <c r="AK380" i="11"/>
  <c r="AL380" i="11"/>
  <c r="AM380" i="11"/>
  <c r="AN380" i="11"/>
  <c r="AO380" i="11"/>
  <c r="AP380" i="11"/>
  <c r="AQ380" i="11"/>
  <c r="AR380" i="11"/>
  <c r="AS380" i="11"/>
  <c r="AT380" i="11"/>
  <c r="AU380" i="11"/>
  <c r="AV380" i="11"/>
  <c r="AW380" i="11"/>
  <c r="AX380" i="11"/>
  <c r="AY380" i="11"/>
  <c r="AZ380" i="11"/>
  <c r="BA380" i="11"/>
  <c r="BB380" i="11"/>
  <c r="BC380" i="11"/>
  <c r="BD380" i="11"/>
  <c r="BE380" i="11"/>
  <c r="BF380" i="11"/>
  <c r="BG380" i="11"/>
  <c r="BH380" i="11"/>
  <c r="BI380" i="11"/>
  <c r="BJ380" i="11"/>
  <c r="BK380" i="11"/>
  <c r="BL380" i="11"/>
  <c r="BM380" i="11"/>
  <c r="BN380" i="11"/>
  <c r="BO380" i="11"/>
  <c r="BP380" i="11"/>
  <c r="BQ380" i="11"/>
  <c r="BR380" i="11"/>
  <c r="BS380" i="11"/>
  <c r="BT380" i="11"/>
  <c r="BU380" i="11"/>
  <c r="BV380" i="11"/>
  <c r="BW380" i="11"/>
  <c r="BX380" i="11"/>
  <c r="BY380" i="11"/>
  <c r="BZ380" i="11"/>
  <c r="A382" i="11"/>
  <c r="AE381" i="11"/>
  <c r="B382" i="11"/>
  <c r="C382" i="11"/>
  <c r="F382" i="11"/>
  <c r="G382" i="11"/>
  <c r="H382" i="11"/>
  <c r="I382" i="11"/>
  <c r="J382" i="11"/>
  <c r="K382" i="11"/>
  <c r="L382" i="11"/>
  <c r="M382" i="11"/>
  <c r="N382" i="11"/>
  <c r="O382" i="11"/>
  <c r="P382" i="11"/>
  <c r="R382" i="11"/>
  <c r="S382" i="11"/>
  <c r="T382" i="11"/>
  <c r="Q387" i="11"/>
  <c r="U382" i="11"/>
  <c r="V382" i="11"/>
  <c r="W382" i="11"/>
  <c r="X382" i="11"/>
  <c r="Y382" i="11"/>
  <c r="Z382" i="11"/>
  <c r="AA382" i="11"/>
  <c r="AB382" i="11"/>
  <c r="AA383" i="11"/>
  <c r="AB383" i="11"/>
  <c r="AF14" i="11"/>
  <c r="AA384" i="11"/>
  <c r="AB384" i="11"/>
  <c r="AF17" i="11"/>
  <c r="AA385" i="11"/>
  <c r="AB385" i="11"/>
  <c r="AA386" i="11"/>
  <c r="AB386" i="11"/>
  <c r="AF62" i="11"/>
  <c r="AA387" i="11"/>
  <c r="AB387" i="11"/>
  <c r="AA388" i="11"/>
  <c r="AB388" i="11"/>
  <c r="AA389" i="11"/>
  <c r="AB389" i="11"/>
  <c r="AA390" i="11"/>
  <c r="AB390" i="11"/>
  <c r="AF53" i="11"/>
  <c r="AA391" i="11"/>
  <c r="AB391" i="11"/>
  <c r="AA392" i="11"/>
  <c r="AB392" i="11"/>
  <c r="AA393" i="11"/>
  <c r="AB393" i="11"/>
  <c r="AC382" i="11"/>
  <c r="AD382" i="11"/>
  <c r="AE382" i="11"/>
  <c r="AF382" i="11"/>
  <c r="AG382" i="11"/>
  <c r="AH382" i="11"/>
  <c r="AI382" i="11"/>
  <c r="AJ382" i="11"/>
  <c r="AK382" i="11"/>
  <c r="AL382" i="11"/>
  <c r="AM382" i="11"/>
  <c r="AN382" i="11"/>
  <c r="AO382" i="11"/>
  <c r="AP382" i="11"/>
  <c r="AQ382" i="11"/>
  <c r="AR382" i="11"/>
  <c r="AS382" i="11"/>
  <c r="AT382" i="11"/>
  <c r="AU382" i="11"/>
  <c r="AV382" i="11"/>
  <c r="AW382" i="11"/>
  <c r="AX382" i="11"/>
  <c r="AY382" i="11"/>
  <c r="AZ382" i="11"/>
  <c r="BA382" i="11"/>
  <c r="BB382" i="11"/>
  <c r="BC382" i="11"/>
  <c r="BD382" i="11"/>
  <c r="BE382" i="11"/>
  <c r="BF382" i="11"/>
  <c r="BG382" i="11"/>
  <c r="BH382" i="11"/>
  <c r="BI382" i="11"/>
  <c r="BJ382" i="11"/>
  <c r="BK382" i="11"/>
  <c r="BL382" i="11"/>
  <c r="BM382" i="11"/>
  <c r="BN382" i="11"/>
  <c r="BO382" i="11"/>
  <c r="BP382" i="11"/>
  <c r="BQ382" i="11"/>
  <c r="BR382" i="11"/>
  <c r="BS382" i="11"/>
  <c r="BT382" i="11"/>
  <c r="BU382" i="11"/>
  <c r="BV382" i="11"/>
  <c r="BW382" i="11"/>
  <c r="BX382" i="11"/>
  <c r="BY382" i="11"/>
  <c r="BZ382" i="11"/>
  <c r="A383" i="11"/>
  <c r="AI381" i="11"/>
  <c r="B383" i="11"/>
  <c r="C383" i="11"/>
  <c r="F383" i="11"/>
  <c r="G383" i="11"/>
  <c r="H383" i="11"/>
  <c r="I383" i="11"/>
  <c r="J383" i="11"/>
  <c r="K383" i="11"/>
  <c r="L383" i="11"/>
  <c r="M383" i="11"/>
  <c r="N383" i="11"/>
  <c r="O383" i="11"/>
  <c r="P383" i="11"/>
  <c r="R383" i="11"/>
  <c r="S383" i="11"/>
  <c r="T383" i="11"/>
  <c r="Q385" i="11"/>
  <c r="U383" i="11"/>
  <c r="V383" i="11"/>
  <c r="W383" i="11"/>
  <c r="X383" i="11"/>
  <c r="Y383" i="11"/>
  <c r="Z383" i="11"/>
  <c r="AC383" i="11"/>
  <c r="AD383" i="11"/>
  <c r="AE383" i="11"/>
  <c r="AF383" i="11"/>
  <c r="AG383" i="11"/>
  <c r="AH383" i="11"/>
  <c r="AI383" i="11"/>
  <c r="AJ383" i="11"/>
  <c r="AK383" i="11"/>
  <c r="AL383" i="11"/>
  <c r="AM383" i="11"/>
  <c r="AN383" i="11"/>
  <c r="AO383" i="11"/>
  <c r="AP383" i="11"/>
  <c r="AQ383" i="11"/>
  <c r="AR383" i="11"/>
  <c r="AS383" i="11"/>
  <c r="AT383" i="11"/>
  <c r="AU383" i="11"/>
  <c r="AV383" i="11"/>
  <c r="AW383" i="11"/>
  <c r="AX383" i="11"/>
  <c r="AY383" i="11"/>
  <c r="AZ383" i="11"/>
  <c r="BA383" i="11"/>
  <c r="BB383" i="11"/>
  <c r="BC383" i="11"/>
  <c r="BD383" i="11"/>
  <c r="BE383" i="11"/>
  <c r="BF383" i="11"/>
  <c r="BG383" i="11"/>
  <c r="BH383" i="11"/>
  <c r="BI383" i="11"/>
  <c r="BJ383" i="11"/>
  <c r="BK383" i="11"/>
  <c r="BL383" i="11"/>
  <c r="BM383" i="11"/>
  <c r="BN383" i="11"/>
  <c r="BO383" i="11"/>
  <c r="BP383" i="11"/>
  <c r="BQ383" i="11"/>
  <c r="BR383" i="11"/>
  <c r="BS383" i="11"/>
  <c r="BT383" i="11"/>
  <c r="BU383" i="11"/>
  <c r="BV383" i="11"/>
  <c r="BW383" i="11"/>
  <c r="BX383" i="11"/>
  <c r="BY383" i="11"/>
  <c r="BZ383" i="11"/>
  <c r="A384" i="11"/>
  <c r="B384" i="11"/>
  <c r="C384" i="11"/>
  <c r="F384" i="11"/>
  <c r="G384" i="11"/>
  <c r="H384" i="11"/>
  <c r="I384" i="11"/>
  <c r="J384" i="11"/>
  <c r="K384" i="11"/>
  <c r="L384" i="11"/>
  <c r="M384" i="11"/>
  <c r="N384" i="11"/>
  <c r="O384" i="11"/>
  <c r="P384" i="11"/>
  <c r="AB14" i="11"/>
  <c r="R384" i="11"/>
  <c r="S384" i="11"/>
  <c r="T384" i="11"/>
  <c r="Q389" i="11"/>
  <c r="U384" i="11"/>
  <c r="V384" i="11"/>
  <c r="W384" i="11"/>
  <c r="X384" i="11"/>
  <c r="Y384" i="11"/>
  <c r="Z384" i="11"/>
  <c r="AC384" i="11"/>
  <c r="AD384" i="11"/>
  <c r="AE384" i="11"/>
  <c r="AF384" i="11"/>
  <c r="AG384" i="11"/>
  <c r="AH384" i="11"/>
  <c r="AI384" i="11"/>
  <c r="AJ384" i="11"/>
  <c r="AK384" i="11"/>
  <c r="AL384" i="11"/>
  <c r="AM384" i="11"/>
  <c r="AN384" i="11"/>
  <c r="AO384" i="11"/>
  <c r="AP384" i="11"/>
  <c r="AQ384" i="11"/>
  <c r="AR384" i="11"/>
  <c r="AS384" i="11"/>
  <c r="AT384" i="11"/>
  <c r="AU384" i="11"/>
  <c r="AV384" i="11"/>
  <c r="AW384" i="11"/>
  <c r="AX384" i="11"/>
  <c r="AY384" i="11"/>
  <c r="AZ384" i="11"/>
  <c r="BA384" i="11"/>
  <c r="BB384" i="11"/>
  <c r="BC384" i="11"/>
  <c r="BD384" i="11"/>
  <c r="BE384" i="11"/>
  <c r="BF384" i="11"/>
  <c r="BG384" i="11"/>
  <c r="BH384" i="11"/>
  <c r="BI384" i="11"/>
  <c r="BJ384" i="11"/>
  <c r="BK384" i="11"/>
  <c r="BL384" i="11"/>
  <c r="BM384" i="11"/>
  <c r="BN384" i="11"/>
  <c r="BO384" i="11"/>
  <c r="BP384" i="11"/>
  <c r="BQ384" i="11"/>
  <c r="BR384" i="11"/>
  <c r="BS384" i="11"/>
  <c r="BT384" i="11"/>
  <c r="BU384" i="11"/>
  <c r="BV384" i="11"/>
  <c r="BW384" i="11"/>
  <c r="BX384" i="11"/>
  <c r="BY384" i="11"/>
  <c r="BZ384" i="11"/>
  <c r="A385" i="11"/>
  <c r="AQ381" i="11"/>
  <c r="B385" i="11"/>
  <c r="C385" i="11"/>
  <c r="F385" i="11"/>
  <c r="G385" i="11"/>
  <c r="H385" i="11"/>
  <c r="I385" i="11"/>
  <c r="J385" i="11"/>
  <c r="K385" i="11"/>
  <c r="L385" i="11"/>
  <c r="M385" i="11"/>
  <c r="N385" i="11"/>
  <c r="O385" i="11"/>
  <c r="P385" i="11"/>
  <c r="AB17" i="11"/>
  <c r="R385" i="11"/>
  <c r="S385" i="11"/>
  <c r="T385" i="11"/>
  <c r="Q383" i="11"/>
  <c r="U385" i="11"/>
  <c r="V385" i="11"/>
  <c r="W385" i="11"/>
  <c r="X385" i="11"/>
  <c r="Y385" i="11"/>
  <c r="Z385" i="11"/>
  <c r="AC385" i="11"/>
  <c r="AD385" i="11"/>
  <c r="AE385" i="11"/>
  <c r="AF385" i="11"/>
  <c r="AG385" i="11"/>
  <c r="AH385" i="11"/>
  <c r="AI385" i="11"/>
  <c r="AJ385" i="11"/>
  <c r="AK385" i="11"/>
  <c r="AL385" i="11"/>
  <c r="AM385" i="11"/>
  <c r="AN385" i="11"/>
  <c r="AO385" i="11"/>
  <c r="AP385" i="11"/>
  <c r="AQ385" i="11"/>
  <c r="AR385" i="11"/>
  <c r="AS385" i="11"/>
  <c r="AT385" i="11"/>
  <c r="AU385" i="11"/>
  <c r="AV385" i="11"/>
  <c r="AW385" i="11"/>
  <c r="AX385" i="11"/>
  <c r="AY385" i="11"/>
  <c r="AZ385" i="11"/>
  <c r="BA385" i="11"/>
  <c r="BB385" i="11"/>
  <c r="BC385" i="11"/>
  <c r="BD385" i="11"/>
  <c r="BE385" i="11"/>
  <c r="BF385" i="11"/>
  <c r="BG385" i="11"/>
  <c r="BH385" i="11"/>
  <c r="BI385" i="11"/>
  <c r="BJ385" i="11"/>
  <c r="BK385" i="11"/>
  <c r="BL385" i="11"/>
  <c r="BM385" i="11"/>
  <c r="BN385" i="11"/>
  <c r="BO385" i="11"/>
  <c r="BP385" i="11"/>
  <c r="BQ385" i="11"/>
  <c r="BR385" i="11"/>
  <c r="BS385" i="11"/>
  <c r="BT385" i="11"/>
  <c r="BU385" i="11"/>
  <c r="BV385" i="11"/>
  <c r="BW385" i="11"/>
  <c r="BX385" i="11"/>
  <c r="BY385" i="11"/>
  <c r="BZ385" i="11"/>
  <c r="A386" i="11"/>
  <c r="AU381" i="11"/>
  <c r="B386" i="11"/>
  <c r="C386" i="11"/>
  <c r="F386" i="11"/>
  <c r="G386" i="11"/>
  <c r="H386" i="11"/>
  <c r="I386" i="11"/>
  <c r="J386" i="11"/>
  <c r="K386" i="11"/>
  <c r="L386" i="11"/>
  <c r="M386" i="11"/>
  <c r="N386" i="11"/>
  <c r="O386" i="11"/>
  <c r="P386" i="11"/>
  <c r="R386" i="11"/>
  <c r="S386" i="11"/>
  <c r="T386" i="11"/>
  <c r="Q391" i="11"/>
  <c r="U386" i="11"/>
  <c r="V386" i="11"/>
  <c r="W386" i="11"/>
  <c r="X386" i="11"/>
  <c r="Y386" i="11"/>
  <c r="Z386" i="11"/>
  <c r="AC386" i="11"/>
  <c r="AD386" i="11"/>
  <c r="AE386" i="11"/>
  <c r="AF386" i="11"/>
  <c r="AG386" i="11"/>
  <c r="AH386" i="11"/>
  <c r="AI386" i="11"/>
  <c r="AJ386" i="11"/>
  <c r="AK386" i="11"/>
  <c r="AL386" i="11"/>
  <c r="AM386" i="11"/>
  <c r="AN386" i="11"/>
  <c r="AO386" i="11"/>
  <c r="AP386" i="11"/>
  <c r="AQ386" i="11"/>
  <c r="AR386" i="11"/>
  <c r="AS386" i="11"/>
  <c r="AT386" i="11"/>
  <c r="AU386" i="11"/>
  <c r="AV386" i="11"/>
  <c r="AW386" i="11"/>
  <c r="AX386" i="11"/>
  <c r="AY386" i="11"/>
  <c r="AZ386" i="11"/>
  <c r="BA386" i="11"/>
  <c r="BB386" i="11"/>
  <c r="BC386" i="11"/>
  <c r="BD386" i="11"/>
  <c r="BE386" i="11"/>
  <c r="BF386" i="11"/>
  <c r="BG386" i="11"/>
  <c r="BH386" i="11"/>
  <c r="BI386" i="11"/>
  <c r="BJ386" i="11"/>
  <c r="BK386" i="11"/>
  <c r="BL386" i="11"/>
  <c r="BM386" i="11"/>
  <c r="BN386" i="11"/>
  <c r="BO386" i="11"/>
  <c r="BP386" i="11"/>
  <c r="BQ386" i="11"/>
  <c r="BR386" i="11"/>
  <c r="BS386" i="11"/>
  <c r="BT386" i="11"/>
  <c r="BU386" i="11"/>
  <c r="BV386" i="11"/>
  <c r="BW386" i="11"/>
  <c r="BX386" i="11"/>
  <c r="BY386" i="11"/>
  <c r="BZ386" i="11"/>
  <c r="A387" i="11"/>
  <c r="AY381" i="11"/>
  <c r="B387" i="11"/>
  <c r="C387" i="11"/>
  <c r="F387" i="11"/>
  <c r="G387" i="11"/>
  <c r="H387" i="11"/>
  <c r="I387" i="11"/>
  <c r="J387" i="11"/>
  <c r="K387" i="11"/>
  <c r="L387" i="11"/>
  <c r="M387" i="11"/>
  <c r="N387" i="11"/>
  <c r="O387" i="11"/>
  <c r="P387" i="11"/>
  <c r="AB62" i="11"/>
  <c r="R387" i="11"/>
  <c r="S387" i="11"/>
  <c r="T387" i="11"/>
  <c r="Q382" i="11"/>
  <c r="U387" i="11"/>
  <c r="V387" i="11"/>
  <c r="W387" i="11"/>
  <c r="X387" i="11"/>
  <c r="Y387" i="11"/>
  <c r="Z387" i="11"/>
  <c r="AC387" i="11"/>
  <c r="AD387" i="11"/>
  <c r="AE387" i="11"/>
  <c r="AF387" i="11"/>
  <c r="AG387" i="11"/>
  <c r="AH387" i="11"/>
  <c r="AI387" i="11"/>
  <c r="AJ387" i="11"/>
  <c r="AK387" i="11"/>
  <c r="AL387" i="11"/>
  <c r="AM387" i="11"/>
  <c r="AN387" i="11"/>
  <c r="AO387" i="11"/>
  <c r="AP387" i="11"/>
  <c r="AQ387" i="11"/>
  <c r="AR387" i="11"/>
  <c r="AS387" i="11"/>
  <c r="AT387" i="11"/>
  <c r="AU387" i="11"/>
  <c r="AV387" i="11"/>
  <c r="AW387" i="11"/>
  <c r="AX387" i="11"/>
  <c r="AY387" i="11"/>
  <c r="AZ387" i="11"/>
  <c r="BA387" i="11"/>
  <c r="BB387" i="11"/>
  <c r="BC387" i="11"/>
  <c r="BD387" i="11"/>
  <c r="BE387" i="11"/>
  <c r="BF387" i="11"/>
  <c r="BG387" i="11"/>
  <c r="BH387" i="11"/>
  <c r="BI387" i="11"/>
  <c r="BJ387" i="11"/>
  <c r="BK387" i="11"/>
  <c r="BL387" i="11"/>
  <c r="BM387" i="11"/>
  <c r="BN387" i="11"/>
  <c r="BO387" i="11"/>
  <c r="BP387" i="11"/>
  <c r="BQ387" i="11"/>
  <c r="BR387" i="11"/>
  <c r="BS387" i="11"/>
  <c r="BT387" i="11"/>
  <c r="BU387" i="11"/>
  <c r="BV387" i="11"/>
  <c r="BW387" i="11"/>
  <c r="BX387" i="11"/>
  <c r="BY387" i="11"/>
  <c r="BZ387" i="11"/>
  <c r="A388" i="11"/>
  <c r="BC381" i="11"/>
  <c r="B388" i="11"/>
  <c r="C388" i="11"/>
  <c r="F388" i="11"/>
  <c r="G388" i="11"/>
  <c r="H388" i="11"/>
  <c r="I388" i="11"/>
  <c r="J388" i="11"/>
  <c r="K388" i="11"/>
  <c r="L388" i="11"/>
  <c r="M388" i="11"/>
  <c r="N388" i="11"/>
  <c r="O388" i="11"/>
  <c r="P388" i="11"/>
  <c r="R388" i="11"/>
  <c r="S388" i="11"/>
  <c r="T388" i="11"/>
  <c r="Q393" i="11"/>
  <c r="U388" i="11"/>
  <c r="V388" i="11"/>
  <c r="W388" i="11"/>
  <c r="X388" i="11"/>
  <c r="Y388" i="11"/>
  <c r="Z388" i="11"/>
  <c r="AC388" i="11"/>
  <c r="AD388" i="11"/>
  <c r="AE388" i="11"/>
  <c r="AF388" i="11"/>
  <c r="AG388" i="11"/>
  <c r="AH388" i="11"/>
  <c r="AI388" i="11"/>
  <c r="AJ388" i="11"/>
  <c r="AK388" i="11"/>
  <c r="AL388" i="11"/>
  <c r="AM388" i="11"/>
  <c r="AN388" i="11"/>
  <c r="AO388" i="11"/>
  <c r="AP388" i="11"/>
  <c r="AQ388" i="11"/>
  <c r="AR388" i="11"/>
  <c r="AS388" i="11"/>
  <c r="AT388" i="11"/>
  <c r="AU388" i="11"/>
  <c r="AV388" i="11"/>
  <c r="AW388" i="11"/>
  <c r="AX388" i="11"/>
  <c r="AY388" i="11"/>
  <c r="AZ388" i="11"/>
  <c r="BA388" i="11"/>
  <c r="BB388" i="11"/>
  <c r="BC388" i="11"/>
  <c r="BD388" i="11"/>
  <c r="BE388" i="11"/>
  <c r="BF388" i="11"/>
  <c r="BG388" i="11"/>
  <c r="BH388" i="11"/>
  <c r="BI388" i="11"/>
  <c r="BJ388" i="11"/>
  <c r="BK388" i="11"/>
  <c r="BL388" i="11"/>
  <c r="BM388" i="11"/>
  <c r="BN388" i="11"/>
  <c r="BO388" i="11"/>
  <c r="BP388" i="11"/>
  <c r="BQ388" i="11"/>
  <c r="BR388" i="11"/>
  <c r="BS388" i="11"/>
  <c r="BT388" i="11"/>
  <c r="BU388" i="11"/>
  <c r="BV388" i="11"/>
  <c r="BW388" i="11"/>
  <c r="BX388" i="11"/>
  <c r="BY388" i="11"/>
  <c r="BZ388" i="11"/>
  <c r="A389" i="11"/>
  <c r="BG381" i="11"/>
  <c r="B389" i="11"/>
  <c r="C389" i="11"/>
  <c r="F389" i="11"/>
  <c r="G389" i="11"/>
  <c r="H389" i="11"/>
  <c r="I389" i="11"/>
  <c r="J389" i="11"/>
  <c r="K389" i="11"/>
  <c r="L389" i="11"/>
  <c r="M389" i="11"/>
  <c r="N389" i="11"/>
  <c r="O389" i="11"/>
  <c r="P389" i="11"/>
  <c r="R389" i="11"/>
  <c r="S389" i="11"/>
  <c r="T389" i="11"/>
  <c r="Q384" i="11"/>
  <c r="U389" i="11"/>
  <c r="V389" i="11"/>
  <c r="W389" i="11"/>
  <c r="X389" i="11"/>
  <c r="Y389" i="11"/>
  <c r="Z389" i="11"/>
  <c r="AC389" i="11"/>
  <c r="AD389" i="11"/>
  <c r="AE389" i="11"/>
  <c r="AF389" i="11"/>
  <c r="AG389" i="11"/>
  <c r="AH389" i="11"/>
  <c r="AI389" i="11"/>
  <c r="AJ389" i="11"/>
  <c r="AK389" i="11"/>
  <c r="AL389" i="11"/>
  <c r="AM389" i="11"/>
  <c r="AN389" i="11"/>
  <c r="AO389" i="11"/>
  <c r="AP389" i="11"/>
  <c r="AQ389" i="11"/>
  <c r="AR389" i="11"/>
  <c r="AS389" i="11"/>
  <c r="AT389" i="11"/>
  <c r="AU389" i="11"/>
  <c r="AV389" i="11"/>
  <c r="AW389" i="11"/>
  <c r="AX389" i="11"/>
  <c r="AY389" i="11"/>
  <c r="AZ389" i="11"/>
  <c r="BA389" i="11"/>
  <c r="BB389" i="11"/>
  <c r="BC389" i="11"/>
  <c r="BD389" i="11"/>
  <c r="BE389" i="11"/>
  <c r="BF389" i="11"/>
  <c r="BG389" i="11"/>
  <c r="BH389" i="11"/>
  <c r="BI389" i="11"/>
  <c r="BJ389" i="11"/>
  <c r="BK389" i="11"/>
  <c r="BL389" i="11"/>
  <c r="BM389" i="11"/>
  <c r="BN389" i="11"/>
  <c r="BO389" i="11"/>
  <c r="BP389" i="11"/>
  <c r="BQ389" i="11"/>
  <c r="BR389" i="11"/>
  <c r="BS389" i="11"/>
  <c r="BT389" i="11"/>
  <c r="BU389" i="11"/>
  <c r="BV389" i="11"/>
  <c r="BW389" i="11"/>
  <c r="BX389" i="11"/>
  <c r="BY389" i="11"/>
  <c r="BZ389" i="11"/>
  <c r="A390" i="11"/>
  <c r="B390" i="11"/>
  <c r="C390" i="11"/>
  <c r="F390" i="11"/>
  <c r="G390" i="11"/>
  <c r="H390" i="11"/>
  <c r="I390" i="11"/>
  <c r="J390" i="11"/>
  <c r="K390" i="11"/>
  <c r="L390" i="11"/>
  <c r="M390" i="11"/>
  <c r="N390" i="11"/>
  <c r="O390" i="11"/>
  <c r="P390" i="11"/>
  <c r="R390" i="11"/>
  <c r="S390" i="11"/>
  <c r="T390" i="11"/>
  <c r="Q392" i="11"/>
  <c r="U390" i="11"/>
  <c r="V390" i="11"/>
  <c r="W390" i="11"/>
  <c r="X390" i="11"/>
  <c r="Y390" i="11"/>
  <c r="Z390" i="11"/>
  <c r="AC390" i="11"/>
  <c r="AD390" i="11"/>
  <c r="AE390" i="11"/>
  <c r="AF390" i="11"/>
  <c r="AG390" i="11"/>
  <c r="AH390" i="11"/>
  <c r="AI390" i="11"/>
  <c r="AJ390" i="11"/>
  <c r="AK390" i="11"/>
  <c r="AL390" i="11"/>
  <c r="AM390" i="11"/>
  <c r="AN390" i="11"/>
  <c r="AO390" i="11"/>
  <c r="AP390" i="11"/>
  <c r="AQ390" i="11"/>
  <c r="AR390" i="11"/>
  <c r="AS390" i="11"/>
  <c r="AT390" i="11"/>
  <c r="AU390" i="11"/>
  <c r="AV390" i="11"/>
  <c r="AW390" i="11"/>
  <c r="AX390" i="11"/>
  <c r="AY390" i="11"/>
  <c r="AZ390" i="11"/>
  <c r="BA390" i="11"/>
  <c r="BB390" i="11"/>
  <c r="BC390" i="11"/>
  <c r="BD390" i="11"/>
  <c r="BE390" i="11"/>
  <c r="BF390" i="11"/>
  <c r="BG390" i="11"/>
  <c r="BH390" i="11"/>
  <c r="BI390" i="11"/>
  <c r="BJ390" i="11"/>
  <c r="BK390" i="11"/>
  <c r="BL390" i="11"/>
  <c r="BM390" i="11"/>
  <c r="BN390" i="11"/>
  <c r="BO390" i="11"/>
  <c r="BP390" i="11"/>
  <c r="BQ390" i="11"/>
  <c r="BR390" i="11"/>
  <c r="BS390" i="11"/>
  <c r="BT390" i="11"/>
  <c r="BU390" i="11"/>
  <c r="BV390" i="11"/>
  <c r="BW390" i="11"/>
  <c r="BX390" i="11"/>
  <c r="BY390" i="11"/>
  <c r="BZ390" i="11"/>
  <c r="A391" i="11"/>
  <c r="BO381" i="11"/>
  <c r="B391" i="11"/>
  <c r="C391" i="11"/>
  <c r="F391" i="11"/>
  <c r="G391" i="11"/>
  <c r="H391" i="11"/>
  <c r="I391" i="11"/>
  <c r="J391" i="11"/>
  <c r="K391" i="11"/>
  <c r="L391" i="11"/>
  <c r="M391" i="11"/>
  <c r="N391" i="11"/>
  <c r="O391" i="11"/>
  <c r="P391" i="11"/>
  <c r="AB53" i="11"/>
  <c r="R391" i="11"/>
  <c r="S391" i="11"/>
  <c r="T391" i="11"/>
  <c r="Q386" i="11"/>
  <c r="U391" i="11"/>
  <c r="V391" i="11"/>
  <c r="W391" i="11"/>
  <c r="X391" i="11"/>
  <c r="Y391" i="11"/>
  <c r="Z391" i="11"/>
  <c r="AC391" i="11"/>
  <c r="AD391" i="11"/>
  <c r="AE391" i="11"/>
  <c r="AF391" i="11"/>
  <c r="AG391" i="11"/>
  <c r="AH391" i="11"/>
  <c r="AI391" i="11"/>
  <c r="AJ391" i="11"/>
  <c r="AK391" i="11"/>
  <c r="AL391" i="11"/>
  <c r="AM391" i="11"/>
  <c r="AN391" i="11"/>
  <c r="AO391" i="11"/>
  <c r="AP391" i="11"/>
  <c r="AQ391" i="11"/>
  <c r="AR391" i="11"/>
  <c r="AS391" i="11"/>
  <c r="AT391" i="11"/>
  <c r="AU391" i="11"/>
  <c r="AV391" i="11"/>
  <c r="AW391" i="11"/>
  <c r="AX391" i="11"/>
  <c r="AY391" i="11"/>
  <c r="AZ391" i="11"/>
  <c r="BA391" i="11"/>
  <c r="BB391" i="11"/>
  <c r="BC391" i="11"/>
  <c r="BD391" i="11"/>
  <c r="BE391" i="11"/>
  <c r="BF391" i="11"/>
  <c r="BG391" i="11"/>
  <c r="BH391" i="11"/>
  <c r="BI391" i="11"/>
  <c r="BJ391" i="11"/>
  <c r="BK391" i="11"/>
  <c r="BL391" i="11"/>
  <c r="BM391" i="11"/>
  <c r="BN391" i="11"/>
  <c r="BO391" i="11"/>
  <c r="BP391" i="11"/>
  <c r="BQ391" i="11"/>
  <c r="BR391" i="11"/>
  <c r="BS391" i="11"/>
  <c r="BT391" i="11"/>
  <c r="BU391" i="11"/>
  <c r="BV391" i="11"/>
  <c r="BW391" i="11"/>
  <c r="BX391" i="11"/>
  <c r="BY391" i="11"/>
  <c r="BZ391" i="11"/>
  <c r="A392" i="11"/>
  <c r="B392" i="11"/>
  <c r="C392" i="11"/>
  <c r="F392" i="11"/>
  <c r="G392" i="11"/>
  <c r="H392" i="11"/>
  <c r="I392" i="11"/>
  <c r="J392" i="11"/>
  <c r="K392" i="11"/>
  <c r="L392" i="11"/>
  <c r="M392" i="11"/>
  <c r="N392" i="11"/>
  <c r="O392" i="11"/>
  <c r="P392" i="11"/>
  <c r="R392" i="11"/>
  <c r="S392" i="11"/>
  <c r="T392" i="11"/>
  <c r="Q390" i="11"/>
  <c r="U392" i="11"/>
  <c r="V392" i="11"/>
  <c r="W392" i="11"/>
  <c r="X392" i="11"/>
  <c r="Y392" i="11"/>
  <c r="Z392" i="11"/>
  <c r="AC392" i="11"/>
  <c r="AD392" i="11"/>
  <c r="AE392" i="11"/>
  <c r="AF392" i="11"/>
  <c r="AG392" i="11"/>
  <c r="AH392" i="11"/>
  <c r="AI392" i="11"/>
  <c r="AJ392" i="11"/>
  <c r="AK392" i="11"/>
  <c r="AL392" i="11"/>
  <c r="AM392" i="11"/>
  <c r="AN392" i="11"/>
  <c r="AO392" i="11"/>
  <c r="AP392" i="11"/>
  <c r="AQ392" i="11"/>
  <c r="AR392" i="11"/>
  <c r="AS392" i="11"/>
  <c r="AT392" i="11"/>
  <c r="AU392" i="11"/>
  <c r="AV392" i="11"/>
  <c r="AW392" i="11"/>
  <c r="AX392" i="11"/>
  <c r="AY392" i="11"/>
  <c r="AZ392" i="11"/>
  <c r="BA392" i="11"/>
  <c r="BB392" i="11"/>
  <c r="BC392" i="11"/>
  <c r="BD392" i="11"/>
  <c r="BE392" i="11"/>
  <c r="BF392" i="11"/>
  <c r="BG392" i="11"/>
  <c r="BH392" i="11"/>
  <c r="BI392" i="11"/>
  <c r="BJ392" i="11"/>
  <c r="BK392" i="11"/>
  <c r="BL392" i="11"/>
  <c r="BM392" i="11"/>
  <c r="BN392" i="11"/>
  <c r="BO392" i="11"/>
  <c r="BP392" i="11"/>
  <c r="BQ392" i="11"/>
  <c r="BR392" i="11"/>
  <c r="BS392" i="11"/>
  <c r="BT392" i="11"/>
  <c r="BU392" i="11"/>
  <c r="BV392" i="11"/>
  <c r="BW392" i="11"/>
  <c r="BX392" i="11"/>
  <c r="BY392" i="11"/>
  <c r="BZ392" i="11"/>
  <c r="A393" i="11"/>
  <c r="B393" i="11"/>
  <c r="C393" i="11"/>
  <c r="F393" i="11"/>
  <c r="G393" i="11"/>
  <c r="H393" i="11"/>
  <c r="I393" i="11"/>
  <c r="J393" i="11"/>
  <c r="K393" i="11"/>
  <c r="L393" i="11"/>
  <c r="M393" i="11"/>
  <c r="N393" i="11"/>
  <c r="O393" i="11"/>
  <c r="P393" i="11"/>
  <c r="R393" i="11"/>
  <c r="S393" i="11"/>
  <c r="T393" i="11"/>
  <c r="Q388" i="11"/>
  <c r="U393" i="11"/>
  <c r="V393" i="11"/>
  <c r="W393" i="11"/>
  <c r="X393" i="11"/>
  <c r="Y393" i="11"/>
  <c r="Z393" i="11"/>
  <c r="AC393" i="11"/>
  <c r="AD393" i="11"/>
  <c r="AE393" i="11"/>
  <c r="AF393" i="11"/>
  <c r="AG393" i="11"/>
  <c r="AH393" i="11"/>
  <c r="AI393" i="11"/>
  <c r="AJ393" i="11"/>
  <c r="AK393" i="11"/>
  <c r="AL393" i="11"/>
  <c r="AM393" i="11"/>
  <c r="AN393" i="11"/>
  <c r="AO393" i="11"/>
  <c r="AP393" i="11"/>
  <c r="AQ393" i="11"/>
  <c r="AR393" i="11"/>
  <c r="AS393" i="11"/>
  <c r="AT393" i="11"/>
  <c r="AU393" i="11"/>
  <c r="AV393" i="11"/>
  <c r="AW393" i="11"/>
  <c r="AX393" i="11"/>
  <c r="AY393" i="11"/>
  <c r="AZ393" i="11"/>
  <c r="BA393" i="11"/>
  <c r="BB393" i="11"/>
  <c r="BC393" i="11"/>
  <c r="BD393" i="11"/>
  <c r="BE393" i="11"/>
  <c r="BF393" i="11"/>
  <c r="BG393" i="11"/>
  <c r="BH393" i="11"/>
  <c r="BI393" i="11"/>
  <c r="BJ393" i="11"/>
  <c r="BK393" i="11"/>
  <c r="BL393" i="11"/>
  <c r="BM393" i="11"/>
  <c r="BN393" i="11"/>
  <c r="BO393" i="11"/>
  <c r="BP393" i="11"/>
  <c r="BQ393" i="11"/>
  <c r="BR393" i="11"/>
  <c r="BS393" i="11"/>
  <c r="BT393" i="11"/>
  <c r="BU393" i="11"/>
  <c r="BV393" i="11"/>
  <c r="BW393" i="11"/>
  <c r="BX393" i="11"/>
  <c r="BY393" i="11"/>
  <c r="BZ393" i="11"/>
  <c r="A395" i="11"/>
  <c r="B395" i="11"/>
  <c r="C395" i="11"/>
  <c r="F395" i="11"/>
  <c r="G395" i="11"/>
  <c r="H395" i="11"/>
  <c r="I395" i="11"/>
  <c r="J395" i="11"/>
  <c r="K395" i="11"/>
  <c r="L395" i="11"/>
  <c r="M395" i="11"/>
  <c r="N395" i="11"/>
  <c r="O395" i="11"/>
  <c r="P395" i="11"/>
  <c r="R395" i="11"/>
  <c r="S395" i="11"/>
  <c r="T395" i="11"/>
  <c r="Q400" i="11"/>
  <c r="U395" i="11"/>
  <c r="V395" i="11"/>
  <c r="W395" i="11"/>
  <c r="X395" i="11"/>
  <c r="Y395" i="11"/>
  <c r="Z395" i="11"/>
  <c r="AA395" i="11"/>
  <c r="AB395" i="11"/>
  <c r="AA396" i="11"/>
  <c r="AB396" i="11"/>
  <c r="AA397" i="11"/>
  <c r="AB397" i="11"/>
  <c r="AF50" i="11"/>
  <c r="AA398" i="11"/>
  <c r="AB398" i="11"/>
  <c r="AA399" i="11"/>
  <c r="AB399" i="11"/>
  <c r="AA400" i="11"/>
  <c r="AB400" i="11"/>
  <c r="AA401" i="11"/>
  <c r="AB401" i="11"/>
  <c r="AA402" i="11"/>
  <c r="AB402" i="11"/>
  <c r="AF34" i="11"/>
  <c r="AA403" i="11"/>
  <c r="AB403" i="11"/>
  <c r="AA404" i="11"/>
  <c r="AB404" i="11"/>
  <c r="AA405" i="11"/>
  <c r="AB405" i="11"/>
  <c r="AA406" i="11"/>
  <c r="AB406" i="11"/>
  <c r="AC395" i="11"/>
  <c r="AD395" i="11"/>
  <c r="AE395" i="11"/>
  <c r="AF395" i="11"/>
  <c r="AG395" i="11"/>
  <c r="AH395" i="11"/>
  <c r="AI395" i="11"/>
  <c r="AJ395" i="11"/>
  <c r="AK395" i="11"/>
  <c r="AL395" i="11"/>
  <c r="AM395" i="11"/>
  <c r="AN395" i="11"/>
  <c r="AO395" i="11"/>
  <c r="AP395" i="11"/>
  <c r="AQ395" i="11"/>
  <c r="AR395" i="11"/>
  <c r="AS395" i="11"/>
  <c r="AT395" i="11"/>
  <c r="AU395" i="11"/>
  <c r="AV395" i="11"/>
  <c r="AW395" i="11"/>
  <c r="AX395" i="11"/>
  <c r="AY395" i="11"/>
  <c r="AZ395" i="11"/>
  <c r="BA395" i="11"/>
  <c r="BB395" i="11"/>
  <c r="BC395" i="11"/>
  <c r="BD395" i="11"/>
  <c r="BE395" i="11"/>
  <c r="BF395" i="11"/>
  <c r="BG395" i="11"/>
  <c r="BH395" i="11"/>
  <c r="BI395" i="11"/>
  <c r="BJ395" i="11"/>
  <c r="BK395" i="11"/>
  <c r="BL395" i="11"/>
  <c r="BM395" i="11"/>
  <c r="BN395" i="11"/>
  <c r="BO395" i="11"/>
  <c r="BP395" i="11"/>
  <c r="BQ395" i="11"/>
  <c r="BR395" i="11"/>
  <c r="BS395" i="11"/>
  <c r="BT395" i="11"/>
  <c r="BU395" i="11"/>
  <c r="BV395" i="11"/>
  <c r="BW395" i="11"/>
  <c r="BX395" i="11"/>
  <c r="BY395" i="11"/>
  <c r="BZ395" i="11"/>
  <c r="A396" i="11"/>
  <c r="B396" i="11"/>
  <c r="C396" i="11"/>
  <c r="F396" i="11"/>
  <c r="G396" i="11"/>
  <c r="H396" i="11"/>
  <c r="I396" i="11"/>
  <c r="J396" i="11"/>
  <c r="K396" i="11"/>
  <c r="L396" i="11"/>
  <c r="M396" i="11"/>
  <c r="N396" i="11"/>
  <c r="O396" i="11"/>
  <c r="P396" i="11"/>
  <c r="R396" i="11"/>
  <c r="S396" i="11"/>
  <c r="T396" i="11"/>
  <c r="Q398" i="11"/>
  <c r="U396" i="11"/>
  <c r="V396" i="11"/>
  <c r="W396" i="11"/>
  <c r="X396" i="11"/>
  <c r="Y396" i="11"/>
  <c r="Z396" i="11"/>
  <c r="AC396" i="11"/>
  <c r="AD396" i="11"/>
  <c r="AE396" i="11"/>
  <c r="AF396" i="11"/>
  <c r="AG396" i="11"/>
  <c r="AH396" i="11"/>
  <c r="AI396" i="11"/>
  <c r="AJ396" i="11"/>
  <c r="AK396" i="11"/>
  <c r="AL396" i="11"/>
  <c r="AM396" i="11"/>
  <c r="AN396" i="11"/>
  <c r="AO396" i="11"/>
  <c r="AP396" i="11"/>
  <c r="AQ396" i="11"/>
  <c r="AR396" i="11"/>
  <c r="AS396" i="11"/>
  <c r="AT396" i="11"/>
  <c r="AU396" i="11"/>
  <c r="AV396" i="11"/>
  <c r="AW396" i="11"/>
  <c r="AX396" i="11"/>
  <c r="AY396" i="11"/>
  <c r="AZ396" i="11"/>
  <c r="BA396" i="11"/>
  <c r="BB396" i="11"/>
  <c r="BC396" i="11"/>
  <c r="BD396" i="11"/>
  <c r="BE396" i="11"/>
  <c r="BF396" i="11"/>
  <c r="BG396" i="11"/>
  <c r="BH396" i="11"/>
  <c r="BI396" i="11"/>
  <c r="BJ396" i="11"/>
  <c r="BK396" i="11"/>
  <c r="BL396" i="11"/>
  <c r="BM396" i="11"/>
  <c r="BN396" i="11"/>
  <c r="BO396" i="11"/>
  <c r="BP396" i="11"/>
  <c r="BQ396" i="11"/>
  <c r="BR396" i="11"/>
  <c r="BS396" i="11"/>
  <c r="BT396" i="11"/>
  <c r="BU396" i="11"/>
  <c r="BV396" i="11"/>
  <c r="BW396" i="11"/>
  <c r="BX396" i="11"/>
  <c r="BY396" i="11"/>
  <c r="BZ396" i="11"/>
  <c r="A397" i="11"/>
  <c r="B397" i="11"/>
  <c r="C397" i="11"/>
  <c r="F397" i="11"/>
  <c r="G397" i="11"/>
  <c r="H397" i="11"/>
  <c r="I397" i="11"/>
  <c r="J397" i="11"/>
  <c r="K397" i="11"/>
  <c r="L397" i="11"/>
  <c r="M397" i="11"/>
  <c r="N397" i="11"/>
  <c r="O397" i="11"/>
  <c r="P397" i="11"/>
  <c r="R397" i="11"/>
  <c r="S397" i="11"/>
  <c r="T397" i="11"/>
  <c r="Q402" i="11"/>
  <c r="U397" i="11"/>
  <c r="V397" i="11"/>
  <c r="W397" i="11"/>
  <c r="X397" i="11"/>
  <c r="Y397" i="11"/>
  <c r="Z397" i="11"/>
  <c r="AC397" i="11"/>
  <c r="AD397" i="11"/>
  <c r="AE397" i="11"/>
  <c r="AF397" i="11"/>
  <c r="AG397" i="11"/>
  <c r="AH397" i="11"/>
  <c r="AI397" i="11"/>
  <c r="AJ397" i="11"/>
  <c r="AK397" i="11"/>
  <c r="AL397" i="11"/>
  <c r="AM397" i="11"/>
  <c r="AN397" i="11"/>
  <c r="AO397" i="11"/>
  <c r="AP397" i="11"/>
  <c r="AQ397" i="11"/>
  <c r="AR397" i="11"/>
  <c r="AS397" i="11"/>
  <c r="AT397" i="11"/>
  <c r="AU397" i="11"/>
  <c r="AV397" i="11"/>
  <c r="AW397" i="11"/>
  <c r="AX397" i="11"/>
  <c r="AY397" i="11"/>
  <c r="AZ397" i="11"/>
  <c r="BA397" i="11"/>
  <c r="BB397" i="11"/>
  <c r="BC397" i="11"/>
  <c r="BD397" i="11"/>
  <c r="BE397" i="11"/>
  <c r="BF397" i="11"/>
  <c r="BG397" i="11"/>
  <c r="BH397" i="11"/>
  <c r="BI397" i="11"/>
  <c r="BJ397" i="11"/>
  <c r="BK397" i="11"/>
  <c r="BL397" i="11"/>
  <c r="BM397" i="11"/>
  <c r="BN397" i="11"/>
  <c r="BO397" i="11"/>
  <c r="BP397" i="11"/>
  <c r="BQ397" i="11"/>
  <c r="BR397" i="11"/>
  <c r="BS397" i="11"/>
  <c r="BT397" i="11"/>
  <c r="BU397" i="11"/>
  <c r="BV397" i="11"/>
  <c r="BW397" i="11"/>
  <c r="BX397" i="11"/>
  <c r="BY397" i="11"/>
  <c r="BZ397" i="11"/>
  <c r="A398" i="11"/>
  <c r="B398" i="11"/>
  <c r="C398" i="11"/>
  <c r="F398" i="11"/>
  <c r="G398" i="11"/>
  <c r="H398" i="11"/>
  <c r="I398" i="11"/>
  <c r="J398" i="11"/>
  <c r="K398" i="11"/>
  <c r="L398" i="11"/>
  <c r="M398" i="11"/>
  <c r="N398" i="11"/>
  <c r="O398" i="11"/>
  <c r="P398" i="11"/>
  <c r="AB50" i="11"/>
  <c r="R398" i="11"/>
  <c r="S398" i="11"/>
  <c r="T398" i="11"/>
  <c r="Q396" i="11"/>
  <c r="U398" i="11"/>
  <c r="V398" i="11"/>
  <c r="W398" i="11"/>
  <c r="X398" i="11"/>
  <c r="Y398" i="11"/>
  <c r="Z398" i="11"/>
  <c r="AC398" i="11"/>
  <c r="AD398" i="11"/>
  <c r="AE398" i="11"/>
  <c r="AF398" i="11"/>
  <c r="AG398" i="11"/>
  <c r="AH398" i="11"/>
  <c r="AI398" i="11"/>
  <c r="AJ398" i="11"/>
  <c r="AK398" i="11"/>
  <c r="AL398" i="11"/>
  <c r="AM398" i="11"/>
  <c r="AN398" i="11"/>
  <c r="AO398" i="11"/>
  <c r="AP398" i="11"/>
  <c r="AQ398" i="11"/>
  <c r="AR398" i="11"/>
  <c r="AS398" i="11"/>
  <c r="AT398" i="11"/>
  <c r="AU398" i="11"/>
  <c r="AV398" i="11"/>
  <c r="AW398" i="11"/>
  <c r="AX398" i="11"/>
  <c r="AY398" i="11"/>
  <c r="AZ398" i="11"/>
  <c r="BA398" i="11"/>
  <c r="BB398" i="11"/>
  <c r="BC398" i="11"/>
  <c r="BD398" i="11"/>
  <c r="BE398" i="11"/>
  <c r="BF398" i="11"/>
  <c r="BG398" i="11"/>
  <c r="BH398" i="11"/>
  <c r="BI398" i="11"/>
  <c r="BJ398" i="11"/>
  <c r="BK398" i="11"/>
  <c r="BL398" i="11"/>
  <c r="BM398" i="11"/>
  <c r="BN398" i="11"/>
  <c r="BO398" i="11"/>
  <c r="BP398" i="11"/>
  <c r="BQ398" i="11"/>
  <c r="BR398" i="11"/>
  <c r="BS398" i="11"/>
  <c r="BT398" i="11"/>
  <c r="BU398" i="11"/>
  <c r="BV398" i="11"/>
  <c r="BW398" i="11"/>
  <c r="BX398" i="11"/>
  <c r="BY398" i="11"/>
  <c r="BZ398" i="11"/>
  <c r="A399" i="11"/>
  <c r="B399" i="11"/>
  <c r="C399" i="11"/>
  <c r="F399" i="11"/>
  <c r="G399" i="11"/>
  <c r="H399" i="11"/>
  <c r="I399" i="11"/>
  <c r="J399" i="11"/>
  <c r="K399" i="11"/>
  <c r="L399" i="11"/>
  <c r="M399" i="11"/>
  <c r="N399" i="11"/>
  <c r="O399" i="11"/>
  <c r="P399" i="11"/>
  <c r="R399" i="11"/>
  <c r="S399" i="11"/>
  <c r="T399" i="11"/>
  <c r="Q404" i="11"/>
  <c r="U399" i="11"/>
  <c r="V399" i="11"/>
  <c r="W399" i="11"/>
  <c r="X399" i="11"/>
  <c r="Y399" i="11"/>
  <c r="Z399" i="11"/>
  <c r="AC399" i="11"/>
  <c r="AD399" i="11"/>
  <c r="AE399" i="11"/>
  <c r="AF399" i="11"/>
  <c r="AG399" i="11"/>
  <c r="AH399" i="11"/>
  <c r="AI399" i="11"/>
  <c r="AJ399" i="11"/>
  <c r="AK399" i="11"/>
  <c r="AL399" i="11"/>
  <c r="AM399" i="11"/>
  <c r="AN399" i="11"/>
  <c r="AO399" i="11"/>
  <c r="AP399" i="11"/>
  <c r="AQ399" i="11"/>
  <c r="AR399" i="11"/>
  <c r="AS399" i="11"/>
  <c r="AT399" i="11"/>
  <c r="AU399" i="11"/>
  <c r="AV399" i="11"/>
  <c r="AW399" i="11"/>
  <c r="AX399" i="11"/>
  <c r="AY399" i="11"/>
  <c r="AZ399" i="11"/>
  <c r="BA399" i="11"/>
  <c r="BB399" i="11"/>
  <c r="BC399" i="11"/>
  <c r="BD399" i="11"/>
  <c r="BE399" i="11"/>
  <c r="BF399" i="11"/>
  <c r="BG399" i="11"/>
  <c r="BH399" i="11"/>
  <c r="BI399" i="11"/>
  <c r="BJ399" i="11"/>
  <c r="BK399" i="11"/>
  <c r="BL399" i="11"/>
  <c r="BM399" i="11"/>
  <c r="BN399" i="11"/>
  <c r="BO399" i="11"/>
  <c r="BP399" i="11"/>
  <c r="BQ399" i="11"/>
  <c r="BR399" i="11"/>
  <c r="BS399" i="11"/>
  <c r="BT399" i="11"/>
  <c r="BU399" i="11"/>
  <c r="BV399" i="11"/>
  <c r="BW399" i="11"/>
  <c r="BX399" i="11"/>
  <c r="BY399" i="11"/>
  <c r="BZ399" i="11"/>
  <c r="A400" i="11"/>
  <c r="B400" i="11"/>
  <c r="C400" i="11"/>
  <c r="F400" i="11"/>
  <c r="G400" i="11"/>
  <c r="H400" i="11"/>
  <c r="I400" i="11"/>
  <c r="J400" i="11"/>
  <c r="K400" i="11"/>
  <c r="L400" i="11"/>
  <c r="M400" i="11"/>
  <c r="N400" i="11"/>
  <c r="O400" i="11"/>
  <c r="P400" i="11"/>
  <c r="R400" i="11"/>
  <c r="S400" i="11"/>
  <c r="T400" i="11"/>
  <c r="Q395" i="11"/>
  <c r="U400" i="11"/>
  <c r="V400" i="11"/>
  <c r="W400" i="11"/>
  <c r="X400" i="11"/>
  <c r="Y400" i="11"/>
  <c r="Z400" i="11"/>
  <c r="AC400" i="11"/>
  <c r="AD400" i="11"/>
  <c r="AE400" i="11"/>
  <c r="AF400" i="11"/>
  <c r="AG400" i="11"/>
  <c r="AH400" i="11"/>
  <c r="AI400" i="11"/>
  <c r="AJ400" i="11"/>
  <c r="AK400" i="11"/>
  <c r="AL400" i="11"/>
  <c r="AM400" i="11"/>
  <c r="AN400" i="11"/>
  <c r="AO400" i="11"/>
  <c r="AP400" i="11"/>
  <c r="AQ400" i="11"/>
  <c r="AR400" i="11"/>
  <c r="AS400" i="11"/>
  <c r="AT400" i="11"/>
  <c r="AU400" i="11"/>
  <c r="AV400" i="11"/>
  <c r="AW400" i="11"/>
  <c r="AX400" i="11"/>
  <c r="AY400" i="11"/>
  <c r="AZ400" i="11"/>
  <c r="BA400" i="11"/>
  <c r="BB400" i="11"/>
  <c r="BC400" i="11"/>
  <c r="BD400" i="11"/>
  <c r="BE400" i="11"/>
  <c r="BF400" i="11"/>
  <c r="BG400" i="11"/>
  <c r="BH400" i="11"/>
  <c r="BI400" i="11"/>
  <c r="BJ400" i="11"/>
  <c r="BK400" i="11"/>
  <c r="BL400" i="11"/>
  <c r="BM400" i="11"/>
  <c r="BN400" i="11"/>
  <c r="BO400" i="11"/>
  <c r="BP400" i="11"/>
  <c r="BQ400" i="11"/>
  <c r="BR400" i="11"/>
  <c r="BS400" i="11"/>
  <c r="BT400" i="11"/>
  <c r="BU400" i="11"/>
  <c r="BV400" i="11"/>
  <c r="BW400" i="11"/>
  <c r="BX400" i="11"/>
  <c r="BY400" i="11"/>
  <c r="BZ400" i="11"/>
  <c r="A401" i="11"/>
  <c r="B401" i="11"/>
  <c r="C401" i="11"/>
  <c r="F401" i="11"/>
  <c r="G401" i="11"/>
  <c r="H401" i="11"/>
  <c r="I401" i="11"/>
  <c r="J401" i="11"/>
  <c r="K401" i="11"/>
  <c r="L401" i="11"/>
  <c r="M401" i="11"/>
  <c r="N401" i="11"/>
  <c r="O401" i="11"/>
  <c r="P401" i="11"/>
  <c r="R401" i="11"/>
  <c r="S401" i="11"/>
  <c r="T401" i="11"/>
  <c r="Q406" i="11"/>
  <c r="U401" i="11"/>
  <c r="V401" i="11"/>
  <c r="W401" i="11"/>
  <c r="X401" i="11"/>
  <c r="Y401" i="11"/>
  <c r="Z401" i="11"/>
  <c r="AC401" i="11"/>
  <c r="AD401" i="11"/>
  <c r="AE401" i="11"/>
  <c r="AF401" i="11"/>
  <c r="AG401" i="11"/>
  <c r="AH401" i="11"/>
  <c r="AI401" i="11"/>
  <c r="AJ401" i="11"/>
  <c r="AK401" i="11"/>
  <c r="AL401" i="11"/>
  <c r="AM401" i="11"/>
  <c r="AN401" i="11"/>
  <c r="AO401" i="11"/>
  <c r="AP401" i="11"/>
  <c r="AQ401" i="11"/>
  <c r="AR401" i="11"/>
  <c r="AS401" i="11"/>
  <c r="AT401" i="11"/>
  <c r="AU401" i="11"/>
  <c r="AV401" i="11"/>
  <c r="AW401" i="11"/>
  <c r="AX401" i="11"/>
  <c r="AY401" i="11"/>
  <c r="AZ401" i="11"/>
  <c r="BA401" i="11"/>
  <c r="BB401" i="11"/>
  <c r="BC401" i="11"/>
  <c r="BD401" i="11"/>
  <c r="BE401" i="11"/>
  <c r="BF401" i="11"/>
  <c r="BG401" i="11"/>
  <c r="BH401" i="11"/>
  <c r="BI401" i="11"/>
  <c r="BJ401" i="11"/>
  <c r="BK401" i="11"/>
  <c r="BL401" i="11"/>
  <c r="BM401" i="11"/>
  <c r="BN401" i="11"/>
  <c r="BO401" i="11"/>
  <c r="BP401" i="11"/>
  <c r="BQ401" i="11"/>
  <c r="BR401" i="11"/>
  <c r="BS401" i="11"/>
  <c r="BT401" i="11"/>
  <c r="BU401" i="11"/>
  <c r="BV401" i="11"/>
  <c r="BW401" i="11"/>
  <c r="BX401" i="11"/>
  <c r="BY401" i="11"/>
  <c r="BZ401" i="11"/>
  <c r="A402" i="11"/>
  <c r="B402" i="11"/>
  <c r="C402" i="11"/>
  <c r="F402" i="11"/>
  <c r="G402" i="11"/>
  <c r="H402" i="11"/>
  <c r="I402" i="11"/>
  <c r="J402" i="11"/>
  <c r="K402" i="11"/>
  <c r="L402" i="11"/>
  <c r="M402" i="11"/>
  <c r="N402" i="11"/>
  <c r="O402" i="11"/>
  <c r="P402" i="11"/>
  <c r="R402" i="11"/>
  <c r="S402" i="11"/>
  <c r="T402" i="11"/>
  <c r="Q397" i="11"/>
  <c r="U402" i="11"/>
  <c r="V402" i="11"/>
  <c r="W402" i="11"/>
  <c r="X402" i="11"/>
  <c r="Y402" i="11"/>
  <c r="Z402" i="11"/>
  <c r="AC402" i="11"/>
  <c r="AD402" i="11"/>
  <c r="AE402" i="11"/>
  <c r="AF402" i="11"/>
  <c r="AG402" i="11"/>
  <c r="AH402" i="11"/>
  <c r="AI402" i="11"/>
  <c r="AJ402" i="11"/>
  <c r="AK402" i="11"/>
  <c r="AL402" i="11"/>
  <c r="AM402" i="11"/>
  <c r="AN402" i="11"/>
  <c r="AO402" i="11"/>
  <c r="AP402" i="11"/>
  <c r="AQ402" i="11"/>
  <c r="AR402" i="11"/>
  <c r="AS402" i="11"/>
  <c r="AT402" i="11"/>
  <c r="AU402" i="11"/>
  <c r="AV402" i="11"/>
  <c r="AW402" i="11"/>
  <c r="AX402" i="11"/>
  <c r="AY402" i="11"/>
  <c r="AZ402" i="11"/>
  <c r="BA402" i="11"/>
  <c r="BB402" i="11"/>
  <c r="BC402" i="11"/>
  <c r="BD402" i="11"/>
  <c r="BE402" i="11"/>
  <c r="BF402" i="11"/>
  <c r="BG402" i="11"/>
  <c r="BH402" i="11"/>
  <c r="BI402" i="11"/>
  <c r="BJ402" i="11"/>
  <c r="BK402" i="11"/>
  <c r="BL402" i="11"/>
  <c r="BM402" i="11"/>
  <c r="BN402" i="11"/>
  <c r="BO402" i="11"/>
  <c r="BP402" i="11"/>
  <c r="BQ402" i="11"/>
  <c r="BR402" i="11"/>
  <c r="BS402" i="11"/>
  <c r="BT402" i="11"/>
  <c r="BU402" i="11"/>
  <c r="BV402" i="11"/>
  <c r="BW402" i="11"/>
  <c r="BX402" i="11"/>
  <c r="BY402" i="11"/>
  <c r="BZ402" i="11"/>
  <c r="A403" i="11"/>
  <c r="B403" i="11"/>
  <c r="C403" i="11"/>
  <c r="F403" i="11"/>
  <c r="G403" i="11"/>
  <c r="H403" i="11"/>
  <c r="I403" i="11"/>
  <c r="J403" i="11"/>
  <c r="K403" i="11"/>
  <c r="L403" i="11"/>
  <c r="M403" i="11"/>
  <c r="N403" i="11"/>
  <c r="O403" i="11"/>
  <c r="P403" i="11"/>
  <c r="AB34" i="11"/>
  <c r="R403" i="11"/>
  <c r="S403" i="11"/>
  <c r="T403" i="11"/>
  <c r="Q405" i="11"/>
  <c r="U403" i="11"/>
  <c r="V403" i="11"/>
  <c r="W403" i="11"/>
  <c r="X403" i="11"/>
  <c r="Y403" i="11"/>
  <c r="Z403" i="11"/>
  <c r="AC403" i="11"/>
  <c r="AD403" i="11"/>
  <c r="AE403" i="11"/>
  <c r="AF403" i="11"/>
  <c r="AG403" i="11"/>
  <c r="AH403" i="11"/>
  <c r="AI403" i="11"/>
  <c r="AJ403" i="11"/>
  <c r="AK403" i="11"/>
  <c r="AL403" i="11"/>
  <c r="AM403" i="11"/>
  <c r="AN403" i="11"/>
  <c r="AO403" i="11"/>
  <c r="AP403" i="11"/>
  <c r="AQ403" i="11"/>
  <c r="AR403" i="11"/>
  <c r="AS403" i="11"/>
  <c r="AT403" i="11"/>
  <c r="AU403" i="11"/>
  <c r="AV403" i="11"/>
  <c r="AW403" i="11"/>
  <c r="AX403" i="11"/>
  <c r="AY403" i="11"/>
  <c r="AZ403" i="11"/>
  <c r="BA403" i="11"/>
  <c r="BB403" i="11"/>
  <c r="BC403" i="11"/>
  <c r="BD403" i="11"/>
  <c r="BE403" i="11"/>
  <c r="BF403" i="11"/>
  <c r="BG403" i="11"/>
  <c r="BH403" i="11"/>
  <c r="BI403" i="11"/>
  <c r="BJ403" i="11"/>
  <c r="BK403" i="11"/>
  <c r="BL403" i="11"/>
  <c r="BM403" i="11"/>
  <c r="BN403" i="11"/>
  <c r="BO403" i="11"/>
  <c r="BP403" i="11"/>
  <c r="BQ403" i="11"/>
  <c r="BR403" i="11"/>
  <c r="BS403" i="11"/>
  <c r="BT403" i="11"/>
  <c r="BU403" i="11"/>
  <c r="BV403" i="11"/>
  <c r="BW403" i="11"/>
  <c r="BX403" i="11"/>
  <c r="BY403" i="11"/>
  <c r="BZ403" i="11"/>
  <c r="A404" i="11"/>
  <c r="B404" i="11"/>
  <c r="C404" i="11"/>
  <c r="F404" i="11"/>
  <c r="G404" i="11"/>
  <c r="H404" i="11"/>
  <c r="I404" i="11"/>
  <c r="J404" i="11"/>
  <c r="K404" i="11"/>
  <c r="L404" i="11"/>
  <c r="M404" i="11"/>
  <c r="N404" i="11"/>
  <c r="O404" i="11"/>
  <c r="P404" i="11"/>
  <c r="R404" i="11"/>
  <c r="S404" i="11"/>
  <c r="T404" i="11"/>
  <c r="Q399" i="11"/>
  <c r="U404" i="11"/>
  <c r="V404" i="11"/>
  <c r="W404" i="11"/>
  <c r="X404" i="11"/>
  <c r="Y404" i="11"/>
  <c r="Z404" i="11"/>
  <c r="AC404" i="11"/>
  <c r="AD404" i="11"/>
  <c r="AE404" i="11"/>
  <c r="AF404" i="11"/>
  <c r="AG404" i="11"/>
  <c r="AH404" i="11"/>
  <c r="AI404" i="11"/>
  <c r="AJ404" i="11"/>
  <c r="AK404" i="11"/>
  <c r="AL404" i="11"/>
  <c r="AM404" i="11"/>
  <c r="AN404" i="11"/>
  <c r="AO404" i="11"/>
  <c r="AP404" i="11"/>
  <c r="AQ404" i="11"/>
  <c r="AR404" i="11"/>
  <c r="AS404" i="11"/>
  <c r="AT404" i="11"/>
  <c r="AU404" i="11"/>
  <c r="AV404" i="11"/>
  <c r="AW404" i="11"/>
  <c r="AX404" i="11"/>
  <c r="AY404" i="11"/>
  <c r="AZ404" i="11"/>
  <c r="BA404" i="11"/>
  <c r="BB404" i="11"/>
  <c r="BC404" i="11"/>
  <c r="BD404" i="11"/>
  <c r="BE404" i="11"/>
  <c r="BF404" i="11"/>
  <c r="BG404" i="11"/>
  <c r="BH404" i="11"/>
  <c r="BI404" i="11"/>
  <c r="BJ404" i="11"/>
  <c r="BK404" i="11"/>
  <c r="BL404" i="11"/>
  <c r="BM404" i="11"/>
  <c r="BN404" i="11"/>
  <c r="BO404" i="11"/>
  <c r="BP404" i="11"/>
  <c r="BQ404" i="11"/>
  <c r="BR404" i="11"/>
  <c r="BS404" i="11"/>
  <c r="BT404" i="11"/>
  <c r="BU404" i="11"/>
  <c r="BV404" i="11"/>
  <c r="BW404" i="11"/>
  <c r="BX404" i="11"/>
  <c r="BY404" i="11"/>
  <c r="BZ404" i="11"/>
  <c r="A405" i="11"/>
  <c r="B405" i="11"/>
  <c r="C405" i="11"/>
  <c r="F405" i="11"/>
  <c r="G405" i="11"/>
  <c r="H405" i="11"/>
  <c r="I405" i="11"/>
  <c r="J405" i="11"/>
  <c r="K405" i="11"/>
  <c r="L405" i="11"/>
  <c r="M405" i="11"/>
  <c r="N405" i="11"/>
  <c r="O405" i="11"/>
  <c r="P405" i="11"/>
  <c r="R405" i="11"/>
  <c r="S405" i="11"/>
  <c r="T405" i="11"/>
  <c r="Q403" i="11"/>
  <c r="U405" i="11"/>
  <c r="V405" i="11"/>
  <c r="W405" i="11"/>
  <c r="X405" i="11"/>
  <c r="Y405" i="11"/>
  <c r="Z405" i="11"/>
  <c r="AC405" i="11"/>
  <c r="AD405" i="11"/>
  <c r="AE405" i="11"/>
  <c r="AF405" i="11"/>
  <c r="AG405" i="11"/>
  <c r="AH405" i="11"/>
  <c r="AI405" i="11"/>
  <c r="AJ405" i="11"/>
  <c r="AK405" i="11"/>
  <c r="AL405" i="11"/>
  <c r="AM405" i="11"/>
  <c r="AN405" i="11"/>
  <c r="AO405" i="11"/>
  <c r="AP405" i="11"/>
  <c r="AQ405" i="11"/>
  <c r="AR405" i="11"/>
  <c r="AS405" i="11"/>
  <c r="AT405" i="11"/>
  <c r="AU405" i="11"/>
  <c r="AV405" i="11"/>
  <c r="AW405" i="11"/>
  <c r="AX405" i="11"/>
  <c r="AY405" i="11"/>
  <c r="AZ405" i="11"/>
  <c r="BA405" i="11"/>
  <c r="BB405" i="11"/>
  <c r="BC405" i="11"/>
  <c r="BD405" i="11"/>
  <c r="BE405" i="11"/>
  <c r="BF405" i="11"/>
  <c r="BG405" i="11"/>
  <c r="BH405" i="11"/>
  <c r="BI405" i="11"/>
  <c r="BJ405" i="11"/>
  <c r="BK405" i="11"/>
  <c r="BL405" i="11"/>
  <c r="BM405" i="11"/>
  <c r="BN405" i="11"/>
  <c r="BO405" i="11"/>
  <c r="BP405" i="11"/>
  <c r="BQ405" i="11"/>
  <c r="BR405" i="11"/>
  <c r="BS405" i="11"/>
  <c r="BT405" i="11"/>
  <c r="BU405" i="11"/>
  <c r="BV405" i="11"/>
  <c r="BW405" i="11"/>
  <c r="BX405" i="11"/>
  <c r="BY405" i="11"/>
  <c r="BZ405" i="11"/>
  <c r="A406" i="11"/>
  <c r="B406" i="11"/>
  <c r="C406" i="11"/>
  <c r="F406" i="11"/>
  <c r="G406" i="11"/>
  <c r="H406" i="11"/>
  <c r="I406" i="11"/>
  <c r="J406" i="11"/>
  <c r="K406" i="11"/>
  <c r="L406" i="11"/>
  <c r="M406" i="11"/>
  <c r="N406" i="11"/>
  <c r="O406" i="11"/>
  <c r="P406" i="11"/>
  <c r="R406" i="11"/>
  <c r="S406" i="11"/>
  <c r="T406" i="11"/>
  <c r="Q401" i="11"/>
  <c r="U406" i="11"/>
  <c r="V406" i="11"/>
  <c r="W406" i="11"/>
  <c r="X406" i="11"/>
  <c r="Y406" i="11"/>
  <c r="Z406" i="11"/>
  <c r="AC406" i="11"/>
  <c r="AD406" i="11"/>
  <c r="AE406" i="11"/>
  <c r="AF406" i="11"/>
  <c r="AG406" i="11"/>
  <c r="AH406" i="11"/>
  <c r="AI406" i="11"/>
  <c r="AJ406" i="11"/>
  <c r="AK406" i="11"/>
  <c r="AL406" i="11"/>
  <c r="AM406" i="11"/>
  <c r="AN406" i="11"/>
  <c r="AO406" i="11"/>
  <c r="AP406" i="11"/>
  <c r="AQ406" i="11"/>
  <c r="AR406" i="11"/>
  <c r="AS406" i="11"/>
  <c r="AT406" i="11"/>
  <c r="AU406" i="11"/>
  <c r="AV406" i="11"/>
  <c r="AW406" i="11"/>
  <c r="AX406" i="11"/>
  <c r="AY406" i="11"/>
  <c r="AZ406" i="11"/>
  <c r="BA406" i="11"/>
  <c r="BB406" i="11"/>
  <c r="BC406" i="11"/>
  <c r="BD406" i="11"/>
  <c r="BE406" i="11"/>
  <c r="BF406" i="11"/>
  <c r="BG406" i="11"/>
  <c r="BH406" i="11"/>
  <c r="BI406" i="11"/>
  <c r="BJ406" i="11"/>
  <c r="BK406" i="11"/>
  <c r="BL406" i="11"/>
  <c r="BM406" i="11"/>
  <c r="BN406" i="11"/>
  <c r="BO406" i="11"/>
  <c r="BP406" i="11"/>
  <c r="BQ406" i="11"/>
  <c r="BR406" i="11"/>
  <c r="BS406" i="11"/>
  <c r="BT406" i="11"/>
  <c r="BU406" i="11"/>
  <c r="BV406" i="11"/>
  <c r="BW406" i="11"/>
  <c r="BX406" i="11"/>
  <c r="BY406" i="11"/>
  <c r="BZ406" i="11"/>
  <c r="A408" i="11"/>
  <c r="B408" i="11"/>
  <c r="C408" i="11"/>
  <c r="F408" i="11"/>
  <c r="G408" i="11"/>
  <c r="H408" i="11"/>
  <c r="I408" i="11"/>
  <c r="J408" i="11"/>
  <c r="K408" i="11"/>
  <c r="L408" i="11"/>
  <c r="M408" i="11"/>
  <c r="N408" i="11"/>
  <c r="O408" i="11"/>
  <c r="P408" i="11"/>
  <c r="R408" i="11"/>
  <c r="S408" i="11"/>
  <c r="T408" i="11"/>
  <c r="Q413" i="11"/>
  <c r="U408" i="11"/>
  <c r="V408" i="11"/>
  <c r="W408" i="11"/>
  <c r="X408" i="11"/>
  <c r="Y408" i="11"/>
  <c r="Z408" i="11"/>
  <c r="AA408" i="11"/>
  <c r="AB408" i="11"/>
  <c r="AA409" i="11"/>
  <c r="AB409" i="11"/>
  <c r="AA410" i="11"/>
  <c r="AB410" i="11"/>
  <c r="AA411" i="11"/>
  <c r="AB411" i="11"/>
  <c r="AA412" i="11"/>
  <c r="AB412" i="11"/>
  <c r="AA413" i="11"/>
  <c r="AB413" i="11"/>
  <c r="AA414" i="11"/>
  <c r="AB414" i="11"/>
  <c r="AF59" i="11"/>
  <c r="AA415" i="11"/>
  <c r="AB415" i="11"/>
  <c r="AA416" i="11"/>
  <c r="AB416" i="11"/>
  <c r="AA417" i="11"/>
  <c r="AB417" i="11"/>
  <c r="AA418" i="11"/>
  <c r="AB418" i="11"/>
  <c r="AA419" i="11"/>
  <c r="AB419" i="11"/>
  <c r="AC408" i="11"/>
  <c r="AD408" i="11"/>
  <c r="AE408" i="11"/>
  <c r="AF408" i="11"/>
  <c r="AG408" i="11"/>
  <c r="AH408" i="11"/>
  <c r="AI408" i="11"/>
  <c r="AJ408" i="11"/>
  <c r="AK408" i="11"/>
  <c r="AL408" i="11"/>
  <c r="AM408" i="11"/>
  <c r="AN408" i="11"/>
  <c r="AO408" i="11"/>
  <c r="AP408" i="11"/>
  <c r="AQ408" i="11"/>
  <c r="AR408" i="11"/>
  <c r="AS408" i="11"/>
  <c r="AT408" i="11"/>
  <c r="AU408" i="11"/>
  <c r="AV408" i="11"/>
  <c r="AW408" i="11"/>
  <c r="AX408" i="11"/>
  <c r="AY408" i="11"/>
  <c r="AZ408" i="11"/>
  <c r="BA408" i="11"/>
  <c r="BB408" i="11"/>
  <c r="BC408" i="11"/>
  <c r="BD408" i="11"/>
  <c r="BE408" i="11"/>
  <c r="BF408" i="11"/>
  <c r="BG408" i="11"/>
  <c r="BH408" i="11"/>
  <c r="BI408" i="11"/>
  <c r="BJ408" i="11"/>
  <c r="BK408" i="11"/>
  <c r="BL408" i="11"/>
  <c r="BM408" i="11"/>
  <c r="BN408" i="11"/>
  <c r="BO408" i="11"/>
  <c r="BP408" i="11"/>
  <c r="BQ408" i="11"/>
  <c r="BR408" i="11"/>
  <c r="BS408" i="11"/>
  <c r="BT408" i="11"/>
  <c r="BU408" i="11"/>
  <c r="BV408" i="11"/>
  <c r="BW408" i="11"/>
  <c r="BX408" i="11"/>
  <c r="BY408" i="11"/>
  <c r="BZ408" i="11"/>
  <c r="A409" i="11"/>
  <c r="B409" i="11"/>
  <c r="C409" i="11"/>
  <c r="F409" i="11"/>
  <c r="G409" i="11"/>
  <c r="H409" i="11"/>
  <c r="I409" i="11"/>
  <c r="J409" i="11"/>
  <c r="K409" i="11"/>
  <c r="L409" i="11"/>
  <c r="M409" i="11"/>
  <c r="N409" i="11"/>
  <c r="O409" i="11"/>
  <c r="P409" i="11"/>
  <c r="R409" i="11"/>
  <c r="S409" i="11"/>
  <c r="T409" i="11"/>
  <c r="Q411" i="11"/>
  <c r="U409" i="11"/>
  <c r="V409" i="11"/>
  <c r="W409" i="11"/>
  <c r="X409" i="11"/>
  <c r="Y409" i="11"/>
  <c r="Z409" i="11"/>
  <c r="AC409" i="11"/>
  <c r="AD409" i="11"/>
  <c r="AE409" i="11"/>
  <c r="AF409" i="11"/>
  <c r="AG409" i="11"/>
  <c r="AH409" i="11"/>
  <c r="AI409" i="11"/>
  <c r="AJ409" i="11"/>
  <c r="AK409" i="11"/>
  <c r="AL409" i="11"/>
  <c r="AM409" i="11"/>
  <c r="AN409" i="11"/>
  <c r="AO409" i="11"/>
  <c r="AP409" i="11"/>
  <c r="AQ409" i="11"/>
  <c r="AR409" i="11"/>
  <c r="AS409" i="11"/>
  <c r="AT409" i="11"/>
  <c r="AU409" i="11"/>
  <c r="AV409" i="11"/>
  <c r="AW409" i="11"/>
  <c r="AX409" i="11"/>
  <c r="AY409" i="11"/>
  <c r="AZ409" i="11"/>
  <c r="BA409" i="11"/>
  <c r="BB409" i="11"/>
  <c r="BC409" i="11"/>
  <c r="BD409" i="11"/>
  <c r="BE409" i="11"/>
  <c r="BF409" i="11"/>
  <c r="BG409" i="11"/>
  <c r="BH409" i="11"/>
  <c r="BI409" i="11"/>
  <c r="BJ409" i="11"/>
  <c r="BK409" i="11"/>
  <c r="BL409" i="11"/>
  <c r="BM409" i="11"/>
  <c r="BN409" i="11"/>
  <c r="BO409" i="11"/>
  <c r="BP409" i="11"/>
  <c r="BQ409" i="11"/>
  <c r="BR409" i="11"/>
  <c r="BS409" i="11"/>
  <c r="BT409" i="11"/>
  <c r="BU409" i="11"/>
  <c r="BV409" i="11"/>
  <c r="BW409" i="11"/>
  <c r="BX409" i="11"/>
  <c r="BY409" i="11"/>
  <c r="BZ409" i="11"/>
  <c r="A410" i="11"/>
  <c r="B410" i="11"/>
  <c r="C410" i="11"/>
  <c r="F410" i="11"/>
  <c r="G410" i="11"/>
  <c r="H410" i="11"/>
  <c r="I410" i="11"/>
  <c r="J410" i="11"/>
  <c r="K410" i="11"/>
  <c r="L410" i="11"/>
  <c r="M410" i="11"/>
  <c r="N410" i="11"/>
  <c r="O410" i="11"/>
  <c r="P410" i="11"/>
  <c r="R410" i="11"/>
  <c r="S410" i="11"/>
  <c r="T410" i="11"/>
  <c r="Q415" i="11"/>
  <c r="U410" i="11"/>
  <c r="V410" i="11"/>
  <c r="W410" i="11"/>
  <c r="X410" i="11"/>
  <c r="Y410" i="11"/>
  <c r="Z410" i="11"/>
  <c r="AC410" i="11"/>
  <c r="AD410" i="11"/>
  <c r="AE410" i="11"/>
  <c r="AF410" i="11"/>
  <c r="AG410" i="11"/>
  <c r="AH410" i="11"/>
  <c r="AI410" i="11"/>
  <c r="AJ410" i="11"/>
  <c r="AK410" i="11"/>
  <c r="AL410" i="11"/>
  <c r="AM410" i="11"/>
  <c r="AN410" i="11"/>
  <c r="AO410" i="11"/>
  <c r="AP410" i="11"/>
  <c r="AQ410" i="11"/>
  <c r="AR410" i="11"/>
  <c r="AS410" i="11"/>
  <c r="AT410" i="11"/>
  <c r="AU410" i="11"/>
  <c r="AV410" i="11"/>
  <c r="AW410" i="11"/>
  <c r="AX410" i="11"/>
  <c r="AY410" i="11"/>
  <c r="AZ410" i="11"/>
  <c r="BA410" i="11"/>
  <c r="BB410" i="11"/>
  <c r="BC410" i="11"/>
  <c r="BD410" i="11"/>
  <c r="BE410" i="11"/>
  <c r="BF410" i="11"/>
  <c r="BG410" i="11"/>
  <c r="BH410" i="11"/>
  <c r="BI410" i="11"/>
  <c r="BJ410" i="11"/>
  <c r="BK410" i="11"/>
  <c r="BL410" i="11"/>
  <c r="BM410" i="11"/>
  <c r="BN410" i="11"/>
  <c r="BO410" i="11"/>
  <c r="BP410" i="11"/>
  <c r="BQ410" i="11"/>
  <c r="BR410" i="11"/>
  <c r="BS410" i="11"/>
  <c r="BT410" i="11"/>
  <c r="BU410" i="11"/>
  <c r="BV410" i="11"/>
  <c r="BW410" i="11"/>
  <c r="BX410" i="11"/>
  <c r="BY410" i="11"/>
  <c r="BZ410" i="11"/>
  <c r="A411" i="11"/>
  <c r="B411" i="11"/>
  <c r="C411" i="11"/>
  <c r="F411" i="11"/>
  <c r="G411" i="11"/>
  <c r="H411" i="11"/>
  <c r="I411" i="11"/>
  <c r="J411" i="11"/>
  <c r="K411" i="11"/>
  <c r="L411" i="11"/>
  <c r="M411" i="11"/>
  <c r="N411" i="11"/>
  <c r="O411" i="11"/>
  <c r="P411" i="11"/>
  <c r="R411" i="11"/>
  <c r="S411" i="11"/>
  <c r="T411" i="11"/>
  <c r="Q409" i="11"/>
  <c r="U411" i="11"/>
  <c r="V411" i="11"/>
  <c r="W411" i="11"/>
  <c r="X411" i="11"/>
  <c r="Y411" i="11"/>
  <c r="Z411" i="11"/>
  <c r="AC411" i="11"/>
  <c r="AD411" i="11"/>
  <c r="AE411" i="11"/>
  <c r="AF411" i="11"/>
  <c r="AG411" i="11"/>
  <c r="AH411" i="11"/>
  <c r="AI411" i="11"/>
  <c r="AJ411" i="11"/>
  <c r="AK411" i="11"/>
  <c r="AL411" i="11"/>
  <c r="AM411" i="11"/>
  <c r="AN411" i="11"/>
  <c r="AO411" i="11"/>
  <c r="AP411" i="11"/>
  <c r="AQ411" i="11"/>
  <c r="AR411" i="11"/>
  <c r="AS411" i="11"/>
  <c r="AT411" i="11"/>
  <c r="AU411" i="11"/>
  <c r="AV411" i="11"/>
  <c r="AW411" i="11"/>
  <c r="AX411" i="11"/>
  <c r="AY411" i="11"/>
  <c r="AZ411" i="11"/>
  <c r="BA411" i="11"/>
  <c r="BB411" i="11"/>
  <c r="BC411" i="11"/>
  <c r="BD411" i="11"/>
  <c r="BE411" i="11"/>
  <c r="BF411" i="11"/>
  <c r="BG411" i="11"/>
  <c r="BH411" i="11"/>
  <c r="BI411" i="11"/>
  <c r="BJ411" i="11"/>
  <c r="BK411" i="11"/>
  <c r="BL411" i="11"/>
  <c r="BM411" i="11"/>
  <c r="BN411" i="11"/>
  <c r="BO411" i="11"/>
  <c r="BP411" i="11"/>
  <c r="BQ411" i="11"/>
  <c r="BR411" i="11"/>
  <c r="BS411" i="11"/>
  <c r="BT411" i="11"/>
  <c r="BU411" i="11"/>
  <c r="BV411" i="11"/>
  <c r="BW411" i="11"/>
  <c r="BX411" i="11"/>
  <c r="BY411" i="11"/>
  <c r="BZ411" i="11"/>
  <c r="A412" i="11"/>
  <c r="B412" i="11"/>
  <c r="C412" i="11"/>
  <c r="F412" i="11"/>
  <c r="G412" i="11"/>
  <c r="H412" i="11"/>
  <c r="I412" i="11"/>
  <c r="J412" i="11"/>
  <c r="K412" i="11"/>
  <c r="L412" i="11"/>
  <c r="M412" i="11"/>
  <c r="N412" i="11"/>
  <c r="O412" i="11"/>
  <c r="P412" i="11"/>
  <c r="R412" i="11"/>
  <c r="S412" i="11"/>
  <c r="T412" i="11"/>
  <c r="Q417" i="11"/>
  <c r="U412" i="11"/>
  <c r="V412" i="11"/>
  <c r="W412" i="11"/>
  <c r="X412" i="11"/>
  <c r="Y412" i="11"/>
  <c r="Z412" i="11"/>
  <c r="AC412" i="11"/>
  <c r="AD412" i="11"/>
  <c r="AE412" i="11"/>
  <c r="AF412" i="11"/>
  <c r="AG412" i="11"/>
  <c r="AH412" i="11"/>
  <c r="AI412" i="11"/>
  <c r="AJ412" i="11"/>
  <c r="AK412" i="11"/>
  <c r="AL412" i="11"/>
  <c r="AM412" i="11"/>
  <c r="AN412" i="11"/>
  <c r="AO412" i="11"/>
  <c r="AP412" i="11"/>
  <c r="AQ412" i="11"/>
  <c r="AR412" i="11"/>
  <c r="AS412" i="11"/>
  <c r="AT412" i="11"/>
  <c r="AU412" i="11"/>
  <c r="AV412" i="11"/>
  <c r="AW412" i="11"/>
  <c r="AX412" i="11"/>
  <c r="AY412" i="11"/>
  <c r="AZ412" i="11"/>
  <c r="BA412" i="11"/>
  <c r="BB412" i="11"/>
  <c r="BC412" i="11"/>
  <c r="BD412" i="11"/>
  <c r="BE412" i="11"/>
  <c r="BF412" i="11"/>
  <c r="BG412" i="11"/>
  <c r="BH412" i="11"/>
  <c r="BI412" i="11"/>
  <c r="BJ412" i="11"/>
  <c r="BK412" i="11"/>
  <c r="BL412" i="11"/>
  <c r="BM412" i="11"/>
  <c r="BN412" i="11"/>
  <c r="BO412" i="11"/>
  <c r="BP412" i="11"/>
  <c r="BQ412" i="11"/>
  <c r="BR412" i="11"/>
  <c r="BS412" i="11"/>
  <c r="BT412" i="11"/>
  <c r="BU412" i="11"/>
  <c r="BV412" i="11"/>
  <c r="BW412" i="11"/>
  <c r="BX412" i="11"/>
  <c r="BY412" i="11"/>
  <c r="BZ412" i="11"/>
  <c r="A413" i="11"/>
  <c r="B413" i="11"/>
  <c r="C413" i="11"/>
  <c r="F413" i="11"/>
  <c r="G413" i="11"/>
  <c r="H413" i="11"/>
  <c r="I413" i="11"/>
  <c r="J413" i="11"/>
  <c r="K413" i="11"/>
  <c r="L413" i="11"/>
  <c r="M413" i="11"/>
  <c r="N413" i="11"/>
  <c r="O413" i="11"/>
  <c r="P413" i="11"/>
  <c r="R413" i="11"/>
  <c r="S413" i="11"/>
  <c r="T413" i="11"/>
  <c r="Q408" i="11"/>
  <c r="U413" i="11"/>
  <c r="V413" i="11"/>
  <c r="W413" i="11"/>
  <c r="X413" i="11"/>
  <c r="Y413" i="11"/>
  <c r="Z413" i="11"/>
  <c r="AC413" i="11"/>
  <c r="AD413" i="11"/>
  <c r="AE413" i="11"/>
  <c r="AF413" i="11"/>
  <c r="AG413" i="11"/>
  <c r="AH413" i="11"/>
  <c r="AI413" i="11"/>
  <c r="AJ413" i="11"/>
  <c r="AK413" i="11"/>
  <c r="AL413" i="11"/>
  <c r="AM413" i="11"/>
  <c r="AN413" i="11"/>
  <c r="AO413" i="11"/>
  <c r="AP413" i="11"/>
  <c r="AQ413" i="11"/>
  <c r="AR413" i="11"/>
  <c r="AS413" i="11"/>
  <c r="AT413" i="11"/>
  <c r="AU413" i="11"/>
  <c r="AV413" i="11"/>
  <c r="AW413" i="11"/>
  <c r="AX413" i="11"/>
  <c r="AY413" i="11"/>
  <c r="AZ413" i="11"/>
  <c r="BA413" i="11"/>
  <c r="BB413" i="11"/>
  <c r="BC413" i="11"/>
  <c r="BD413" i="11"/>
  <c r="BE413" i="11"/>
  <c r="BF413" i="11"/>
  <c r="BG413" i="11"/>
  <c r="BH413" i="11"/>
  <c r="BI413" i="11"/>
  <c r="BJ413" i="11"/>
  <c r="BK413" i="11"/>
  <c r="BL413" i="11"/>
  <c r="BM413" i="11"/>
  <c r="BN413" i="11"/>
  <c r="BO413" i="11"/>
  <c r="BP413" i="11"/>
  <c r="BQ413" i="11"/>
  <c r="BR413" i="11"/>
  <c r="BS413" i="11"/>
  <c r="BT413" i="11"/>
  <c r="BU413" i="11"/>
  <c r="BV413" i="11"/>
  <c r="BW413" i="11"/>
  <c r="BX413" i="11"/>
  <c r="BY413" i="11"/>
  <c r="BZ413" i="11"/>
  <c r="A414" i="11"/>
  <c r="B414" i="11"/>
  <c r="C414" i="11"/>
  <c r="F414" i="11"/>
  <c r="G414" i="11"/>
  <c r="H414" i="11"/>
  <c r="I414" i="11"/>
  <c r="J414" i="11"/>
  <c r="K414" i="11"/>
  <c r="L414" i="11"/>
  <c r="M414" i="11"/>
  <c r="N414" i="11"/>
  <c r="O414" i="11"/>
  <c r="P414" i="11"/>
  <c r="R414" i="11"/>
  <c r="S414" i="11"/>
  <c r="T414" i="11"/>
  <c r="Q419" i="11"/>
  <c r="U414" i="11"/>
  <c r="V414" i="11"/>
  <c r="W414" i="11"/>
  <c r="X414" i="11"/>
  <c r="Y414" i="11"/>
  <c r="Z414" i="11"/>
  <c r="AC414" i="11"/>
  <c r="AD414" i="11"/>
  <c r="AE414" i="11"/>
  <c r="AF414" i="11"/>
  <c r="AG414" i="11"/>
  <c r="AH414" i="11"/>
  <c r="AI414" i="11"/>
  <c r="AJ414" i="11"/>
  <c r="AK414" i="11"/>
  <c r="AL414" i="11"/>
  <c r="AM414" i="11"/>
  <c r="AN414" i="11"/>
  <c r="AO414" i="11"/>
  <c r="AP414" i="11"/>
  <c r="AQ414" i="11"/>
  <c r="AR414" i="11"/>
  <c r="AS414" i="11"/>
  <c r="AT414" i="11"/>
  <c r="AU414" i="11"/>
  <c r="AV414" i="11"/>
  <c r="AW414" i="11"/>
  <c r="AX414" i="11"/>
  <c r="AY414" i="11"/>
  <c r="AZ414" i="11"/>
  <c r="BA414" i="11"/>
  <c r="BB414" i="11"/>
  <c r="BC414" i="11"/>
  <c r="BD414" i="11"/>
  <c r="BE414" i="11"/>
  <c r="BF414" i="11"/>
  <c r="BG414" i="11"/>
  <c r="BH414" i="11"/>
  <c r="BI414" i="11"/>
  <c r="BJ414" i="11"/>
  <c r="BK414" i="11"/>
  <c r="BL414" i="11"/>
  <c r="BM414" i="11"/>
  <c r="BN414" i="11"/>
  <c r="BO414" i="11"/>
  <c r="BP414" i="11"/>
  <c r="BQ414" i="11"/>
  <c r="BR414" i="11"/>
  <c r="BS414" i="11"/>
  <c r="BT414" i="11"/>
  <c r="BU414" i="11"/>
  <c r="BV414" i="11"/>
  <c r="BW414" i="11"/>
  <c r="BX414" i="11"/>
  <c r="BY414" i="11"/>
  <c r="BZ414" i="11"/>
  <c r="A415" i="11"/>
  <c r="B415" i="11"/>
  <c r="C415" i="11"/>
  <c r="F415" i="11"/>
  <c r="G415" i="11"/>
  <c r="H415" i="11"/>
  <c r="I415" i="11"/>
  <c r="J415" i="11"/>
  <c r="K415" i="11"/>
  <c r="L415" i="11"/>
  <c r="M415" i="11"/>
  <c r="N415" i="11"/>
  <c r="O415" i="11"/>
  <c r="P415" i="11"/>
  <c r="AB59" i="11"/>
  <c r="R415" i="11"/>
  <c r="S415" i="11"/>
  <c r="T415" i="11"/>
  <c r="Q410" i="11"/>
  <c r="U415" i="11"/>
  <c r="V415" i="11"/>
  <c r="W415" i="11"/>
  <c r="X415" i="11"/>
  <c r="Y415" i="11"/>
  <c r="Z415" i="11"/>
  <c r="AC415" i="11"/>
  <c r="AD415" i="11"/>
  <c r="AE415" i="11"/>
  <c r="AF415" i="11"/>
  <c r="AG415" i="11"/>
  <c r="AH415" i="11"/>
  <c r="AI415" i="11"/>
  <c r="AJ415" i="11"/>
  <c r="AK415" i="11"/>
  <c r="AL415" i="11"/>
  <c r="AM415" i="11"/>
  <c r="AN415" i="11"/>
  <c r="AO415" i="11"/>
  <c r="AP415" i="11"/>
  <c r="AQ415" i="11"/>
  <c r="AR415" i="11"/>
  <c r="AS415" i="11"/>
  <c r="AT415" i="11"/>
  <c r="AU415" i="11"/>
  <c r="AV415" i="11"/>
  <c r="AW415" i="11"/>
  <c r="AX415" i="11"/>
  <c r="AY415" i="11"/>
  <c r="AZ415" i="11"/>
  <c r="BA415" i="11"/>
  <c r="BB415" i="11"/>
  <c r="BC415" i="11"/>
  <c r="BD415" i="11"/>
  <c r="BE415" i="11"/>
  <c r="BF415" i="11"/>
  <c r="BG415" i="11"/>
  <c r="BH415" i="11"/>
  <c r="BI415" i="11"/>
  <c r="BJ415" i="11"/>
  <c r="BK415" i="11"/>
  <c r="BL415" i="11"/>
  <c r="BM415" i="11"/>
  <c r="BN415" i="11"/>
  <c r="BO415" i="11"/>
  <c r="BP415" i="11"/>
  <c r="BQ415" i="11"/>
  <c r="BR415" i="11"/>
  <c r="BS415" i="11"/>
  <c r="BT415" i="11"/>
  <c r="BU415" i="11"/>
  <c r="BV415" i="11"/>
  <c r="BW415" i="11"/>
  <c r="BX415" i="11"/>
  <c r="BY415" i="11"/>
  <c r="BZ415" i="11"/>
  <c r="A416" i="11"/>
  <c r="B416" i="11"/>
  <c r="C416" i="11"/>
  <c r="F416" i="11"/>
  <c r="G416" i="11"/>
  <c r="H416" i="11"/>
  <c r="I416" i="11"/>
  <c r="J416" i="11"/>
  <c r="K416" i="11"/>
  <c r="L416" i="11"/>
  <c r="M416" i="11"/>
  <c r="N416" i="11"/>
  <c r="O416" i="11"/>
  <c r="P416" i="11"/>
  <c r="R416" i="11"/>
  <c r="S416" i="11"/>
  <c r="T416" i="11"/>
  <c r="Q418" i="11"/>
  <c r="U416" i="11"/>
  <c r="V416" i="11"/>
  <c r="W416" i="11"/>
  <c r="X416" i="11"/>
  <c r="Y416" i="11"/>
  <c r="Z416" i="11"/>
  <c r="AC416" i="11"/>
  <c r="AD416" i="11"/>
  <c r="AE416" i="11"/>
  <c r="AF416" i="11"/>
  <c r="AG416" i="11"/>
  <c r="AH416" i="11"/>
  <c r="AI416" i="11"/>
  <c r="AJ416" i="11"/>
  <c r="AK416" i="11"/>
  <c r="AL416" i="11"/>
  <c r="AM416" i="11"/>
  <c r="AN416" i="11"/>
  <c r="AO416" i="11"/>
  <c r="AP416" i="11"/>
  <c r="AQ416" i="11"/>
  <c r="AR416" i="11"/>
  <c r="AS416" i="11"/>
  <c r="AT416" i="11"/>
  <c r="AU416" i="11"/>
  <c r="AV416" i="11"/>
  <c r="AW416" i="11"/>
  <c r="AX416" i="11"/>
  <c r="AY416" i="11"/>
  <c r="AZ416" i="11"/>
  <c r="BA416" i="11"/>
  <c r="BB416" i="11"/>
  <c r="BC416" i="11"/>
  <c r="BD416" i="11"/>
  <c r="BE416" i="11"/>
  <c r="BF416" i="11"/>
  <c r="BG416" i="11"/>
  <c r="BH416" i="11"/>
  <c r="BI416" i="11"/>
  <c r="BJ416" i="11"/>
  <c r="BK416" i="11"/>
  <c r="BL416" i="11"/>
  <c r="BM416" i="11"/>
  <c r="BN416" i="11"/>
  <c r="BO416" i="11"/>
  <c r="BP416" i="11"/>
  <c r="BQ416" i="11"/>
  <c r="BR416" i="11"/>
  <c r="BS416" i="11"/>
  <c r="BT416" i="11"/>
  <c r="BU416" i="11"/>
  <c r="BV416" i="11"/>
  <c r="BW416" i="11"/>
  <c r="BX416" i="11"/>
  <c r="BY416" i="11"/>
  <c r="BZ416" i="11"/>
  <c r="A417" i="11"/>
  <c r="B417" i="11"/>
  <c r="C417" i="11"/>
  <c r="F417" i="11"/>
  <c r="G417" i="11"/>
  <c r="H417" i="11"/>
  <c r="I417" i="11"/>
  <c r="J417" i="11"/>
  <c r="K417" i="11"/>
  <c r="L417" i="11"/>
  <c r="M417" i="11"/>
  <c r="N417" i="11"/>
  <c r="O417" i="11"/>
  <c r="P417" i="11"/>
  <c r="R417" i="11"/>
  <c r="S417" i="11"/>
  <c r="T417" i="11"/>
  <c r="Q412" i="11"/>
  <c r="U417" i="11"/>
  <c r="V417" i="11"/>
  <c r="W417" i="11"/>
  <c r="X417" i="11"/>
  <c r="Y417" i="11"/>
  <c r="Z417" i="11"/>
  <c r="AC417" i="11"/>
  <c r="AD417" i="11"/>
  <c r="AE417" i="11"/>
  <c r="AF417" i="11"/>
  <c r="AG417" i="11"/>
  <c r="AH417" i="11"/>
  <c r="AI417" i="11"/>
  <c r="AJ417" i="11"/>
  <c r="AK417" i="11"/>
  <c r="AL417" i="11"/>
  <c r="AM417" i="11"/>
  <c r="AN417" i="11"/>
  <c r="AO417" i="11"/>
  <c r="AP417" i="11"/>
  <c r="AQ417" i="11"/>
  <c r="AR417" i="11"/>
  <c r="AS417" i="11"/>
  <c r="AT417" i="11"/>
  <c r="AU417" i="11"/>
  <c r="AV417" i="11"/>
  <c r="AW417" i="11"/>
  <c r="AX417" i="11"/>
  <c r="AY417" i="11"/>
  <c r="AZ417" i="11"/>
  <c r="BA417" i="11"/>
  <c r="BB417" i="11"/>
  <c r="BC417" i="11"/>
  <c r="BD417" i="11"/>
  <c r="BE417" i="11"/>
  <c r="BF417" i="11"/>
  <c r="BG417" i="11"/>
  <c r="BH417" i="11"/>
  <c r="BI417" i="11"/>
  <c r="BJ417" i="11"/>
  <c r="BK417" i="11"/>
  <c r="BL417" i="11"/>
  <c r="BM417" i="11"/>
  <c r="BN417" i="11"/>
  <c r="BO417" i="11"/>
  <c r="BP417" i="11"/>
  <c r="BQ417" i="11"/>
  <c r="BR417" i="11"/>
  <c r="BS417" i="11"/>
  <c r="BT417" i="11"/>
  <c r="BU417" i="11"/>
  <c r="BV417" i="11"/>
  <c r="BW417" i="11"/>
  <c r="BX417" i="11"/>
  <c r="BY417" i="11"/>
  <c r="BZ417" i="11"/>
  <c r="A418" i="11"/>
  <c r="B418" i="11"/>
  <c r="C418" i="11"/>
  <c r="F418" i="11"/>
  <c r="G418" i="11"/>
  <c r="H418" i="11"/>
  <c r="I418" i="11"/>
  <c r="J418" i="11"/>
  <c r="K418" i="11"/>
  <c r="L418" i="11"/>
  <c r="M418" i="11"/>
  <c r="N418" i="11"/>
  <c r="O418" i="11"/>
  <c r="P418" i="11"/>
  <c r="R418" i="11"/>
  <c r="S418" i="11"/>
  <c r="T418" i="11"/>
  <c r="Q416" i="11"/>
  <c r="U418" i="11"/>
  <c r="V418" i="11"/>
  <c r="W418" i="11"/>
  <c r="X418" i="11"/>
  <c r="Y418" i="11"/>
  <c r="Z418" i="11"/>
  <c r="AC418" i="11"/>
  <c r="AD418" i="11"/>
  <c r="AE418" i="11"/>
  <c r="AF418" i="11"/>
  <c r="AG418" i="11"/>
  <c r="AH418" i="11"/>
  <c r="AI418" i="11"/>
  <c r="AJ418" i="11"/>
  <c r="AK418" i="11"/>
  <c r="AL418" i="11"/>
  <c r="AM418" i="11"/>
  <c r="AN418" i="11"/>
  <c r="AO418" i="11"/>
  <c r="AP418" i="11"/>
  <c r="AQ418" i="11"/>
  <c r="AR418" i="11"/>
  <c r="AS418" i="11"/>
  <c r="AT418" i="11"/>
  <c r="AU418" i="11"/>
  <c r="AV418" i="11"/>
  <c r="AW418" i="11"/>
  <c r="AX418" i="11"/>
  <c r="AY418" i="11"/>
  <c r="AZ418" i="11"/>
  <c r="BA418" i="11"/>
  <c r="BB418" i="11"/>
  <c r="BC418" i="11"/>
  <c r="BD418" i="11"/>
  <c r="BE418" i="11"/>
  <c r="BF418" i="11"/>
  <c r="BG418" i="11"/>
  <c r="BH418" i="11"/>
  <c r="BI418" i="11"/>
  <c r="BJ418" i="11"/>
  <c r="BK418" i="11"/>
  <c r="BL418" i="11"/>
  <c r="BM418" i="11"/>
  <c r="BN418" i="11"/>
  <c r="BO418" i="11"/>
  <c r="BP418" i="11"/>
  <c r="BQ418" i="11"/>
  <c r="BR418" i="11"/>
  <c r="BS418" i="11"/>
  <c r="BT418" i="11"/>
  <c r="BU418" i="11"/>
  <c r="BV418" i="11"/>
  <c r="BW418" i="11"/>
  <c r="BX418" i="11"/>
  <c r="BY418" i="11"/>
  <c r="BZ418" i="11"/>
  <c r="A419" i="11"/>
  <c r="B419" i="11"/>
  <c r="C419" i="11"/>
  <c r="F419" i="11"/>
  <c r="G419" i="11"/>
  <c r="H419" i="11"/>
  <c r="I419" i="11"/>
  <c r="J419" i="11"/>
  <c r="K419" i="11"/>
  <c r="L419" i="11"/>
  <c r="M419" i="11"/>
  <c r="N419" i="11"/>
  <c r="O419" i="11"/>
  <c r="P419" i="11"/>
  <c r="R419" i="11"/>
  <c r="S419" i="11"/>
  <c r="T419" i="11"/>
  <c r="Q414" i="11"/>
  <c r="U419" i="11"/>
  <c r="V419" i="11"/>
  <c r="W419" i="11"/>
  <c r="X419" i="11"/>
  <c r="Y419" i="11"/>
  <c r="Z419" i="11"/>
  <c r="AC419" i="11"/>
  <c r="AD419" i="11"/>
  <c r="AE419" i="11"/>
  <c r="AF419" i="11"/>
  <c r="AG419" i="11"/>
  <c r="AH419" i="11"/>
  <c r="AI419" i="11"/>
  <c r="AJ419" i="11"/>
  <c r="AK419" i="11"/>
  <c r="AL419" i="11"/>
  <c r="AM419" i="11"/>
  <c r="AN419" i="11"/>
  <c r="AO419" i="11"/>
  <c r="AP419" i="11"/>
  <c r="AQ419" i="11"/>
  <c r="AR419" i="11"/>
  <c r="AS419" i="11"/>
  <c r="AT419" i="11"/>
  <c r="AU419" i="11"/>
  <c r="AV419" i="11"/>
  <c r="AW419" i="11"/>
  <c r="AX419" i="11"/>
  <c r="AY419" i="11"/>
  <c r="AZ419" i="11"/>
  <c r="BA419" i="11"/>
  <c r="BB419" i="11"/>
  <c r="BC419" i="11"/>
  <c r="BD419" i="11"/>
  <c r="BE419" i="11"/>
  <c r="BF419" i="11"/>
  <c r="BG419" i="11"/>
  <c r="BH419" i="11"/>
  <c r="BI419" i="11"/>
  <c r="BJ419" i="11"/>
  <c r="BK419" i="11"/>
  <c r="BL419" i="11"/>
  <c r="BM419" i="11"/>
  <c r="BN419" i="11"/>
  <c r="BO419" i="11"/>
  <c r="BP419" i="11"/>
  <c r="BQ419" i="11"/>
  <c r="BR419" i="11"/>
  <c r="BS419" i="11"/>
  <c r="BT419" i="11"/>
  <c r="BU419" i="11"/>
  <c r="BV419" i="11"/>
  <c r="BW419" i="11"/>
  <c r="BX419" i="11"/>
  <c r="BY419" i="11"/>
  <c r="BZ419" i="11"/>
  <c r="A422" i="11"/>
  <c r="AI420" i="11"/>
  <c r="A421" i="11"/>
  <c r="B421" i="11"/>
  <c r="C421" i="11"/>
  <c r="F421" i="11"/>
  <c r="G421" i="11"/>
  <c r="H421" i="11"/>
  <c r="I421" i="11"/>
  <c r="J421" i="11"/>
  <c r="K421" i="11"/>
  <c r="L421" i="11"/>
  <c r="M421" i="11"/>
  <c r="N421" i="11"/>
  <c r="O421" i="11"/>
  <c r="P421" i="11"/>
  <c r="R421" i="11"/>
  <c r="S421" i="11"/>
  <c r="T421" i="11"/>
  <c r="Q426" i="11"/>
  <c r="U421" i="11"/>
  <c r="V421" i="11"/>
  <c r="W421" i="11"/>
  <c r="X421" i="11"/>
  <c r="Y421" i="11"/>
  <c r="Z421" i="11"/>
  <c r="AA421" i="11"/>
  <c r="AB421" i="11"/>
  <c r="AA422" i="11"/>
  <c r="AB422" i="11"/>
  <c r="AF58" i="11"/>
  <c r="AA423" i="11"/>
  <c r="AB423" i="11"/>
  <c r="AA424" i="11"/>
  <c r="AB424" i="11"/>
  <c r="AA425" i="11"/>
  <c r="AB425" i="11"/>
  <c r="AA426" i="11"/>
  <c r="AB426" i="11"/>
  <c r="AA427" i="11"/>
  <c r="AB427" i="11"/>
  <c r="AA428" i="11"/>
  <c r="AB428" i="11"/>
  <c r="AA429" i="11"/>
  <c r="AB429" i="11"/>
  <c r="AA430" i="11"/>
  <c r="AB430" i="11"/>
  <c r="AA431" i="11"/>
  <c r="AB431" i="11"/>
  <c r="AA432" i="11"/>
  <c r="AB432" i="11"/>
  <c r="AC421" i="11"/>
  <c r="AD421" i="11"/>
  <c r="AE421" i="11"/>
  <c r="AF421" i="11"/>
  <c r="AG421" i="11"/>
  <c r="AH421" i="11"/>
  <c r="AI421" i="11"/>
  <c r="AJ421" i="11"/>
  <c r="AK421" i="11"/>
  <c r="AL421" i="11"/>
  <c r="AM421" i="11"/>
  <c r="AN421" i="11"/>
  <c r="AO421" i="11"/>
  <c r="AP421" i="11"/>
  <c r="AQ421" i="11"/>
  <c r="AR421" i="11"/>
  <c r="AS421" i="11"/>
  <c r="AT421" i="11"/>
  <c r="AU421" i="11"/>
  <c r="AV421" i="11"/>
  <c r="AW421" i="11"/>
  <c r="AX421" i="11"/>
  <c r="AY421" i="11"/>
  <c r="AZ421" i="11"/>
  <c r="BA421" i="11"/>
  <c r="BB421" i="11"/>
  <c r="BC421" i="11"/>
  <c r="BD421" i="11"/>
  <c r="BE421" i="11"/>
  <c r="BF421" i="11"/>
  <c r="BG421" i="11"/>
  <c r="BH421" i="11"/>
  <c r="BI421" i="11"/>
  <c r="BJ421" i="11"/>
  <c r="BK421" i="11"/>
  <c r="BL421" i="11"/>
  <c r="BM421" i="11"/>
  <c r="BN421" i="11"/>
  <c r="BO421" i="11"/>
  <c r="BP421" i="11"/>
  <c r="BQ421" i="11"/>
  <c r="BR421" i="11"/>
  <c r="BS421" i="11"/>
  <c r="BT421" i="11"/>
  <c r="BU421" i="11"/>
  <c r="BV421" i="11"/>
  <c r="BW421" i="11"/>
  <c r="BX421" i="11"/>
  <c r="BY421" i="11"/>
  <c r="BZ421" i="11"/>
  <c r="B422" i="11"/>
  <c r="C422" i="11"/>
  <c r="F422" i="11"/>
  <c r="G422" i="11"/>
  <c r="H422" i="11"/>
  <c r="I422" i="11"/>
  <c r="J422" i="11"/>
  <c r="K422" i="11"/>
  <c r="L422" i="11"/>
  <c r="M422" i="11"/>
  <c r="N422" i="11"/>
  <c r="O422" i="11"/>
  <c r="P422" i="11"/>
  <c r="R422" i="11"/>
  <c r="S422" i="11"/>
  <c r="T422" i="11"/>
  <c r="Q424" i="11"/>
  <c r="U422" i="11"/>
  <c r="V422" i="11"/>
  <c r="W422" i="11"/>
  <c r="X422" i="11"/>
  <c r="Y422" i="11"/>
  <c r="Z422" i="11"/>
  <c r="AC422" i="11"/>
  <c r="AD422" i="11"/>
  <c r="AE422" i="11"/>
  <c r="AF422" i="11"/>
  <c r="AG422" i="11"/>
  <c r="AH422" i="11"/>
  <c r="AI422" i="11"/>
  <c r="AJ422" i="11"/>
  <c r="AK422" i="11"/>
  <c r="AL422" i="11"/>
  <c r="AM422" i="11"/>
  <c r="AN422" i="11"/>
  <c r="AO422" i="11"/>
  <c r="AP422" i="11"/>
  <c r="AQ422" i="11"/>
  <c r="AR422" i="11"/>
  <c r="AS422" i="11"/>
  <c r="AT422" i="11"/>
  <c r="AU422" i="11"/>
  <c r="AV422" i="11"/>
  <c r="AW422" i="11"/>
  <c r="AX422" i="11"/>
  <c r="AY422" i="11"/>
  <c r="AZ422" i="11"/>
  <c r="BA422" i="11"/>
  <c r="BB422" i="11"/>
  <c r="BC422" i="11"/>
  <c r="BD422" i="11"/>
  <c r="BE422" i="11"/>
  <c r="BF422" i="11"/>
  <c r="BG422" i="11"/>
  <c r="BH422" i="11"/>
  <c r="BI422" i="11"/>
  <c r="BJ422" i="11"/>
  <c r="BK422" i="11"/>
  <c r="BL422" i="11"/>
  <c r="BM422" i="11"/>
  <c r="BN422" i="11"/>
  <c r="BO422" i="11"/>
  <c r="BP422" i="11"/>
  <c r="BQ422" i="11"/>
  <c r="BR422" i="11"/>
  <c r="BS422" i="11"/>
  <c r="BT422" i="11"/>
  <c r="BU422" i="11"/>
  <c r="BV422" i="11"/>
  <c r="BW422" i="11"/>
  <c r="BX422" i="11"/>
  <c r="BY422" i="11"/>
  <c r="BZ422" i="11"/>
  <c r="A423" i="11"/>
  <c r="B423" i="11"/>
  <c r="C423" i="11"/>
  <c r="F423" i="11"/>
  <c r="G423" i="11"/>
  <c r="H423" i="11"/>
  <c r="I423" i="11"/>
  <c r="J423" i="11"/>
  <c r="K423" i="11"/>
  <c r="L423" i="11"/>
  <c r="M423" i="11"/>
  <c r="N423" i="11"/>
  <c r="O423" i="11"/>
  <c r="P423" i="11"/>
  <c r="AB58" i="11"/>
  <c r="R423" i="11"/>
  <c r="S423" i="11"/>
  <c r="T423" i="11"/>
  <c r="Q428" i="11"/>
  <c r="U423" i="11"/>
  <c r="V423" i="11"/>
  <c r="W423" i="11"/>
  <c r="X423" i="11"/>
  <c r="Y423" i="11"/>
  <c r="Z423" i="11"/>
  <c r="AC423" i="11"/>
  <c r="AD423" i="11"/>
  <c r="AE423" i="11"/>
  <c r="AF423" i="11"/>
  <c r="AG423" i="11"/>
  <c r="AH423" i="11"/>
  <c r="AI423" i="11"/>
  <c r="AJ423" i="11"/>
  <c r="AK423" i="11"/>
  <c r="AL423" i="11"/>
  <c r="AM423" i="11"/>
  <c r="AN423" i="11"/>
  <c r="AO423" i="11"/>
  <c r="AP423" i="11"/>
  <c r="AQ423" i="11"/>
  <c r="AR423" i="11"/>
  <c r="AS423" i="11"/>
  <c r="AT423" i="11"/>
  <c r="AU423" i="11"/>
  <c r="AV423" i="11"/>
  <c r="AW423" i="11"/>
  <c r="AX423" i="11"/>
  <c r="AY423" i="11"/>
  <c r="AZ423" i="11"/>
  <c r="BA423" i="11"/>
  <c r="BB423" i="11"/>
  <c r="BC423" i="11"/>
  <c r="BD423" i="11"/>
  <c r="BE423" i="11"/>
  <c r="BF423" i="11"/>
  <c r="BG423" i="11"/>
  <c r="BH423" i="11"/>
  <c r="BI423" i="11"/>
  <c r="BJ423" i="11"/>
  <c r="BK423" i="11"/>
  <c r="BL423" i="11"/>
  <c r="BM423" i="11"/>
  <c r="BN423" i="11"/>
  <c r="BO423" i="11"/>
  <c r="BP423" i="11"/>
  <c r="BQ423" i="11"/>
  <c r="BR423" i="11"/>
  <c r="BS423" i="11"/>
  <c r="BT423" i="11"/>
  <c r="BU423" i="11"/>
  <c r="BV423" i="11"/>
  <c r="BW423" i="11"/>
  <c r="BX423" i="11"/>
  <c r="BY423" i="11"/>
  <c r="BZ423" i="11"/>
  <c r="A424" i="11"/>
  <c r="B424" i="11"/>
  <c r="C424" i="11"/>
  <c r="F424" i="11"/>
  <c r="G424" i="11"/>
  <c r="H424" i="11"/>
  <c r="I424" i="11"/>
  <c r="J424" i="11"/>
  <c r="K424" i="11"/>
  <c r="L424" i="11"/>
  <c r="M424" i="11"/>
  <c r="N424" i="11"/>
  <c r="O424" i="11"/>
  <c r="P424" i="11"/>
  <c r="R424" i="11"/>
  <c r="S424" i="11"/>
  <c r="T424" i="11"/>
  <c r="Q422" i="11"/>
  <c r="U424" i="11"/>
  <c r="V424" i="11"/>
  <c r="W424" i="11"/>
  <c r="X424" i="11"/>
  <c r="Y424" i="11"/>
  <c r="Z424" i="11"/>
  <c r="AC424" i="11"/>
  <c r="AD424" i="11"/>
  <c r="AE424" i="11"/>
  <c r="AF424" i="11"/>
  <c r="AG424" i="11"/>
  <c r="AH424" i="11"/>
  <c r="AI424" i="11"/>
  <c r="AJ424" i="11"/>
  <c r="AK424" i="11"/>
  <c r="AL424" i="11"/>
  <c r="AM424" i="11"/>
  <c r="AN424" i="11"/>
  <c r="AO424" i="11"/>
  <c r="AP424" i="11"/>
  <c r="AQ424" i="11"/>
  <c r="AR424" i="11"/>
  <c r="AS424" i="11"/>
  <c r="AT424" i="11"/>
  <c r="AU424" i="11"/>
  <c r="AV424" i="11"/>
  <c r="AW424" i="11"/>
  <c r="AX424" i="11"/>
  <c r="AY424" i="11"/>
  <c r="AZ424" i="11"/>
  <c r="BA424" i="11"/>
  <c r="BB424" i="11"/>
  <c r="BC424" i="11"/>
  <c r="BD424" i="11"/>
  <c r="BE424" i="11"/>
  <c r="BF424" i="11"/>
  <c r="BG424" i="11"/>
  <c r="BH424" i="11"/>
  <c r="BI424" i="11"/>
  <c r="BJ424" i="11"/>
  <c r="BK424" i="11"/>
  <c r="BL424" i="11"/>
  <c r="BM424" i="11"/>
  <c r="BN424" i="11"/>
  <c r="BO424" i="11"/>
  <c r="BP424" i="11"/>
  <c r="BQ424" i="11"/>
  <c r="BR424" i="11"/>
  <c r="BS424" i="11"/>
  <c r="BT424" i="11"/>
  <c r="BU424" i="11"/>
  <c r="BV424" i="11"/>
  <c r="BW424" i="11"/>
  <c r="BX424" i="11"/>
  <c r="BY424" i="11"/>
  <c r="BZ424" i="11"/>
  <c r="A425" i="11"/>
  <c r="B425" i="11"/>
  <c r="C425" i="11"/>
  <c r="F425" i="11"/>
  <c r="G425" i="11"/>
  <c r="H425" i="11"/>
  <c r="I425" i="11"/>
  <c r="J425" i="11"/>
  <c r="K425" i="11"/>
  <c r="L425" i="11"/>
  <c r="M425" i="11"/>
  <c r="N425" i="11"/>
  <c r="O425" i="11"/>
  <c r="P425" i="11"/>
  <c r="R425" i="11"/>
  <c r="S425" i="11"/>
  <c r="T425" i="11"/>
  <c r="Q430" i="11"/>
  <c r="U425" i="11"/>
  <c r="V425" i="11"/>
  <c r="W425" i="11"/>
  <c r="X425" i="11"/>
  <c r="Y425" i="11"/>
  <c r="Z425" i="11"/>
  <c r="AC425" i="11"/>
  <c r="AD425" i="11"/>
  <c r="AE425" i="11"/>
  <c r="AF425" i="11"/>
  <c r="AG425" i="11"/>
  <c r="AH425" i="11"/>
  <c r="AI425" i="11"/>
  <c r="AJ425" i="11"/>
  <c r="AK425" i="11"/>
  <c r="AL425" i="11"/>
  <c r="AM425" i="11"/>
  <c r="AN425" i="11"/>
  <c r="AO425" i="11"/>
  <c r="AP425" i="11"/>
  <c r="AQ425" i="11"/>
  <c r="AR425" i="11"/>
  <c r="AS425" i="11"/>
  <c r="AT425" i="11"/>
  <c r="AU425" i="11"/>
  <c r="AV425" i="11"/>
  <c r="AW425" i="11"/>
  <c r="AX425" i="11"/>
  <c r="AY425" i="11"/>
  <c r="AZ425" i="11"/>
  <c r="BA425" i="11"/>
  <c r="BB425" i="11"/>
  <c r="BC425" i="11"/>
  <c r="BD425" i="11"/>
  <c r="BE425" i="11"/>
  <c r="BF425" i="11"/>
  <c r="BG425" i="11"/>
  <c r="BH425" i="11"/>
  <c r="BI425" i="11"/>
  <c r="BJ425" i="11"/>
  <c r="BK425" i="11"/>
  <c r="BL425" i="11"/>
  <c r="BM425" i="11"/>
  <c r="BN425" i="11"/>
  <c r="BO425" i="11"/>
  <c r="BP425" i="11"/>
  <c r="BQ425" i="11"/>
  <c r="BR425" i="11"/>
  <c r="BS425" i="11"/>
  <c r="BT425" i="11"/>
  <c r="BU425" i="11"/>
  <c r="BV425" i="11"/>
  <c r="BW425" i="11"/>
  <c r="BX425" i="11"/>
  <c r="BY425" i="11"/>
  <c r="BZ425" i="11"/>
  <c r="A426" i="11"/>
  <c r="B426" i="11"/>
  <c r="C426" i="11"/>
  <c r="F426" i="11"/>
  <c r="G426" i="11"/>
  <c r="H426" i="11"/>
  <c r="I426" i="11"/>
  <c r="J426" i="11"/>
  <c r="K426" i="11"/>
  <c r="L426" i="11"/>
  <c r="M426" i="11"/>
  <c r="N426" i="11"/>
  <c r="O426" i="11"/>
  <c r="P426" i="11"/>
  <c r="R426" i="11"/>
  <c r="S426" i="11"/>
  <c r="T426" i="11"/>
  <c r="Q421" i="11"/>
  <c r="U426" i="11"/>
  <c r="V426" i="11"/>
  <c r="W426" i="11"/>
  <c r="X426" i="11"/>
  <c r="Y426" i="11"/>
  <c r="Z426" i="11"/>
  <c r="AC426" i="11"/>
  <c r="AD426" i="11"/>
  <c r="AE426" i="11"/>
  <c r="AF426" i="11"/>
  <c r="AG426" i="11"/>
  <c r="AH426" i="11"/>
  <c r="AI426" i="11"/>
  <c r="AJ426" i="11"/>
  <c r="AK426" i="11"/>
  <c r="AL426" i="11"/>
  <c r="AM426" i="11"/>
  <c r="AN426" i="11"/>
  <c r="AO426" i="11"/>
  <c r="AP426" i="11"/>
  <c r="AQ426" i="11"/>
  <c r="AR426" i="11"/>
  <c r="AS426" i="11"/>
  <c r="AT426" i="11"/>
  <c r="AU426" i="11"/>
  <c r="AV426" i="11"/>
  <c r="AW426" i="11"/>
  <c r="AX426" i="11"/>
  <c r="AY426" i="11"/>
  <c r="AZ426" i="11"/>
  <c r="BA426" i="11"/>
  <c r="BB426" i="11"/>
  <c r="BC426" i="11"/>
  <c r="BD426" i="11"/>
  <c r="BE426" i="11"/>
  <c r="BF426" i="11"/>
  <c r="BG426" i="11"/>
  <c r="BH426" i="11"/>
  <c r="BI426" i="11"/>
  <c r="BJ426" i="11"/>
  <c r="BK426" i="11"/>
  <c r="BL426" i="11"/>
  <c r="BM426" i="11"/>
  <c r="BN426" i="11"/>
  <c r="BO426" i="11"/>
  <c r="BP426" i="11"/>
  <c r="BQ426" i="11"/>
  <c r="BR426" i="11"/>
  <c r="BS426" i="11"/>
  <c r="BT426" i="11"/>
  <c r="BU426" i="11"/>
  <c r="BV426" i="11"/>
  <c r="BW426" i="11"/>
  <c r="BX426" i="11"/>
  <c r="BY426" i="11"/>
  <c r="BZ426" i="11"/>
  <c r="A427" i="11"/>
  <c r="B427" i="11"/>
  <c r="C427" i="11"/>
  <c r="F427" i="11"/>
  <c r="G427" i="11"/>
  <c r="H427" i="11"/>
  <c r="I427" i="11"/>
  <c r="J427" i="11"/>
  <c r="K427" i="11"/>
  <c r="L427" i="11"/>
  <c r="M427" i="11"/>
  <c r="N427" i="11"/>
  <c r="O427" i="11"/>
  <c r="P427" i="11"/>
  <c r="R427" i="11"/>
  <c r="S427" i="11"/>
  <c r="T427" i="11"/>
  <c r="Q432" i="11"/>
  <c r="U427" i="11"/>
  <c r="V427" i="11"/>
  <c r="W427" i="11"/>
  <c r="X427" i="11"/>
  <c r="Y427" i="11"/>
  <c r="Z427" i="11"/>
  <c r="AC427" i="11"/>
  <c r="AD427" i="11"/>
  <c r="AE427" i="11"/>
  <c r="AF427" i="11"/>
  <c r="AG427" i="11"/>
  <c r="AH427" i="11"/>
  <c r="AI427" i="11"/>
  <c r="AJ427" i="11"/>
  <c r="AK427" i="11"/>
  <c r="AL427" i="11"/>
  <c r="AM427" i="11"/>
  <c r="AN427" i="11"/>
  <c r="AO427" i="11"/>
  <c r="AP427" i="11"/>
  <c r="AQ427" i="11"/>
  <c r="AR427" i="11"/>
  <c r="AS427" i="11"/>
  <c r="AT427" i="11"/>
  <c r="AU427" i="11"/>
  <c r="AV427" i="11"/>
  <c r="AW427" i="11"/>
  <c r="AX427" i="11"/>
  <c r="AY427" i="11"/>
  <c r="AZ427" i="11"/>
  <c r="BA427" i="11"/>
  <c r="BB427" i="11"/>
  <c r="BC427" i="11"/>
  <c r="BD427" i="11"/>
  <c r="BE427" i="11"/>
  <c r="BF427" i="11"/>
  <c r="BG427" i="11"/>
  <c r="BH427" i="11"/>
  <c r="BI427" i="11"/>
  <c r="BJ427" i="11"/>
  <c r="BK427" i="11"/>
  <c r="BL427" i="11"/>
  <c r="BM427" i="11"/>
  <c r="BN427" i="11"/>
  <c r="BO427" i="11"/>
  <c r="BP427" i="11"/>
  <c r="BQ427" i="11"/>
  <c r="BR427" i="11"/>
  <c r="BS427" i="11"/>
  <c r="BT427" i="11"/>
  <c r="BU427" i="11"/>
  <c r="BV427" i="11"/>
  <c r="BW427" i="11"/>
  <c r="BX427" i="11"/>
  <c r="BY427" i="11"/>
  <c r="BZ427" i="11"/>
  <c r="A428" i="11"/>
  <c r="B428" i="11"/>
  <c r="C428" i="11"/>
  <c r="F428" i="11"/>
  <c r="G428" i="11"/>
  <c r="H428" i="11"/>
  <c r="I428" i="11"/>
  <c r="J428" i="11"/>
  <c r="K428" i="11"/>
  <c r="L428" i="11"/>
  <c r="M428" i="11"/>
  <c r="N428" i="11"/>
  <c r="O428" i="11"/>
  <c r="P428" i="11"/>
  <c r="R428" i="11"/>
  <c r="S428" i="11"/>
  <c r="T428" i="11"/>
  <c r="Q423" i="11"/>
  <c r="U428" i="11"/>
  <c r="V428" i="11"/>
  <c r="W428" i="11"/>
  <c r="X428" i="11"/>
  <c r="Y428" i="11"/>
  <c r="Z428" i="11"/>
  <c r="AC428" i="11"/>
  <c r="AD428" i="11"/>
  <c r="AE428" i="11"/>
  <c r="AF428" i="11"/>
  <c r="AG428" i="11"/>
  <c r="AH428" i="11"/>
  <c r="AI428" i="11"/>
  <c r="AJ428" i="11"/>
  <c r="AK428" i="11"/>
  <c r="AL428" i="11"/>
  <c r="AM428" i="11"/>
  <c r="AN428" i="11"/>
  <c r="AO428" i="11"/>
  <c r="AP428" i="11"/>
  <c r="AQ428" i="11"/>
  <c r="AR428" i="11"/>
  <c r="AS428" i="11"/>
  <c r="AT428" i="11"/>
  <c r="AU428" i="11"/>
  <c r="AV428" i="11"/>
  <c r="AW428" i="11"/>
  <c r="AX428" i="11"/>
  <c r="AY428" i="11"/>
  <c r="AZ428" i="11"/>
  <c r="BA428" i="11"/>
  <c r="BB428" i="11"/>
  <c r="BC428" i="11"/>
  <c r="BD428" i="11"/>
  <c r="BE428" i="11"/>
  <c r="BF428" i="11"/>
  <c r="BG428" i="11"/>
  <c r="BH428" i="11"/>
  <c r="BI428" i="11"/>
  <c r="BJ428" i="11"/>
  <c r="BK428" i="11"/>
  <c r="BL428" i="11"/>
  <c r="BM428" i="11"/>
  <c r="BN428" i="11"/>
  <c r="BO428" i="11"/>
  <c r="BP428" i="11"/>
  <c r="BQ428" i="11"/>
  <c r="BR428" i="11"/>
  <c r="BS428" i="11"/>
  <c r="BT428" i="11"/>
  <c r="BU428" i="11"/>
  <c r="BV428" i="11"/>
  <c r="BW428" i="11"/>
  <c r="BX428" i="11"/>
  <c r="BY428" i="11"/>
  <c r="BZ428" i="11"/>
  <c r="A429" i="11"/>
  <c r="B429" i="11"/>
  <c r="C429" i="11"/>
  <c r="F429" i="11"/>
  <c r="G429" i="11"/>
  <c r="H429" i="11"/>
  <c r="I429" i="11"/>
  <c r="J429" i="11"/>
  <c r="K429" i="11"/>
  <c r="L429" i="11"/>
  <c r="M429" i="11"/>
  <c r="N429" i="11"/>
  <c r="O429" i="11"/>
  <c r="P429" i="11"/>
  <c r="R429" i="11"/>
  <c r="S429" i="11"/>
  <c r="T429" i="11"/>
  <c r="Q431" i="11"/>
  <c r="U429" i="11"/>
  <c r="V429" i="11"/>
  <c r="W429" i="11"/>
  <c r="X429" i="11"/>
  <c r="Y429" i="11"/>
  <c r="Z429" i="11"/>
  <c r="AC429" i="11"/>
  <c r="AD429" i="11"/>
  <c r="AE429" i="11"/>
  <c r="AF429" i="11"/>
  <c r="AG429" i="11"/>
  <c r="AH429" i="11"/>
  <c r="AI429" i="11"/>
  <c r="AJ429" i="11"/>
  <c r="AK429" i="11"/>
  <c r="AL429" i="11"/>
  <c r="AM429" i="11"/>
  <c r="AN429" i="11"/>
  <c r="AO429" i="11"/>
  <c r="AP429" i="11"/>
  <c r="AQ429" i="11"/>
  <c r="AR429" i="11"/>
  <c r="AS429" i="11"/>
  <c r="AT429" i="11"/>
  <c r="AU429" i="11"/>
  <c r="AV429" i="11"/>
  <c r="AW429" i="11"/>
  <c r="AX429" i="11"/>
  <c r="AY429" i="11"/>
  <c r="AZ429" i="11"/>
  <c r="BA429" i="11"/>
  <c r="BB429" i="11"/>
  <c r="BC429" i="11"/>
  <c r="BD429" i="11"/>
  <c r="BE429" i="11"/>
  <c r="BF429" i="11"/>
  <c r="BG429" i="11"/>
  <c r="BH429" i="11"/>
  <c r="BI429" i="11"/>
  <c r="BJ429" i="11"/>
  <c r="BK429" i="11"/>
  <c r="BL429" i="11"/>
  <c r="BM429" i="11"/>
  <c r="BN429" i="11"/>
  <c r="BO429" i="11"/>
  <c r="BP429" i="11"/>
  <c r="BQ429" i="11"/>
  <c r="BR429" i="11"/>
  <c r="BS429" i="11"/>
  <c r="BT429" i="11"/>
  <c r="BU429" i="11"/>
  <c r="BV429" i="11"/>
  <c r="BW429" i="11"/>
  <c r="BX429" i="11"/>
  <c r="BY429" i="11"/>
  <c r="BZ429" i="11"/>
  <c r="A430" i="11"/>
  <c r="B430" i="11"/>
  <c r="C430" i="11"/>
  <c r="F430" i="11"/>
  <c r="G430" i="11"/>
  <c r="H430" i="11"/>
  <c r="I430" i="11"/>
  <c r="J430" i="11"/>
  <c r="K430" i="11"/>
  <c r="L430" i="11"/>
  <c r="M430" i="11"/>
  <c r="N430" i="11"/>
  <c r="O430" i="11"/>
  <c r="P430" i="11"/>
  <c r="R430" i="11"/>
  <c r="S430" i="11"/>
  <c r="T430" i="11"/>
  <c r="Q425" i="11"/>
  <c r="U430" i="11"/>
  <c r="V430" i="11"/>
  <c r="W430" i="11"/>
  <c r="X430" i="11"/>
  <c r="Y430" i="11"/>
  <c r="Z430" i="11"/>
  <c r="AC430" i="11"/>
  <c r="AD430" i="11"/>
  <c r="AE430" i="11"/>
  <c r="AF430" i="11"/>
  <c r="AG430" i="11"/>
  <c r="AH430" i="11"/>
  <c r="AI430" i="11"/>
  <c r="AJ430" i="11"/>
  <c r="AK430" i="11"/>
  <c r="AL430" i="11"/>
  <c r="AM430" i="11"/>
  <c r="AN430" i="11"/>
  <c r="AO430" i="11"/>
  <c r="AP430" i="11"/>
  <c r="AQ430" i="11"/>
  <c r="AR430" i="11"/>
  <c r="AS430" i="11"/>
  <c r="AT430" i="11"/>
  <c r="AU430" i="11"/>
  <c r="AV430" i="11"/>
  <c r="AW430" i="11"/>
  <c r="AX430" i="11"/>
  <c r="AY430" i="11"/>
  <c r="AZ430" i="11"/>
  <c r="BA430" i="11"/>
  <c r="BB430" i="11"/>
  <c r="BC430" i="11"/>
  <c r="BD430" i="11"/>
  <c r="BE430" i="11"/>
  <c r="BF430" i="11"/>
  <c r="BG430" i="11"/>
  <c r="BH430" i="11"/>
  <c r="BI430" i="11"/>
  <c r="BJ430" i="11"/>
  <c r="BK430" i="11"/>
  <c r="BL430" i="11"/>
  <c r="BM430" i="11"/>
  <c r="BN430" i="11"/>
  <c r="BO430" i="11"/>
  <c r="BP430" i="11"/>
  <c r="BQ430" i="11"/>
  <c r="BR430" i="11"/>
  <c r="BS430" i="11"/>
  <c r="BT430" i="11"/>
  <c r="BU430" i="11"/>
  <c r="BV430" i="11"/>
  <c r="BW430" i="11"/>
  <c r="BX430" i="11"/>
  <c r="BY430" i="11"/>
  <c r="BZ430" i="11"/>
  <c r="A431" i="11"/>
  <c r="B431" i="11"/>
  <c r="C431" i="11"/>
  <c r="F431" i="11"/>
  <c r="G431" i="11"/>
  <c r="H431" i="11"/>
  <c r="I431" i="11"/>
  <c r="J431" i="11"/>
  <c r="K431" i="11"/>
  <c r="L431" i="11"/>
  <c r="M431" i="11"/>
  <c r="N431" i="11"/>
  <c r="O431" i="11"/>
  <c r="P431" i="11"/>
  <c r="R431" i="11"/>
  <c r="S431" i="11"/>
  <c r="T431" i="11"/>
  <c r="Q429" i="11"/>
  <c r="U431" i="11"/>
  <c r="V431" i="11"/>
  <c r="W431" i="11"/>
  <c r="X431" i="11"/>
  <c r="Y431" i="11"/>
  <c r="Z431" i="11"/>
  <c r="AC431" i="11"/>
  <c r="AD431" i="11"/>
  <c r="AE431" i="11"/>
  <c r="AF431" i="11"/>
  <c r="AG431" i="11"/>
  <c r="AH431" i="11"/>
  <c r="AI431" i="11"/>
  <c r="AJ431" i="11"/>
  <c r="AK431" i="11"/>
  <c r="AL431" i="11"/>
  <c r="AM431" i="11"/>
  <c r="AN431" i="11"/>
  <c r="AO431" i="11"/>
  <c r="AP431" i="11"/>
  <c r="AQ431" i="11"/>
  <c r="AR431" i="11"/>
  <c r="AS431" i="11"/>
  <c r="AT431" i="11"/>
  <c r="AU431" i="11"/>
  <c r="AV431" i="11"/>
  <c r="AW431" i="11"/>
  <c r="AX431" i="11"/>
  <c r="AY431" i="11"/>
  <c r="AZ431" i="11"/>
  <c r="BA431" i="11"/>
  <c r="BB431" i="11"/>
  <c r="BC431" i="11"/>
  <c r="BD431" i="11"/>
  <c r="BE431" i="11"/>
  <c r="BF431" i="11"/>
  <c r="BG431" i="11"/>
  <c r="BH431" i="11"/>
  <c r="BI431" i="11"/>
  <c r="BJ431" i="11"/>
  <c r="BK431" i="11"/>
  <c r="BL431" i="11"/>
  <c r="BM431" i="11"/>
  <c r="BN431" i="11"/>
  <c r="BO431" i="11"/>
  <c r="BP431" i="11"/>
  <c r="BQ431" i="11"/>
  <c r="BR431" i="11"/>
  <c r="BS431" i="11"/>
  <c r="BT431" i="11"/>
  <c r="BU431" i="11"/>
  <c r="BV431" i="11"/>
  <c r="BW431" i="11"/>
  <c r="BX431" i="11"/>
  <c r="BY431" i="11"/>
  <c r="BZ431" i="11"/>
  <c r="A432" i="11"/>
  <c r="B432" i="11"/>
  <c r="C432" i="11"/>
  <c r="F432" i="11"/>
  <c r="G432" i="11"/>
  <c r="H432" i="11"/>
  <c r="I432" i="11"/>
  <c r="J432" i="11"/>
  <c r="K432" i="11"/>
  <c r="L432" i="11"/>
  <c r="M432" i="11"/>
  <c r="N432" i="11"/>
  <c r="O432" i="11"/>
  <c r="P432" i="11"/>
  <c r="R432" i="11"/>
  <c r="S432" i="11"/>
  <c r="T432" i="11"/>
  <c r="Q427" i="11"/>
  <c r="U432" i="11"/>
  <c r="V432" i="11"/>
  <c r="W432" i="11"/>
  <c r="X432" i="11"/>
  <c r="Y432" i="11"/>
  <c r="Z432" i="11"/>
  <c r="AC432" i="11"/>
  <c r="AD432" i="11"/>
  <c r="AE432" i="11"/>
  <c r="AF432" i="11"/>
  <c r="AG432" i="11"/>
  <c r="AH432" i="11"/>
  <c r="AI432" i="11"/>
  <c r="AJ432" i="11"/>
  <c r="AK432" i="11"/>
  <c r="AL432" i="11"/>
  <c r="AM432" i="11"/>
  <c r="AN432" i="11"/>
  <c r="AO432" i="11"/>
  <c r="AP432" i="11"/>
  <c r="AQ432" i="11"/>
  <c r="AR432" i="11"/>
  <c r="AS432" i="11"/>
  <c r="AT432" i="11"/>
  <c r="AU432" i="11"/>
  <c r="AV432" i="11"/>
  <c r="AW432" i="11"/>
  <c r="AX432" i="11"/>
  <c r="AY432" i="11"/>
  <c r="AZ432" i="11"/>
  <c r="BA432" i="11"/>
  <c r="BB432" i="11"/>
  <c r="BC432" i="11"/>
  <c r="BD432" i="11"/>
  <c r="BE432" i="11"/>
  <c r="BF432" i="11"/>
  <c r="BG432" i="11"/>
  <c r="BH432" i="11"/>
  <c r="BI432" i="11"/>
  <c r="BJ432" i="11"/>
  <c r="BK432" i="11"/>
  <c r="BL432" i="11"/>
  <c r="BM432" i="11"/>
  <c r="BN432" i="11"/>
  <c r="BO432" i="11"/>
  <c r="BP432" i="11"/>
  <c r="BQ432" i="11"/>
  <c r="BR432" i="11"/>
  <c r="BS432" i="11"/>
  <c r="BT432" i="11"/>
  <c r="BU432" i="11"/>
  <c r="BV432" i="11"/>
  <c r="BW432" i="11"/>
  <c r="BX432" i="11"/>
  <c r="BY432" i="11"/>
  <c r="BZ432" i="11"/>
  <c r="A434" i="11"/>
  <c r="B434" i="11"/>
  <c r="C434" i="11"/>
  <c r="F434" i="11"/>
  <c r="G434" i="11"/>
  <c r="H434" i="11"/>
  <c r="I434" i="11"/>
  <c r="J434" i="11"/>
  <c r="K434" i="11"/>
  <c r="L434" i="11"/>
  <c r="M434" i="11"/>
  <c r="N434" i="11"/>
  <c r="O434" i="11"/>
  <c r="P434" i="11"/>
  <c r="R434" i="11"/>
  <c r="S434" i="11"/>
  <c r="T434" i="11"/>
  <c r="Q439" i="11"/>
  <c r="U434" i="11"/>
  <c r="V434" i="11"/>
  <c r="W434" i="11"/>
  <c r="X434" i="11"/>
  <c r="Y434" i="11"/>
  <c r="Z434" i="11"/>
  <c r="AA434" i="11"/>
  <c r="AB434" i="11"/>
  <c r="AA435" i="11"/>
  <c r="AB435" i="11"/>
  <c r="AA436" i="11"/>
  <c r="AB436" i="11"/>
  <c r="AA437" i="11"/>
  <c r="AB437" i="11"/>
  <c r="AF60" i="11"/>
  <c r="AA438" i="11"/>
  <c r="AB438" i="11"/>
  <c r="AA439" i="11"/>
  <c r="AB439" i="11"/>
  <c r="AA440" i="11"/>
  <c r="AB440" i="11"/>
  <c r="AA441" i="11"/>
  <c r="AB441" i="11"/>
  <c r="AA442" i="11"/>
  <c r="AB442" i="11"/>
  <c r="AA443" i="11"/>
  <c r="AB443" i="11"/>
  <c r="AA444" i="11"/>
  <c r="AB444" i="11"/>
  <c r="AA445" i="11"/>
  <c r="AB445" i="11"/>
  <c r="AC434" i="11"/>
  <c r="AD434" i="11"/>
  <c r="AE434" i="11"/>
  <c r="AF434" i="11"/>
  <c r="AG434" i="11"/>
  <c r="AH434" i="11"/>
  <c r="AI434" i="11"/>
  <c r="AJ434" i="11"/>
  <c r="AK434" i="11"/>
  <c r="AL434" i="11"/>
  <c r="AM434" i="11"/>
  <c r="AN434" i="11"/>
  <c r="AO434" i="11"/>
  <c r="AP434" i="11"/>
  <c r="AQ434" i="11"/>
  <c r="AR434" i="11"/>
  <c r="AS434" i="11"/>
  <c r="AT434" i="11"/>
  <c r="AU434" i="11"/>
  <c r="AV434" i="11"/>
  <c r="AW434" i="11"/>
  <c r="AX434" i="11"/>
  <c r="AY434" i="11"/>
  <c r="AZ434" i="11"/>
  <c r="BA434" i="11"/>
  <c r="BB434" i="11"/>
  <c r="BC434" i="11"/>
  <c r="BD434" i="11"/>
  <c r="BE434" i="11"/>
  <c r="BF434" i="11"/>
  <c r="BG434" i="11"/>
  <c r="BH434" i="11"/>
  <c r="BI434" i="11"/>
  <c r="BJ434" i="11"/>
  <c r="BK434" i="11"/>
  <c r="BL434" i="11"/>
  <c r="BM434" i="11"/>
  <c r="BN434" i="11"/>
  <c r="BO434" i="11"/>
  <c r="BP434" i="11"/>
  <c r="BQ434" i="11"/>
  <c r="BR434" i="11"/>
  <c r="BS434" i="11"/>
  <c r="BT434" i="11"/>
  <c r="BU434" i="11"/>
  <c r="BV434" i="11"/>
  <c r="BW434" i="11"/>
  <c r="BX434" i="11"/>
  <c r="BY434" i="11"/>
  <c r="BZ434" i="11"/>
  <c r="A435" i="11"/>
  <c r="B435" i="11"/>
  <c r="C435" i="11"/>
  <c r="F435" i="11"/>
  <c r="G435" i="11"/>
  <c r="H435" i="11"/>
  <c r="I435" i="11"/>
  <c r="J435" i="11"/>
  <c r="K435" i="11"/>
  <c r="L435" i="11"/>
  <c r="M435" i="11"/>
  <c r="N435" i="11"/>
  <c r="O435" i="11"/>
  <c r="P435" i="11"/>
  <c r="R435" i="11"/>
  <c r="S435" i="11"/>
  <c r="T435" i="11"/>
  <c r="Q437" i="11"/>
  <c r="U435" i="11"/>
  <c r="V435" i="11"/>
  <c r="W435" i="11"/>
  <c r="X435" i="11"/>
  <c r="Y435" i="11"/>
  <c r="Z435" i="11"/>
  <c r="AC435" i="11"/>
  <c r="AD435" i="11"/>
  <c r="AE435" i="11"/>
  <c r="AF435" i="11"/>
  <c r="AG435" i="11"/>
  <c r="AH435" i="11"/>
  <c r="AI435" i="11"/>
  <c r="AJ435" i="11"/>
  <c r="AK435" i="11"/>
  <c r="AL435" i="11"/>
  <c r="AM435" i="11"/>
  <c r="AN435" i="11"/>
  <c r="AO435" i="11"/>
  <c r="AP435" i="11"/>
  <c r="AQ435" i="11"/>
  <c r="AR435" i="11"/>
  <c r="AS435" i="11"/>
  <c r="AT435" i="11"/>
  <c r="AU435" i="11"/>
  <c r="AV435" i="11"/>
  <c r="AW435" i="11"/>
  <c r="AX435" i="11"/>
  <c r="AY435" i="11"/>
  <c r="AZ435" i="11"/>
  <c r="BA435" i="11"/>
  <c r="BB435" i="11"/>
  <c r="BC435" i="11"/>
  <c r="BD435" i="11"/>
  <c r="BE435" i="11"/>
  <c r="BF435" i="11"/>
  <c r="BG435" i="11"/>
  <c r="BH435" i="11"/>
  <c r="BI435" i="11"/>
  <c r="BJ435" i="11"/>
  <c r="BK435" i="11"/>
  <c r="BL435" i="11"/>
  <c r="BM435" i="11"/>
  <c r="BN435" i="11"/>
  <c r="BO435" i="11"/>
  <c r="BP435" i="11"/>
  <c r="BQ435" i="11"/>
  <c r="BR435" i="11"/>
  <c r="BS435" i="11"/>
  <c r="BT435" i="11"/>
  <c r="BU435" i="11"/>
  <c r="BV435" i="11"/>
  <c r="BW435" i="11"/>
  <c r="BX435" i="11"/>
  <c r="BY435" i="11"/>
  <c r="BZ435" i="11"/>
  <c r="A436" i="11"/>
  <c r="B436" i="11"/>
  <c r="C436" i="11"/>
  <c r="F436" i="11"/>
  <c r="G436" i="11"/>
  <c r="H436" i="11"/>
  <c r="I436" i="11"/>
  <c r="J436" i="11"/>
  <c r="K436" i="11"/>
  <c r="L436" i="11"/>
  <c r="M436" i="11"/>
  <c r="N436" i="11"/>
  <c r="O436" i="11"/>
  <c r="P436" i="11"/>
  <c r="R436" i="11"/>
  <c r="S436" i="11"/>
  <c r="T436" i="11"/>
  <c r="Q441" i="11"/>
  <c r="U436" i="11"/>
  <c r="V436" i="11"/>
  <c r="W436" i="11"/>
  <c r="X436" i="11"/>
  <c r="Y436" i="11"/>
  <c r="Z436" i="11"/>
  <c r="AC436" i="11"/>
  <c r="AD436" i="11"/>
  <c r="AE436" i="11"/>
  <c r="AF436" i="11"/>
  <c r="AG436" i="11"/>
  <c r="AH436" i="11"/>
  <c r="AI436" i="11"/>
  <c r="AJ436" i="11"/>
  <c r="AK436" i="11"/>
  <c r="AL436" i="11"/>
  <c r="AM436" i="11"/>
  <c r="AN436" i="11"/>
  <c r="AO436" i="11"/>
  <c r="AP436" i="11"/>
  <c r="AQ436" i="11"/>
  <c r="AR436" i="11"/>
  <c r="AS436" i="11"/>
  <c r="AT436" i="11"/>
  <c r="AU436" i="11"/>
  <c r="AV436" i="11"/>
  <c r="AW436" i="11"/>
  <c r="AX436" i="11"/>
  <c r="AY436" i="11"/>
  <c r="AZ436" i="11"/>
  <c r="BA436" i="11"/>
  <c r="BB436" i="11"/>
  <c r="BC436" i="11"/>
  <c r="BD436" i="11"/>
  <c r="BE436" i="11"/>
  <c r="BF436" i="11"/>
  <c r="BG436" i="11"/>
  <c r="BH436" i="11"/>
  <c r="BI436" i="11"/>
  <c r="BJ436" i="11"/>
  <c r="BK436" i="11"/>
  <c r="BL436" i="11"/>
  <c r="BM436" i="11"/>
  <c r="BN436" i="11"/>
  <c r="BO436" i="11"/>
  <c r="BP436" i="11"/>
  <c r="BQ436" i="11"/>
  <c r="BR436" i="11"/>
  <c r="BS436" i="11"/>
  <c r="BT436" i="11"/>
  <c r="BU436" i="11"/>
  <c r="BV436" i="11"/>
  <c r="BW436" i="11"/>
  <c r="BX436" i="11"/>
  <c r="BY436" i="11"/>
  <c r="BZ436" i="11"/>
  <c r="A437" i="11"/>
  <c r="B437" i="11"/>
  <c r="C437" i="11"/>
  <c r="F437" i="11"/>
  <c r="G437" i="11"/>
  <c r="H437" i="11"/>
  <c r="I437" i="11"/>
  <c r="J437" i="11"/>
  <c r="K437" i="11"/>
  <c r="L437" i="11"/>
  <c r="M437" i="11"/>
  <c r="N437" i="11"/>
  <c r="O437" i="11"/>
  <c r="P437" i="11"/>
  <c r="R437" i="11"/>
  <c r="S437" i="11"/>
  <c r="T437" i="11"/>
  <c r="Q435" i="11"/>
  <c r="U437" i="11"/>
  <c r="V437" i="11"/>
  <c r="W437" i="11"/>
  <c r="X437" i="11"/>
  <c r="Y437" i="11"/>
  <c r="Z437" i="11"/>
  <c r="AC437" i="11"/>
  <c r="AD437" i="11"/>
  <c r="AE437" i="11"/>
  <c r="AF437" i="11"/>
  <c r="AG437" i="11"/>
  <c r="AH437" i="11"/>
  <c r="AI437" i="11"/>
  <c r="AJ437" i="11"/>
  <c r="AK437" i="11"/>
  <c r="AL437" i="11"/>
  <c r="AM437" i="11"/>
  <c r="AN437" i="11"/>
  <c r="AO437" i="11"/>
  <c r="AP437" i="11"/>
  <c r="AQ437" i="11"/>
  <c r="AR437" i="11"/>
  <c r="AS437" i="11"/>
  <c r="AT437" i="11"/>
  <c r="AU437" i="11"/>
  <c r="AV437" i="11"/>
  <c r="AW437" i="11"/>
  <c r="AX437" i="11"/>
  <c r="AY437" i="11"/>
  <c r="AZ437" i="11"/>
  <c r="BA437" i="11"/>
  <c r="BB437" i="11"/>
  <c r="BC437" i="11"/>
  <c r="BD437" i="11"/>
  <c r="BE437" i="11"/>
  <c r="BF437" i="11"/>
  <c r="BG437" i="11"/>
  <c r="BH437" i="11"/>
  <c r="BI437" i="11"/>
  <c r="BJ437" i="11"/>
  <c r="BK437" i="11"/>
  <c r="BL437" i="11"/>
  <c r="BM437" i="11"/>
  <c r="BN437" i="11"/>
  <c r="BO437" i="11"/>
  <c r="BP437" i="11"/>
  <c r="BQ437" i="11"/>
  <c r="BR437" i="11"/>
  <c r="BS437" i="11"/>
  <c r="BT437" i="11"/>
  <c r="BU437" i="11"/>
  <c r="BV437" i="11"/>
  <c r="BW437" i="11"/>
  <c r="BX437" i="11"/>
  <c r="BY437" i="11"/>
  <c r="BZ437" i="11"/>
  <c r="A438" i="11"/>
  <c r="B438" i="11"/>
  <c r="C438" i="11"/>
  <c r="F438" i="11"/>
  <c r="G438" i="11"/>
  <c r="H438" i="11"/>
  <c r="I438" i="11"/>
  <c r="J438" i="11"/>
  <c r="K438" i="11"/>
  <c r="L438" i="11"/>
  <c r="M438" i="11"/>
  <c r="N438" i="11"/>
  <c r="O438" i="11"/>
  <c r="P438" i="11"/>
  <c r="AB60" i="11"/>
  <c r="R438" i="11"/>
  <c r="S438" i="11"/>
  <c r="T438" i="11"/>
  <c r="Q443" i="11"/>
  <c r="U438" i="11"/>
  <c r="V438" i="11"/>
  <c r="W438" i="11"/>
  <c r="X438" i="11"/>
  <c r="Y438" i="11"/>
  <c r="Z438" i="11"/>
  <c r="AC438" i="11"/>
  <c r="AD438" i="11"/>
  <c r="AE438" i="11"/>
  <c r="AF438" i="11"/>
  <c r="AG438" i="11"/>
  <c r="AH438" i="11"/>
  <c r="AI438" i="11"/>
  <c r="AJ438" i="11"/>
  <c r="AK438" i="11"/>
  <c r="AL438" i="11"/>
  <c r="AM438" i="11"/>
  <c r="AN438" i="11"/>
  <c r="AO438" i="11"/>
  <c r="AP438" i="11"/>
  <c r="AQ438" i="11"/>
  <c r="AR438" i="11"/>
  <c r="AS438" i="11"/>
  <c r="AT438" i="11"/>
  <c r="AU438" i="11"/>
  <c r="AV438" i="11"/>
  <c r="AW438" i="11"/>
  <c r="AX438" i="11"/>
  <c r="AY438" i="11"/>
  <c r="AZ438" i="11"/>
  <c r="BA438" i="11"/>
  <c r="BB438" i="11"/>
  <c r="BC438" i="11"/>
  <c r="BD438" i="11"/>
  <c r="BE438" i="11"/>
  <c r="BF438" i="11"/>
  <c r="BG438" i="11"/>
  <c r="BH438" i="11"/>
  <c r="BI438" i="11"/>
  <c r="BJ438" i="11"/>
  <c r="BK438" i="11"/>
  <c r="BL438" i="11"/>
  <c r="BM438" i="11"/>
  <c r="BN438" i="11"/>
  <c r="BO438" i="11"/>
  <c r="BP438" i="11"/>
  <c r="BQ438" i="11"/>
  <c r="BR438" i="11"/>
  <c r="BS438" i="11"/>
  <c r="BT438" i="11"/>
  <c r="BU438" i="11"/>
  <c r="BV438" i="11"/>
  <c r="BW438" i="11"/>
  <c r="BX438" i="11"/>
  <c r="BY438" i="11"/>
  <c r="BZ438" i="11"/>
  <c r="A439" i="11"/>
  <c r="B439" i="11"/>
  <c r="C439" i="11"/>
  <c r="F439" i="11"/>
  <c r="G439" i="11"/>
  <c r="H439" i="11"/>
  <c r="I439" i="11"/>
  <c r="J439" i="11"/>
  <c r="K439" i="11"/>
  <c r="L439" i="11"/>
  <c r="M439" i="11"/>
  <c r="N439" i="11"/>
  <c r="O439" i="11"/>
  <c r="P439" i="11"/>
  <c r="R439" i="11"/>
  <c r="S439" i="11"/>
  <c r="T439" i="11"/>
  <c r="Q434" i="11"/>
  <c r="U439" i="11"/>
  <c r="V439" i="11"/>
  <c r="W439" i="11"/>
  <c r="X439" i="11"/>
  <c r="Y439" i="11"/>
  <c r="Z439" i="11"/>
  <c r="AC439" i="11"/>
  <c r="AD439" i="11"/>
  <c r="AE439" i="11"/>
  <c r="AF439" i="11"/>
  <c r="AG439" i="11"/>
  <c r="AH439" i="11"/>
  <c r="AI439" i="11"/>
  <c r="AJ439" i="11"/>
  <c r="AK439" i="11"/>
  <c r="AL439" i="11"/>
  <c r="AM439" i="11"/>
  <c r="AN439" i="11"/>
  <c r="AO439" i="11"/>
  <c r="AP439" i="11"/>
  <c r="AQ439" i="11"/>
  <c r="AR439" i="11"/>
  <c r="AS439" i="11"/>
  <c r="AT439" i="11"/>
  <c r="AU439" i="11"/>
  <c r="AV439" i="11"/>
  <c r="AW439" i="11"/>
  <c r="AX439" i="11"/>
  <c r="AY439" i="11"/>
  <c r="AZ439" i="11"/>
  <c r="BA439" i="11"/>
  <c r="BB439" i="11"/>
  <c r="BC439" i="11"/>
  <c r="BD439" i="11"/>
  <c r="BE439" i="11"/>
  <c r="BF439" i="11"/>
  <c r="BG439" i="11"/>
  <c r="BH439" i="11"/>
  <c r="BI439" i="11"/>
  <c r="BJ439" i="11"/>
  <c r="BK439" i="11"/>
  <c r="BL439" i="11"/>
  <c r="BM439" i="11"/>
  <c r="BN439" i="11"/>
  <c r="BO439" i="11"/>
  <c r="BP439" i="11"/>
  <c r="BQ439" i="11"/>
  <c r="BR439" i="11"/>
  <c r="BS439" i="11"/>
  <c r="BT439" i="11"/>
  <c r="BU439" i="11"/>
  <c r="BV439" i="11"/>
  <c r="BW439" i="11"/>
  <c r="BX439" i="11"/>
  <c r="BY439" i="11"/>
  <c r="BZ439" i="11"/>
  <c r="A440" i="11"/>
  <c r="B440" i="11"/>
  <c r="C440" i="11"/>
  <c r="F440" i="11"/>
  <c r="G440" i="11"/>
  <c r="H440" i="11"/>
  <c r="I440" i="11"/>
  <c r="J440" i="11"/>
  <c r="K440" i="11"/>
  <c r="L440" i="11"/>
  <c r="M440" i="11"/>
  <c r="N440" i="11"/>
  <c r="O440" i="11"/>
  <c r="P440" i="11"/>
  <c r="R440" i="11"/>
  <c r="S440" i="11"/>
  <c r="T440" i="11"/>
  <c r="Q445" i="11"/>
  <c r="U440" i="11"/>
  <c r="V440" i="11"/>
  <c r="W440" i="11"/>
  <c r="X440" i="11"/>
  <c r="Y440" i="11"/>
  <c r="Z440" i="11"/>
  <c r="AC440" i="11"/>
  <c r="AD440" i="11"/>
  <c r="AE440" i="11"/>
  <c r="AF440" i="11"/>
  <c r="AG440" i="11"/>
  <c r="AH440" i="11"/>
  <c r="AI440" i="11"/>
  <c r="AJ440" i="11"/>
  <c r="AK440" i="11"/>
  <c r="AL440" i="11"/>
  <c r="AM440" i="11"/>
  <c r="AN440" i="11"/>
  <c r="AO440" i="11"/>
  <c r="AP440" i="11"/>
  <c r="AQ440" i="11"/>
  <c r="AR440" i="11"/>
  <c r="AS440" i="11"/>
  <c r="AT440" i="11"/>
  <c r="AU440" i="11"/>
  <c r="AV440" i="11"/>
  <c r="AW440" i="11"/>
  <c r="AX440" i="11"/>
  <c r="AY440" i="11"/>
  <c r="AZ440" i="11"/>
  <c r="BA440" i="11"/>
  <c r="BB440" i="11"/>
  <c r="BC440" i="11"/>
  <c r="BD440" i="11"/>
  <c r="BE440" i="11"/>
  <c r="BF440" i="11"/>
  <c r="BG440" i="11"/>
  <c r="BH440" i="11"/>
  <c r="BI440" i="11"/>
  <c r="BJ440" i="11"/>
  <c r="BK440" i="11"/>
  <c r="BL440" i="11"/>
  <c r="BM440" i="11"/>
  <c r="BN440" i="11"/>
  <c r="BO440" i="11"/>
  <c r="BP440" i="11"/>
  <c r="BQ440" i="11"/>
  <c r="BR440" i="11"/>
  <c r="BS440" i="11"/>
  <c r="BT440" i="11"/>
  <c r="BU440" i="11"/>
  <c r="BV440" i="11"/>
  <c r="BW440" i="11"/>
  <c r="BX440" i="11"/>
  <c r="BY440" i="11"/>
  <c r="BZ440" i="11"/>
  <c r="A441" i="11"/>
  <c r="B441" i="11"/>
  <c r="C441" i="11"/>
  <c r="F441" i="11"/>
  <c r="G441" i="11"/>
  <c r="H441" i="11"/>
  <c r="I441" i="11"/>
  <c r="J441" i="11"/>
  <c r="K441" i="11"/>
  <c r="L441" i="11"/>
  <c r="M441" i="11"/>
  <c r="N441" i="11"/>
  <c r="O441" i="11"/>
  <c r="P441" i="11"/>
  <c r="R441" i="11"/>
  <c r="S441" i="11"/>
  <c r="T441" i="11"/>
  <c r="Q436" i="11"/>
  <c r="U441" i="11"/>
  <c r="V441" i="11"/>
  <c r="W441" i="11"/>
  <c r="X441" i="11"/>
  <c r="Y441" i="11"/>
  <c r="Z441" i="11"/>
  <c r="AC441" i="11"/>
  <c r="AD441" i="11"/>
  <c r="AE441" i="11"/>
  <c r="AF441" i="11"/>
  <c r="AG441" i="11"/>
  <c r="AH441" i="11"/>
  <c r="AI441" i="11"/>
  <c r="AJ441" i="11"/>
  <c r="AK441" i="11"/>
  <c r="AL441" i="11"/>
  <c r="AM441" i="11"/>
  <c r="AN441" i="11"/>
  <c r="AO441" i="11"/>
  <c r="AP441" i="11"/>
  <c r="AQ441" i="11"/>
  <c r="AR441" i="11"/>
  <c r="AS441" i="11"/>
  <c r="AT441" i="11"/>
  <c r="AU441" i="11"/>
  <c r="AV441" i="11"/>
  <c r="AW441" i="11"/>
  <c r="AX441" i="11"/>
  <c r="AY441" i="11"/>
  <c r="AZ441" i="11"/>
  <c r="BA441" i="11"/>
  <c r="BB441" i="11"/>
  <c r="BC441" i="11"/>
  <c r="BD441" i="11"/>
  <c r="BE441" i="11"/>
  <c r="BF441" i="11"/>
  <c r="BG441" i="11"/>
  <c r="BH441" i="11"/>
  <c r="BI441" i="11"/>
  <c r="BJ441" i="11"/>
  <c r="BK441" i="11"/>
  <c r="BL441" i="11"/>
  <c r="BM441" i="11"/>
  <c r="BN441" i="11"/>
  <c r="BO441" i="11"/>
  <c r="BP441" i="11"/>
  <c r="BQ441" i="11"/>
  <c r="BR441" i="11"/>
  <c r="BS441" i="11"/>
  <c r="BT441" i="11"/>
  <c r="BU441" i="11"/>
  <c r="BV441" i="11"/>
  <c r="BW441" i="11"/>
  <c r="BX441" i="11"/>
  <c r="BY441" i="11"/>
  <c r="BZ441" i="11"/>
  <c r="A442" i="11"/>
  <c r="B442" i="11"/>
  <c r="C442" i="11"/>
  <c r="F442" i="11"/>
  <c r="G442" i="11"/>
  <c r="H442" i="11"/>
  <c r="I442" i="11"/>
  <c r="J442" i="11"/>
  <c r="K442" i="11"/>
  <c r="L442" i="11"/>
  <c r="M442" i="11"/>
  <c r="N442" i="11"/>
  <c r="O442" i="11"/>
  <c r="P442" i="11"/>
  <c r="R442" i="11"/>
  <c r="S442" i="11"/>
  <c r="T442" i="11"/>
  <c r="Q444" i="11"/>
  <c r="U442" i="11"/>
  <c r="V442" i="11"/>
  <c r="W442" i="11"/>
  <c r="X442" i="11"/>
  <c r="Y442" i="11"/>
  <c r="Z442" i="11"/>
  <c r="AC442" i="11"/>
  <c r="AD442" i="11"/>
  <c r="AE442" i="11"/>
  <c r="AF442" i="11"/>
  <c r="AG442" i="11"/>
  <c r="AH442" i="11"/>
  <c r="AI442" i="11"/>
  <c r="AJ442" i="11"/>
  <c r="AK442" i="11"/>
  <c r="AL442" i="11"/>
  <c r="AM442" i="11"/>
  <c r="AN442" i="11"/>
  <c r="AO442" i="11"/>
  <c r="AP442" i="11"/>
  <c r="AQ442" i="11"/>
  <c r="AR442" i="11"/>
  <c r="AS442" i="11"/>
  <c r="AT442" i="11"/>
  <c r="AU442" i="11"/>
  <c r="AV442" i="11"/>
  <c r="AW442" i="11"/>
  <c r="AX442" i="11"/>
  <c r="AY442" i="11"/>
  <c r="AZ442" i="11"/>
  <c r="BA442" i="11"/>
  <c r="BB442" i="11"/>
  <c r="BC442" i="11"/>
  <c r="BD442" i="11"/>
  <c r="BE442" i="11"/>
  <c r="BF442" i="11"/>
  <c r="BG442" i="11"/>
  <c r="BH442" i="11"/>
  <c r="BI442" i="11"/>
  <c r="BJ442" i="11"/>
  <c r="BK442" i="11"/>
  <c r="BL442" i="11"/>
  <c r="BM442" i="11"/>
  <c r="BN442" i="11"/>
  <c r="BO442" i="11"/>
  <c r="BP442" i="11"/>
  <c r="BQ442" i="11"/>
  <c r="BR442" i="11"/>
  <c r="BS442" i="11"/>
  <c r="BT442" i="11"/>
  <c r="BU442" i="11"/>
  <c r="BV442" i="11"/>
  <c r="BW442" i="11"/>
  <c r="BX442" i="11"/>
  <c r="BY442" i="11"/>
  <c r="BZ442" i="11"/>
  <c r="A443" i="11"/>
  <c r="B443" i="11"/>
  <c r="C443" i="11"/>
  <c r="F443" i="11"/>
  <c r="G443" i="11"/>
  <c r="H443" i="11"/>
  <c r="I443" i="11"/>
  <c r="J443" i="11"/>
  <c r="K443" i="11"/>
  <c r="L443" i="11"/>
  <c r="M443" i="11"/>
  <c r="N443" i="11"/>
  <c r="O443" i="11"/>
  <c r="P443" i="11"/>
  <c r="R443" i="11"/>
  <c r="S443" i="11"/>
  <c r="T443" i="11"/>
  <c r="Q438" i="11"/>
  <c r="U443" i="11"/>
  <c r="V443" i="11"/>
  <c r="W443" i="11"/>
  <c r="X443" i="11"/>
  <c r="Y443" i="11"/>
  <c r="Z443" i="11"/>
  <c r="AC443" i="11"/>
  <c r="AD443" i="11"/>
  <c r="AE443" i="11"/>
  <c r="AF443" i="11"/>
  <c r="AG443" i="11"/>
  <c r="AH443" i="11"/>
  <c r="AI443" i="11"/>
  <c r="AJ443" i="11"/>
  <c r="AK443" i="11"/>
  <c r="AL443" i="11"/>
  <c r="AM443" i="11"/>
  <c r="AN443" i="11"/>
  <c r="AO443" i="11"/>
  <c r="AP443" i="11"/>
  <c r="AQ443" i="11"/>
  <c r="AR443" i="11"/>
  <c r="AS443" i="11"/>
  <c r="AT443" i="11"/>
  <c r="AU443" i="11"/>
  <c r="AV443" i="11"/>
  <c r="AW443" i="11"/>
  <c r="AX443" i="11"/>
  <c r="AY443" i="11"/>
  <c r="AZ443" i="11"/>
  <c r="BA443" i="11"/>
  <c r="BB443" i="11"/>
  <c r="BC443" i="11"/>
  <c r="BD443" i="11"/>
  <c r="BE443" i="11"/>
  <c r="BF443" i="11"/>
  <c r="BG443" i="11"/>
  <c r="BH443" i="11"/>
  <c r="BI443" i="11"/>
  <c r="BJ443" i="11"/>
  <c r="BK443" i="11"/>
  <c r="BL443" i="11"/>
  <c r="BM443" i="11"/>
  <c r="BN443" i="11"/>
  <c r="BO443" i="11"/>
  <c r="BP443" i="11"/>
  <c r="BQ443" i="11"/>
  <c r="BR443" i="11"/>
  <c r="BS443" i="11"/>
  <c r="BT443" i="11"/>
  <c r="BU443" i="11"/>
  <c r="BV443" i="11"/>
  <c r="BW443" i="11"/>
  <c r="BX443" i="11"/>
  <c r="BY443" i="11"/>
  <c r="BZ443" i="11"/>
  <c r="A444" i="11"/>
  <c r="B444" i="11"/>
  <c r="C444" i="11"/>
  <c r="F444" i="11"/>
  <c r="G444" i="11"/>
  <c r="H444" i="11"/>
  <c r="I444" i="11"/>
  <c r="J444" i="11"/>
  <c r="K444" i="11"/>
  <c r="L444" i="11"/>
  <c r="M444" i="11"/>
  <c r="N444" i="11"/>
  <c r="O444" i="11"/>
  <c r="P444" i="11"/>
  <c r="R444" i="11"/>
  <c r="S444" i="11"/>
  <c r="T444" i="11"/>
  <c r="Q442" i="11"/>
  <c r="U444" i="11"/>
  <c r="V444" i="11"/>
  <c r="W444" i="11"/>
  <c r="X444" i="11"/>
  <c r="Y444" i="11"/>
  <c r="Z444" i="11"/>
  <c r="AC444" i="11"/>
  <c r="AD444" i="11"/>
  <c r="AE444" i="11"/>
  <c r="AF444" i="11"/>
  <c r="AG444" i="11"/>
  <c r="AH444" i="11"/>
  <c r="AI444" i="11"/>
  <c r="AJ444" i="11"/>
  <c r="AK444" i="11"/>
  <c r="AL444" i="11"/>
  <c r="AM444" i="11"/>
  <c r="AN444" i="11"/>
  <c r="AO444" i="11"/>
  <c r="AP444" i="11"/>
  <c r="AQ444" i="11"/>
  <c r="AR444" i="11"/>
  <c r="AS444" i="11"/>
  <c r="AT444" i="11"/>
  <c r="AU444" i="11"/>
  <c r="AV444" i="11"/>
  <c r="AW444" i="11"/>
  <c r="AX444" i="11"/>
  <c r="AY444" i="11"/>
  <c r="AZ444" i="11"/>
  <c r="BA444" i="11"/>
  <c r="BB444" i="11"/>
  <c r="BC444" i="11"/>
  <c r="BD444" i="11"/>
  <c r="BE444" i="11"/>
  <c r="BF444" i="11"/>
  <c r="BG444" i="11"/>
  <c r="BH444" i="11"/>
  <c r="BI444" i="11"/>
  <c r="BJ444" i="11"/>
  <c r="BK444" i="11"/>
  <c r="BL444" i="11"/>
  <c r="BM444" i="11"/>
  <c r="BN444" i="11"/>
  <c r="BO444" i="11"/>
  <c r="BP444" i="11"/>
  <c r="BQ444" i="11"/>
  <c r="BR444" i="11"/>
  <c r="BS444" i="11"/>
  <c r="BT444" i="11"/>
  <c r="BU444" i="11"/>
  <c r="BV444" i="11"/>
  <c r="BW444" i="11"/>
  <c r="BX444" i="11"/>
  <c r="BY444" i="11"/>
  <c r="BZ444" i="11"/>
  <c r="A445" i="11"/>
  <c r="B445" i="11"/>
  <c r="C445" i="11"/>
  <c r="F445" i="11"/>
  <c r="G445" i="11"/>
  <c r="H445" i="11"/>
  <c r="I445" i="11"/>
  <c r="J445" i="11"/>
  <c r="K445" i="11"/>
  <c r="L445" i="11"/>
  <c r="M445" i="11"/>
  <c r="N445" i="11"/>
  <c r="O445" i="11"/>
  <c r="P445" i="11"/>
  <c r="R445" i="11"/>
  <c r="S445" i="11"/>
  <c r="T445" i="11"/>
  <c r="Q440" i="11"/>
  <c r="U445" i="11"/>
  <c r="V445" i="11"/>
  <c r="W445" i="11"/>
  <c r="X445" i="11"/>
  <c r="Y445" i="11"/>
  <c r="Z445" i="11"/>
  <c r="AC445" i="11"/>
  <c r="AD445" i="11"/>
  <c r="AE445" i="11"/>
  <c r="AF445" i="11"/>
  <c r="AG445" i="11"/>
  <c r="AH445" i="11"/>
  <c r="AI445" i="11"/>
  <c r="AJ445" i="11"/>
  <c r="AK445" i="11"/>
  <c r="AL445" i="11"/>
  <c r="AM445" i="11"/>
  <c r="AN445" i="11"/>
  <c r="AO445" i="11"/>
  <c r="AP445" i="11"/>
  <c r="AQ445" i="11"/>
  <c r="AR445" i="11"/>
  <c r="AS445" i="11"/>
  <c r="AT445" i="11"/>
  <c r="AU445" i="11"/>
  <c r="AV445" i="11"/>
  <c r="AW445" i="11"/>
  <c r="AX445" i="11"/>
  <c r="AY445" i="11"/>
  <c r="AZ445" i="11"/>
  <c r="BA445" i="11"/>
  <c r="BB445" i="11"/>
  <c r="BC445" i="11"/>
  <c r="BD445" i="11"/>
  <c r="BE445" i="11"/>
  <c r="BF445" i="11"/>
  <c r="BG445" i="11"/>
  <c r="BH445" i="11"/>
  <c r="BI445" i="11"/>
  <c r="BJ445" i="11"/>
  <c r="BK445" i="11"/>
  <c r="BL445" i="11"/>
  <c r="BM445" i="11"/>
  <c r="BN445" i="11"/>
  <c r="BO445" i="11"/>
  <c r="BP445" i="11"/>
  <c r="BQ445" i="11"/>
  <c r="BR445" i="11"/>
  <c r="BS445" i="11"/>
  <c r="BT445" i="11"/>
  <c r="BU445" i="11"/>
  <c r="BV445" i="11"/>
  <c r="BW445" i="11"/>
  <c r="BX445" i="11"/>
  <c r="BY445" i="11"/>
  <c r="BZ445" i="11"/>
  <c r="A447" i="11"/>
  <c r="B447" i="11"/>
  <c r="C447" i="11"/>
  <c r="F447" i="11"/>
  <c r="G447" i="11"/>
  <c r="H447" i="11"/>
  <c r="I447" i="11"/>
  <c r="J447" i="11"/>
  <c r="K447" i="11"/>
  <c r="L447" i="11"/>
  <c r="M447" i="11"/>
  <c r="N447" i="11"/>
  <c r="O447" i="11"/>
  <c r="P447" i="11"/>
  <c r="R447" i="11"/>
  <c r="S447" i="11"/>
  <c r="T447" i="11"/>
  <c r="Q452" i="11"/>
  <c r="U447" i="11"/>
  <c r="V447" i="11"/>
  <c r="W447" i="11"/>
  <c r="X447" i="11"/>
  <c r="Y447" i="11"/>
  <c r="Z447" i="11"/>
  <c r="AA447" i="11"/>
  <c r="AB447" i="11"/>
  <c r="AA448" i="11"/>
  <c r="AB448" i="11"/>
  <c r="AA449" i="11"/>
  <c r="AB449" i="11"/>
  <c r="AF41" i="11"/>
  <c r="AA450" i="11"/>
  <c r="AB450" i="11"/>
  <c r="AA451" i="11"/>
  <c r="AB451" i="11"/>
  <c r="AA452" i="11"/>
  <c r="AB452" i="11"/>
  <c r="AA453" i="11"/>
  <c r="AB453" i="11"/>
  <c r="AA454" i="11"/>
  <c r="AB454" i="11"/>
  <c r="AA455" i="11"/>
  <c r="AB455" i="11"/>
  <c r="AA456" i="11"/>
  <c r="AB456" i="11"/>
  <c r="AA457" i="11"/>
  <c r="AB457" i="11"/>
  <c r="AA458" i="11"/>
  <c r="AB458" i="11"/>
  <c r="AC447" i="11"/>
  <c r="AD447" i="11"/>
  <c r="AE447" i="11"/>
  <c r="AF447" i="11"/>
  <c r="AG447" i="11"/>
  <c r="AH447" i="11"/>
  <c r="AI447" i="11"/>
  <c r="AJ447" i="11"/>
  <c r="AK447" i="11"/>
  <c r="AL447" i="11"/>
  <c r="AM447" i="11"/>
  <c r="AN447" i="11"/>
  <c r="AO447" i="11"/>
  <c r="AP447" i="11"/>
  <c r="AQ447" i="11"/>
  <c r="AR447" i="11"/>
  <c r="AS447" i="11"/>
  <c r="AT447" i="11"/>
  <c r="AU447" i="11"/>
  <c r="AV447" i="11"/>
  <c r="AW447" i="11"/>
  <c r="AX447" i="11"/>
  <c r="AY447" i="11"/>
  <c r="AZ447" i="11"/>
  <c r="BA447" i="11"/>
  <c r="BB447" i="11"/>
  <c r="BC447" i="11"/>
  <c r="BD447" i="11"/>
  <c r="BE447" i="11"/>
  <c r="BF447" i="11"/>
  <c r="BG447" i="11"/>
  <c r="BH447" i="11"/>
  <c r="BI447" i="11"/>
  <c r="BJ447" i="11"/>
  <c r="BK447" i="11"/>
  <c r="BL447" i="11"/>
  <c r="BM447" i="11"/>
  <c r="BN447" i="11"/>
  <c r="BO447" i="11"/>
  <c r="BP447" i="11"/>
  <c r="BQ447" i="11"/>
  <c r="BR447" i="11"/>
  <c r="BS447" i="11"/>
  <c r="BT447" i="11"/>
  <c r="BU447" i="11"/>
  <c r="BV447" i="11"/>
  <c r="BW447" i="11"/>
  <c r="BX447" i="11"/>
  <c r="BY447" i="11"/>
  <c r="BZ447" i="11"/>
  <c r="A448" i="11"/>
  <c r="B448" i="11"/>
  <c r="C448" i="11"/>
  <c r="F448" i="11"/>
  <c r="G448" i="11"/>
  <c r="H448" i="11"/>
  <c r="I448" i="11"/>
  <c r="J448" i="11"/>
  <c r="K448" i="11"/>
  <c r="L448" i="11"/>
  <c r="M448" i="11"/>
  <c r="N448" i="11"/>
  <c r="O448" i="11"/>
  <c r="P448" i="11"/>
  <c r="R448" i="11"/>
  <c r="S448" i="11"/>
  <c r="T448" i="11"/>
  <c r="Q450" i="11"/>
  <c r="U448" i="11"/>
  <c r="V448" i="11"/>
  <c r="W448" i="11"/>
  <c r="X448" i="11"/>
  <c r="Y448" i="11"/>
  <c r="Z448" i="11"/>
  <c r="AC448" i="11"/>
  <c r="AD448" i="11"/>
  <c r="AE448" i="11"/>
  <c r="AF448" i="11"/>
  <c r="AG448" i="11"/>
  <c r="AH448" i="11"/>
  <c r="AI448" i="11"/>
  <c r="AJ448" i="11"/>
  <c r="AK448" i="11"/>
  <c r="AL448" i="11"/>
  <c r="AM448" i="11"/>
  <c r="AN448" i="11"/>
  <c r="AO448" i="11"/>
  <c r="AP448" i="11"/>
  <c r="AQ448" i="11"/>
  <c r="AR448" i="11"/>
  <c r="AS448" i="11"/>
  <c r="AT448" i="11"/>
  <c r="AU448" i="11"/>
  <c r="AV448" i="11"/>
  <c r="AW448" i="11"/>
  <c r="AX448" i="11"/>
  <c r="AY448" i="11"/>
  <c r="AZ448" i="11"/>
  <c r="BA448" i="11"/>
  <c r="BB448" i="11"/>
  <c r="BC448" i="11"/>
  <c r="BD448" i="11"/>
  <c r="BE448" i="11"/>
  <c r="BF448" i="11"/>
  <c r="BG448" i="11"/>
  <c r="BH448" i="11"/>
  <c r="BI448" i="11"/>
  <c r="BJ448" i="11"/>
  <c r="BK448" i="11"/>
  <c r="BL448" i="11"/>
  <c r="BM448" i="11"/>
  <c r="BN448" i="11"/>
  <c r="BO448" i="11"/>
  <c r="BP448" i="11"/>
  <c r="BQ448" i="11"/>
  <c r="BR448" i="11"/>
  <c r="BS448" i="11"/>
  <c r="BT448" i="11"/>
  <c r="BU448" i="11"/>
  <c r="BV448" i="11"/>
  <c r="BW448" i="11"/>
  <c r="BX448" i="11"/>
  <c r="BY448" i="11"/>
  <c r="BZ448" i="11"/>
  <c r="A449" i="11"/>
  <c r="B449" i="11"/>
  <c r="C449" i="11"/>
  <c r="F449" i="11"/>
  <c r="G449" i="11"/>
  <c r="H449" i="11"/>
  <c r="I449" i="11"/>
  <c r="J449" i="11"/>
  <c r="K449" i="11"/>
  <c r="L449" i="11"/>
  <c r="M449" i="11"/>
  <c r="N449" i="11"/>
  <c r="O449" i="11"/>
  <c r="P449" i="11"/>
  <c r="R449" i="11"/>
  <c r="S449" i="11"/>
  <c r="T449" i="11"/>
  <c r="Q454" i="11"/>
  <c r="U449" i="11"/>
  <c r="V449" i="11"/>
  <c r="W449" i="11"/>
  <c r="X449" i="11"/>
  <c r="Y449" i="11"/>
  <c r="Z449" i="11"/>
  <c r="AC449" i="11"/>
  <c r="AD449" i="11"/>
  <c r="AE449" i="11"/>
  <c r="AF449" i="11"/>
  <c r="AG449" i="11"/>
  <c r="AH449" i="11"/>
  <c r="AI449" i="11"/>
  <c r="AJ449" i="11"/>
  <c r="AK449" i="11"/>
  <c r="AL449" i="11"/>
  <c r="AM449" i="11"/>
  <c r="AN449" i="11"/>
  <c r="AO449" i="11"/>
  <c r="AP449" i="11"/>
  <c r="AQ449" i="11"/>
  <c r="AR449" i="11"/>
  <c r="AS449" i="11"/>
  <c r="AT449" i="11"/>
  <c r="AU449" i="11"/>
  <c r="AV449" i="11"/>
  <c r="AW449" i="11"/>
  <c r="AX449" i="11"/>
  <c r="AY449" i="11"/>
  <c r="AZ449" i="11"/>
  <c r="BA449" i="11"/>
  <c r="BB449" i="11"/>
  <c r="BC449" i="11"/>
  <c r="BD449" i="11"/>
  <c r="BE449" i="11"/>
  <c r="BF449" i="11"/>
  <c r="BG449" i="11"/>
  <c r="BH449" i="11"/>
  <c r="BI449" i="11"/>
  <c r="BJ449" i="11"/>
  <c r="BK449" i="11"/>
  <c r="BL449" i="11"/>
  <c r="BM449" i="11"/>
  <c r="BN449" i="11"/>
  <c r="BO449" i="11"/>
  <c r="BP449" i="11"/>
  <c r="BQ449" i="11"/>
  <c r="BR449" i="11"/>
  <c r="BS449" i="11"/>
  <c r="BT449" i="11"/>
  <c r="BU449" i="11"/>
  <c r="BV449" i="11"/>
  <c r="BW449" i="11"/>
  <c r="BX449" i="11"/>
  <c r="BY449" i="11"/>
  <c r="BZ449" i="11"/>
  <c r="A450" i="11"/>
  <c r="B450" i="11"/>
  <c r="C450" i="11"/>
  <c r="F450" i="11"/>
  <c r="G450" i="11"/>
  <c r="H450" i="11"/>
  <c r="I450" i="11"/>
  <c r="J450" i="11"/>
  <c r="K450" i="11"/>
  <c r="L450" i="11"/>
  <c r="M450" i="11"/>
  <c r="N450" i="11"/>
  <c r="O450" i="11"/>
  <c r="P450" i="11"/>
  <c r="AB41" i="11"/>
  <c r="R450" i="11"/>
  <c r="S450" i="11"/>
  <c r="T450" i="11"/>
  <c r="Q448" i="11"/>
  <c r="U450" i="11"/>
  <c r="V450" i="11"/>
  <c r="W450" i="11"/>
  <c r="X450" i="11"/>
  <c r="Y450" i="11"/>
  <c r="Z450" i="11"/>
  <c r="AC450" i="11"/>
  <c r="AD450" i="11"/>
  <c r="AE450" i="11"/>
  <c r="AF450" i="11"/>
  <c r="AG450" i="11"/>
  <c r="AH450" i="11"/>
  <c r="AI450" i="11"/>
  <c r="AJ450" i="11"/>
  <c r="AK450" i="11"/>
  <c r="AL450" i="11"/>
  <c r="AM450" i="11"/>
  <c r="AN450" i="11"/>
  <c r="AO450" i="11"/>
  <c r="AP450" i="11"/>
  <c r="AQ450" i="11"/>
  <c r="AR450" i="11"/>
  <c r="AS450" i="11"/>
  <c r="AT450" i="11"/>
  <c r="AU450" i="11"/>
  <c r="AV450" i="11"/>
  <c r="AW450" i="11"/>
  <c r="AX450" i="11"/>
  <c r="AY450" i="11"/>
  <c r="AZ450" i="11"/>
  <c r="BA450" i="11"/>
  <c r="BB450" i="11"/>
  <c r="BC450" i="11"/>
  <c r="BD450" i="11"/>
  <c r="BE450" i="11"/>
  <c r="BF450" i="11"/>
  <c r="BG450" i="11"/>
  <c r="BH450" i="11"/>
  <c r="BI450" i="11"/>
  <c r="BJ450" i="11"/>
  <c r="BK450" i="11"/>
  <c r="BL450" i="11"/>
  <c r="BM450" i="11"/>
  <c r="BN450" i="11"/>
  <c r="BO450" i="11"/>
  <c r="BP450" i="11"/>
  <c r="BQ450" i="11"/>
  <c r="BR450" i="11"/>
  <c r="BS450" i="11"/>
  <c r="BT450" i="11"/>
  <c r="BU450" i="11"/>
  <c r="BV450" i="11"/>
  <c r="BW450" i="11"/>
  <c r="BX450" i="11"/>
  <c r="BY450" i="11"/>
  <c r="BZ450" i="11"/>
  <c r="A451" i="11"/>
  <c r="B451" i="11"/>
  <c r="C451" i="11"/>
  <c r="F451" i="11"/>
  <c r="G451" i="11"/>
  <c r="H451" i="11"/>
  <c r="I451" i="11"/>
  <c r="J451" i="11"/>
  <c r="K451" i="11"/>
  <c r="L451" i="11"/>
  <c r="M451" i="11"/>
  <c r="N451" i="11"/>
  <c r="O451" i="11"/>
  <c r="P451" i="11"/>
  <c r="R451" i="11"/>
  <c r="S451" i="11"/>
  <c r="T451" i="11"/>
  <c r="Q456" i="11"/>
  <c r="U451" i="11"/>
  <c r="V451" i="11"/>
  <c r="W451" i="11"/>
  <c r="X451" i="11"/>
  <c r="Y451" i="11"/>
  <c r="Z451" i="11"/>
  <c r="AC451" i="11"/>
  <c r="AD451" i="11"/>
  <c r="AE451" i="11"/>
  <c r="AF451" i="11"/>
  <c r="AG451" i="11"/>
  <c r="AH451" i="11"/>
  <c r="AI451" i="11"/>
  <c r="AJ451" i="11"/>
  <c r="AK451" i="11"/>
  <c r="AL451" i="11"/>
  <c r="AM451" i="11"/>
  <c r="AN451" i="11"/>
  <c r="AO451" i="11"/>
  <c r="AP451" i="11"/>
  <c r="AQ451" i="11"/>
  <c r="AR451" i="11"/>
  <c r="AS451" i="11"/>
  <c r="AT451" i="11"/>
  <c r="AU451" i="11"/>
  <c r="AV451" i="11"/>
  <c r="AW451" i="11"/>
  <c r="AX451" i="11"/>
  <c r="AY451" i="11"/>
  <c r="AZ451" i="11"/>
  <c r="BA451" i="11"/>
  <c r="BB451" i="11"/>
  <c r="BC451" i="11"/>
  <c r="BD451" i="11"/>
  <c r="BE451" i="11"/>
  <c r="BF451" i="11"/>
  <c r="BG451" i="11"/>
  <c r="BH451" i="11"/>
  <c r="BI451" i="11"/>
  <c r="BJ451" i="11"/>
  <c r="BK451" i="11"/>
  <c r="BL451" i="11"/>
  <c r="BM451" i="11"/>
  <c r="BN451" i="11"/>
  <c r="BO451" i="11"/>
  <c r="BP451" i="11"/>
  <c r="BQ451" i="11"/>
  <c r="BR451" i="11"/>
  <c r="BS451" i="11"/>
  <c r="BT451" i="11"/>
  <c r="BU451" i="11"/>
  <c r="BV451" i="11"/>
  <c r="BW451" i="11"/>
  <c r="BX451" i="11"/>
  <c r="BY451" i="11"/>
  <c r="BZ451" i="11"/>
  <c r="A452" i="11"/>
  <c r="B452" i="11"/>
  <c r="C452" i="11"/>
  <c r="F452" i="11"/>
  <c r="G452" i="11"/>
  <c r="H452" i="11"/>
  <c r="I452" i="11"/>
  <c r="J452" i="11"/>
  <c r="K452" i="11"/>
  <c r="L452" i="11"/>
  <c r="M452" i="11"/>
  <c r="N452" i="11"/>
  <c r="O452" i="11"/>
  <c r="P452" i="11"/>
  <c r="R452" i="11"/>
  <c r="S452" i="11"/>
  <c r="T452" i="11"/>
  <c r="Q447" i="11"/>
  <c r="U452" i="11"/>
  <c r="V452" i="11"/>
  <c r="W452" i="11"/>
  <c r="X452" i="11"/>
  <c r="Y452" i="11"/>
  <c r="Z452" i="11"/>
  <c r="AC452" i="11"/>
  <c r="AD452" i="11"/>
  <c r="AE452" i="11"/>
  <c r="AF452" i="11"/>
  <c r="AG452" i="11"/>
  <c r="AH452" i="11"/>
  <c r="AI452" i="11"/>
  <c r="AJ452" i="11"/>
  <c r="AK452" i="11"/>
  <c r="AL452" i="11"/>
  <c r="AM452" i="11"/>
  <c r="AN452" i="11"/>
  <c r="AO452" i="11"/>
  <c r="AP452" i="11"/>
  <c r="AQ452" i="11"/>
  <c r="AR452" i="11"/>
  <c r="AS452" i="11"/>
  <c r="AT452" i="11"/>
  <c r="AU452" i="11"/>
  <c r="AV452" i="11"/>
  <c r="AW452" i="11"/>
  <c r="AX452" i="11"/>
  <c r="AY452" i="11"/>
  <c r="AZ452" i="11"/>
  <c r="BA452" i="11"/>
  <c r="BB452" i="11"/>
  <c r="BC452" i="11"/>
  <c r="BD452" i="11"/>
  <c r="BE452" i="11"/>
  <c r="BF452" i="11"/>
  <c r="BG452" i="11"/>
  <c r="BH452" i="11"/>
  <c r="BI452" i="11"/>
  <c r="BJ452" i="11"/>
  <c r="BK452" i="11"/>
  <c r="BL452" i="11"/>
  <c r="BM452" i="11"/>
  <c r="BN452" i="11"/>
  <c r="BO452" i="11"/>
  <c r="BP452" i="11"/>
  <c r="BQ452" i="11"/>
  <c r="BR452" i="11"/>
  <c r="BS452" i="11"/>
  <c r="BT452" i="11"/>
  <c r="BU452" i="11"/>
  <c r="BV452" i="11"/>
  <c r="BW452" i="11"/>
  <c r="BX452" i="11"/>
  <c r="BY452" i="11"/>
  <c r="BZ452" i="11"/>
  <c r="A453" i="11"/>
  <c r="B453" i="11"/>
  <c r="C453" i="11"/>
  <c r="F453" i="11"/>
  <c r="G453" i="11"/>
  <c r="H453" i="11"/>
  <c r="I453" i="11"/>
  <c r="J453" i="11"/>
  <c r="K453" i="11"/>
  <c r="L453" i="11"/>
  <c r="M453" i="11"/>
  <c r="N453" i="11"/>
  <c r="O453" i="11"/>
  <c r="P453" i="11"/>
  <c r="R453" i="11"/>
  <c r="S453" i="11"/>
  <c r="T453" i="11"/>
  <c r="Q458" i="11"/>
  <c r="U453" i="11"/>
  <c r="V453" i="11"/>
  <c r="W453" i="11"/>
  <c r="X453" i="11"/>
  <c r="Y453" i="11"/>
  <c r="Z453" i="11"/>
  <c r="AC453" i="11"/>
  <c r="AD453" i="11"/>
  <c r="AE453" i="11"/>
  <c r="AF453" i="11"/>
  <c r="AG453" i="11"/>
  <c r="AH453" i="11"/>
  <c r="AI453" i="11"/>
  <c r="AJ453" i="11"/>
  <c r="AK453" i="11"/>
  <c r="AL453" i="11"/>
  <c r="AM453" i="11"/>
  <c r="AN453" i="11"/>
  <c r="AO453" i="11"/>
  <c r="AP453" i="11"/>
  <c r="AQ453" i="11"/>
  <c r="AR453" i="11"/>
  <c r="AS453" i="11"/>
  <c r="AT453" i="11"/>
  <c r="AU453" i="11"/>
  <c r="AV453" i="11"/>
  <c r="AW453" i="11"/>
  <c r="AX453" i="11"/>
  <c r="AY453" i="11"/>
  <c r="AZ453" i="11"/>
  <c r="BA453" i="11"/>
  <c r="BB453" i="11"/>
  <c r="BC453" i="11"/>
  <c r="BD453" i="11"/>
  <c r="BE453" i="11"/>
  <c r="BF453" i="11"/>
  <c r="BG453" i="11"/>
  <c r="BH453" i="11"/>
  <c r="BI453" i="11"/>
  <c r="BJ453" i="11"/>
  <c r="BK453" i="11"/>
  <c r="BL453" i="11"/>
  <c r="BM453" i="11"/>
  <c r="BN453" i="11"/>
  <c r="BO453" i="11"/>
  <c r="BP453" i="11"/>
  <c r="BQ453" i="11"/>
  <c r="BR453" i="11"/>
  <c r="BS453" i="11"/>
  <c r="BT453" i="11"/>
  <c r="BU453" i="11"/>
  <c r="BV453" i="11"/>
  <c r="BW453" i="11"/>
  <c r="BX453" i="11"/>
  <c r="BY453" i="11"/>
  <c r="BZ453" i="11"/>
  <c r="A454" i="11"/>
  <c r="B454" i="11"/>
  <c r="C454" i="11"/>
  <c r="F454" i="11"/>
  <c r="G454" i="11"/>
  <c r="H454" i="11"/>
  <c r="I454" i="11"/>
  <c r="J454" i="11"/>
  <c r="K454" i="11"/>
  <c r="L454" i="11"/>
  <c r="M454" i="11"/>
  <c r="N454" i="11"/>
  <c r="O454" i="11"/>
  <c r="P454" i="11"/>
  <c r="R454" i="11"/>
  <c r="S454" i="11"/>
  <c r="T454" i="11"/>
  <c r="Q449" i="11"/>
  <c r="U454" i="11"/>
  <c r="V454" i="11"/>
  <c r="W454" i="11"/>
  <c r="X454" i="11"/>
  <c r="Y454" i="11"/>
  <c r="Z454" i="11"/>
  <c r="AC454" i="11"/>
  <c r="AD454" i="11"/>
  <c r="AE454" i="11"/>
  <c r="AF454" i="11"/>
  <c r="AG454" i="11"/>
  <c r="AH454" i="11"/>
  <c r="AI454" i="11"/>
  <c r="AJ454" i="11"/>
  <c r="AK454" i="11"/>
  <c r="AL454" i="11"/>
  <c r="AM454" i="11"/>
  <c r="AN454" i="11"/>
  <c r="AO454" i="11"/>
  <c r="AP454" i="11"/>
  <c r="AQ454" i="11"/>
  <c r="AR454" i="11"/>
  <c r="AS454" i="11"/>
  <c r="AT454" i="11"/>
  <c r="AU454" i="11"/>
  <c r="AV454" i="11"/>
  <c r="AW454" i="11"/>
  <c r="AX454" i="11"/>
  <c r="AY454" i="11"/>
  <c r="AZ454" i="11"/>
  <c r="BA454" i="11"/>
  <c r="BB454" i="11"/>
  <c r="BC454" i="11"/>
  <c r="BD454" i="11"/>
  <c r="BE454" i="11"/>
  <c r="BF454" i="11"/>
  <c r="BG454" i="11"/>
  <c r="BH454" i="11"/>
  <c r="BI454" i="11"/>
  <c r="BJ454" i="11"/>
  <c r="BK454" i="11"/>
  <c r="BL454" i="11"/>
  <c r="BM454" i="11"/>
  <c r="BN454" i="11"/>
  <c r="BO454" i="11"/>
  <c r="BP454" i="11"/>
  <c r="BQ454" i="11"/>
  <c r="BR454" i="11"/>
  <c r="BS454" i="11"/>
  <c r="BT454" i="11"/>
  <c r="BU454" i="11"/>
  <c r="BV454" i="11"/>
  <c r="BW454" i="11"/>
  <c r="BX454" i="11"/>
  <c r="BY454" i="11"/>
  <c r="BZ454" i="11"/>
  <c r="A455" i="11"/>
  <c r="B455" i="11"/>
  <c r="C455" i="11"/>
  <c r="F455" i="11"/>
  <c r="G455" i="11"/>
  <c r="H455" i="11"/>
  <c r="I455" i="11"/>
  <c r="J455" i="11"/>
  <c r="K455" i="11"/>
  <c r="L455" i="11"/>
  <c r="M455" i="11"/>
  <c r="N455" i="11"/>
  <c r="O455" i="11"/>
  <c r="P455" i="11"/>
  <c r="R455" i="11"/>
  <c r="S455" i="11"/>
  <c r="T455" i="11"/>
  <c r="Q457" i="11"/>
  <c r="U455" i="11"/>
  <c r="V455" i="11"/>
  <c r="W455" i="11"/>
  <c r="X455" i="11"/>
  <c r="Y455" i="11"/>
  <c r="Z455" i="11"/>
  <c r="AC455" i="11"/>
  <c r="AD455" i="11"/>
  <c r="AE455" i="11"/>
  <c r="AF455" i="11"/>
  <c r="AG455" i="11"/>
  <c r="AH455" i="11"/>
  <c r="AI455" i="11"/>
  <c r="AJ455" i="11"/>
  <c r="AK455" i="11"/>
  <c r="AL455" i="11"/>
  <c r="AM455" i="11"/>
  <c r="AN455" i="11"/>
  <c r="AO455" i="11"/>
  <c r="AP455" i="11"/>
  <c r="AQ455" i="11"/>
  <c r="AR455" i="11"/>
  <c r="AS455" i="11"/>
  <c r="AT455" i="11"/>
  <c r="AU455" i="11"/>
  <c r="AV455" i="11"/>
  <c r="AW455" i="11"/>
  <c r="AX455" i="11"/>
  <c r="AY455" i="11"/>
  <c r="AZ455" i="11"/>
  <c r="BA455" i="11"/>
  <c r="BB455" i="11"/>
  <c r="BC455" i="11"/>
  <c r="BD455" i="11"/>
  <c r="BE455" i="11"/>
  <c r="BF455" i="11"/>
  <c r="BG455" i="11"/>
  <c r="BH455" i="11"/>
  <c r="BI455" i="11"/>
  <c r="BJ455" i="11"/>
  <c r="BK455" i="11"/>
  <c r="BL455" i="11"/>
  <c r="BM455" i="11"/>
  <c r="BN455" i="11"/>
  <c r="BO455" i="11"/>
  <c r="BP455" i="11"/>
  <c r="BQ455" i="11"/>
  <c r="BR455" i="11"/>
  <c r="BS455" i="11"/>
  <c r="BT455" i="11"/>
  <c r="BU455" i="11"/>
  <c r="BV455" i="11"/>
  <c r="BW455" i="11"/>
  <c r="BX455" i="11"/>
  <c r="BY455" i="11"/>
  <c r="BZ455" i="11"/>
  <c r="A456" i="11"/>
  <c r="B456" i="11"/>
  <c r="C456" i="11"/>
  <c r="F456" i="11"/>
  <c r="G456" i="11"/>
  <c r="H456" i="11"/>
  <c r="I456" i="11"/>
  <c r="J456" i="11"/>
  <c r="K456" i="11"/>
  <c r="L456" i="11"/>
  <c r="M456" i="11"/>
  <c r="N456" i="11"/>
  <c r="O456" i="11"/>
  <c r="P456" i="11"/>
  <c r="R456" i="11"/>
  <c r="S456" i="11"/>
  <c r="T456" i="11"/>
  <c r="Q451" i="11"/>
  <c r="U456" i="11"/>
  <c r="V456" i="11"/>
  <c r="W456" i="11"/>
  <c r="X456" i="11"/>
  <c r="Y456" i="11"/>
  <c r="Z456" i="11"/>
  <c r="AC456" i="11"/>
  <c r="AD456" i="11"/>
  <c r="AE456" i="11"/>
  <c r="AF456" i="11"/>
  <c r="AG456" i="11"/>
  <c r="AH456" i="11"/>
  <c r="AI456" i="11"/>
  <c r="AJ456" i="11"/>
  <c r="AK456" i="11"/>
  <c r="AL456" i="11"/>
  <c r="AM456" i="11"/>
  <c r="AN456" i="11"/>
  <c r="AO456" i="11"/>
  <c r="AP456" i="11"/>
  <c r="AQ456" i="11"/>
  <c r="AR456" i="11"/>
  <c r="AS456" i="11"/>
  <c r="AT456" i="11"/>
  <c r="AU456" i="11"/>
  <c r="AV456" i="11"/>
  <c r="AW456" i="11"/>
  <c r="AX456" i="11"/>
  <c r="AY456" i="11"/>
  <c r="AZ456" i="11"/>
  <c r="BA456" i="11"/>
  <c r="BB456" i="11"/>
  <c r="BC456" i="11"/>
  <c r="BD456" i="11"/>
  <c r="BE456" i="11"/>
  <c r="BF456" i="11"/>
  <c r="BG456" i="11"/>
  <c r="BH456" i="11"/>
  <c r="BI456" i="11"/>
  <c r="BJ456" i="11"/>
  <c r="BK456" i="11"/>
  <c r="BL456" i="11"/>
  <c r="BM456" i="11"/>
  <c r="BN456" i="11"/>
  <c r="BO456" i="11"/>
  <c r="BP456" i="11"/>
  <c r="BQ456" i="11"/>
  <c r="BR456" i="11"/>
  <c r="BS456" i="11"/>
  <c r="BT456" i="11"/>
  <c r="BU456" i="11"/>
  <c r="BV456" i="11"/>
  <c r="BW456" i="11"/>
  <c r="BX456" i="11"/>
  <c r="BY456" i="11"/>
  <c r="BZ456" i="11"/>
  <c r="A457" i="11"/>
  <c r="B457" i="11"/>
  <c r="C457" i="11"/>
  <c r="F457" i="11"/>
  <c r="G457" i="11"/>
  <c r="H457" i="11"/>
  <c r="I457" i="11"/>
  <c r="J457" i="11"/>
  <c r="K457" i="11"/>
  <c r="L457" i="11"/>
  <c r="M457" i="11"/>
  <c r="N457" i="11"/>
  <c r="O457" i="11"/>
  <c r="P457" i="11"/>
  <c r="R457" i="11"/>
  <c r="S457" i="11"/>
  <c r="T457" i="11"/>
  <c r="Q455" i="11"/>
  <c r="U457" i="11"/>
  <c r="V457" i="11"/>
  <c r="W457" i="11"/>
  <c r="X457" i="11"/>
  <c r="Y457" i="11"/>
  <c r="Z457" i="11"/>
  <c r="AC457" i="11"/>
  <c r="AD457" i="11"/>
  <c r="AE457" i="11"/>
  <c r="AF457" i="11"/>
  <c r="AG457" i="11"/>
  <c r="AH457" i="11"/>
  <c r="AI457" i="11"/>
  <c r="AJ457" i="11"/>
  <c r="AK457" i="11"/>
  <c r="AL457" i="11"/>
  <c r="AM457" i="11"/>
  <c r="AN457" i="11"/>
  <c r="AO457" i="11"/>
  <c r="AP457" i="11"/>
  <c r="AQ457" i="11"/>
  <c r="AR457" i="11"/>
  <c r="AS457" i="11"/>
  <c r="AT457" i="11"/>
  <c r="AU457" i="11"/>
  <c r="AV457" i="11"/>
  <c r="AW457" i="11"/>
  <c r="AX457" i="11"/>
  <c r="AY457" i="11"/>
  <c r="AZ457" i="11"/>
  <c r="BA457" i="11"/>
  <c r="BB457" i="11"/>
  <c r="BC457" i="11"/>
  <c r="BD457" i="11"/>
  <c r="BE457" i="11"/>
  <c r="BF457" i="11"/>
  <c r="BG457" i="11"/>
  <c r="BH457" i="11"/>
  <c r="BI457" i="11"/>
  <c r="BJ457" i="11"/>
  <c r="BK457" i="11"/>
  <c r="BL457" i="11"/>
  <c r="BM457" i="11"/>
  <c r="BN457" i="11"/>
  <c r="BO457" i="11"/>
  <c r="BP457" i="11"/>
  <c r="BQ457" i="11"/>
  <c r="BR457" i="11"/>
  <c r="BS457" i="11"/>
  <c r="BT457" i="11"/>
  <c r="BU457" i="11"/>
  <c r="BV457" i="11"/>
  <c r="BW457" i="11"/>
  <c r="BX457" i="11"/>
  <c r="BY457" i="11"/>
  <c r="BZ457" i="11"/>
  <c r="A458" i="11"/>
  <c r="B458" i="11"/>
  <c r="C458" i="11"/>
  <c r="F458" i="11"/>
  <c r="G458" i="11"/>
  <c r="H458" i="11"/>
  <c r="I458" i="11"/>
  <c r="J458" i="11"/>
  <c r="K458" i="11"/>
  <c r="L458" i="11"/>
  <c r="M458" i="11"/>
  <c r="N458" i="11"/>
  <c r="O458" i="11"/>
  <c r="P458" i="11"/>
  <c r="R458" i="11"/>
  <c r="S458" i="11"/>
  <c r="T458" i="11"/>
  <c r="Q453" i="11"/>
  <c r="U458" i="11"/>
  <c r="V458" i="11"/>
  <c r="W458" i="11"/>
  <c r="X458" i="11"/>
  <c r="Y458" i="11"/>
  <c r="Z458" i="11"/>
  <c r="AC458" i="11"/>
  <c r="AD458" i="11"/>
  <c r="AE458" i="11"/>
  <c r="AF458" i="11"/>
  <c r="AG458" i="11"/>
  <c r="AH458" i="11"/>
  <c r="AI458" i="11"/>
  <c r="AJ458" i="11"/>
  <c r="AK458" i="11"/>
  <c r="AL458" i="11"/>
  <c r="AM458" i="11"/>
  <c r="AN458" i="11"/>
  <c r="AO458" i="11"/>
  <c r="AP458" i="11"/>
  <c r="AQ458" i="11"/>
  <c r="AR458" i="11"/>
  <c r="AS458" i="11"/>
  <c r="AT458" i="11"/>
  <c r="AU458" i="11"/>
  <c r="AV458" i="11"/>
  <c r="AW458" i="11"/>
  <c r="AX458" i="11"/>
  <c r="AY458" i="11"/>
  <c r="AZ458" i="11"/>
  <c r="BA458" i="11"/>
  <c r="BB458" i="11"/>
  <c r="BC458" i="11"/>
  <c r="BD458" i="11"/>
  <c r="BE458" i="11"/>
  <c r="BF458" i="11"/>
  <c r="BG458" i="11"/>
  <c r="BH458" i="11"/>
  <c r="BI458" i="11"/>
  <c r="BJ458" i="11"/>
  <c r="BK458" i="11"/>
  <c r="BL458" i="11"/>
  <c r="BM458" i="11"/>
  <c r="BN458" i="11"/>
  <c r="BO458" i="11"/>
  <c r="BP458" i="11"/>
  <c r="BQ458" i="11"/>
  <c r="BR458" i="11"/>
  <c r="BS458" i="11"/>
  <c r="BT458" i="11"/>
  <c r="BU458" i="11"/>
  <c r="BV458" i="11"/>
  <c r="BW458" i="11"/>
  <c r="BX458" i="11"/>
  <c r="BY458" i="11"/>
  <c r="BZ458" i="11"/>
  <c r="A463" i="11"/>
  <c r="AQ459" i="11"/>
  <c r="A464" i="11"/>
  <c r="AU459" i="11"/>
  <c r="A471" i="11"/>
  <c r="BW459" i="11"/>
  <c r="A460" i="11"/>
  <c r="B460" i="11"/>
  <c r="C460" i="11"/>
  <c r="F460" i="11"/>
  <c r="G460" i="11"/>
  <c r="H460" i="11"/>
  <c r="I460" i="11"/>
  <c r="J460" i="11"/>
  <c r="K460" i="11"/>
  <c r="L460" i="11"/>
  <c r="M460" i="11"/>
  <c r="N460" i="11"/>
  <c r="O460" i="11"/>
  <c r="P460" i="11"/>
  <c r="R460" i="11"/>
  <c r="S460" i="11"/>
  <c r="T460" i="11"/>
  <c r="Q465" i="11"/>
  <c r="U460" i="11"/>
  <c r="V460" i="11"/>
  <c r="W460" i="11"/>
  <c r="X460" i="11"/>
  <c r="Y460" i="11"/>
  <c r="Z460" i="11"/>
  <c r="AA460" i="11"/>
  <c r="AB460" i="11"/>
  <c r="AA461" i="11"/>
  <c r="AB461" i="11"/>
  <c r="AA462" i="11"/>
  <c r="AB462" i="11"/>
  <c r="AA463" i="11"/>
  <c r="AB463" i="11"/>
  <c r="AA464" i="11"/>
  <c r="AB464" i="11"/>
  <c r="AA465" i="11"/>
  <c r="AB465" i="11"/>
  <c r="AA466" i="11"/>
  <c r="AB466" i="11"/>
  <c r="AA467" i="11"/>
  <c r="AB467" i="11"/>
  <c r="AA468" i="11"/>
  <c r="AB468" i="11"/>
  <c r="AA469" i="11"/>
  <c r="AB469" i="11"/>
  <c r="AA470" i="11"/>
  <c r="AB470" i="11"/>
  <c r="AA471" i="11"/>
  <c r="AB471" i="11"/>
  <c r="AC460" i="11"/>
  <c r="AD460" i="11"/>
  <c r="AE460" i="11"/>
  <c r="AF460" i="11"/>
  <c r="AG460" i="11"/>
  <c r="AH460" i="11"/>
  <c r="AI460" i="11"/>
  <c r="AJ460" i="11"/>
  <c r="AK460" i="11"/>
  <c r="AL460" i="11"/>
  <c r="AM460" i="11"/>
  <c r="AN460" i="11"/>
  <c r="AO460" i="11"/>
  <c r="AP460" i="11"/>
  <c r="AQ460" i="11"/>
  <c r="AR460" i="11"/>
  <c r="AS460" i="11"/>
  <c r="AT460" i="11"/>
  <c r="AU460" i="11"/>
  <c r="AV460" i="11"/>
  <c r="AW460" i="11"/>
  <c r="AX460" i="11"/>
  <c r="AY460" i="11"/>
  <c r="AZ460" i="11"/>
  <c r="BA460" i="11"/>
  <c r="BB460" i="11"/>
  <c r="BC460" i="11"/>
  <c r="BD460" i="11"/>
  <c r="BE460" i="11"/>
  <c r="BF460" i="11"/>
  <c r="BG460" i="11"/>
  <c r="BH460" i="11"/>
  <c r="BI460" i="11"/>
  <c r="BJ460" i="11"/>
  <c r="BK460" i="11"/>
  <c r="BL460" i="11"/>
  <c r="BM460" i="11"/>
  <c r="BN460" i="11"/>
  <c r="BO460" i="11"/>
  <c r="BP460" i="11"/>
  <c r="BQ460" i="11"/>
  <c r="BR460" i="11"/>
  <c r="BS460" i="11"/>
  <c r="BT460" i="11"/>
  <c r="BU460" i="11"/>
  <c r="BV460" i="11"/>
  <c r="BW460" i="11"/>
  <c r="BX460" i="11"/>
  <c r="BY460" i="11"/>
  <c r="BZ460" i="11"/>
  <c r="A461" i="11"/>
  <c r="B461" i="11"/>
  <c r="C461" i="11"/>
  <c r="F461" i="11"/>
  <c r="G461" i="11"/>
  <c r="H461" i="11"/>
  <c r="I461" i="11"/>
  <c r="J461" i="11"/>
  <c r="K461" i="11"/>
  <c r="L461" i="11"/>
  <c r="M461" i="11"/>
  <c r="N461" i="11"/>
  <c r="O461" i="11"/>
  <c r="P461" i="11"/>
  <c r="R461" i="11"/>
  <c r="S461" i="11"/>
  <c r="T461" i="11"/>
  <c r="Q463" i="11"/>
  <c r="U461" i="11"/>
  <c r="V461" i="11"/>
  <c r="W461" i="11"/>
  <c r="X461" i="11"/>
  <c r="Y461" i="11"/>
  <c r="Z461" i="11"/>
  <c r="AC461" i="11"/>
  <c r="AD461" i="11"/>
  <c r="AE461" i="11"/>
  <c r="AF461" i="11"/>
  <c r="AG461" i="11"/>
  <c r="AH461" i="11"/>
  <c r="AI461" i="11"/>
  <c r="AJ461" i="11"/>
  <c r="AK461" i="11"/>
  <c r="AL461" i="11"/>
  <c r="AM461" i="11"/>
  <c r="AN461" i="11"/>
  <c r="AO461" i="11"/>
  <c r="AP461" i="11"/>
  <c r="AQ461" i="11"/>
  <c r="AR461" i="11"/>
  <c r="AS461" i="11"/>
  <c r="AT461" i="11"/>
  <c r="AU461" i="11"/>
  <c r="AV461" i="11"/>
  <c r="AW461" i="11"/>
  <c r="AX461" i="11"/>
  <c r="AY461" i="11"/>
  <c r="AZ461" i="11"/>
  <c r="BA461" i="11"/>
  <c r="BB461" i="11"/>
  <c r="BC461" i="11"/>
  <c r="BD461" i="11"/>
  <c r="BE461" i="11"/>
  <c r="BF461" i="11"/>
  <c r="BG461" i="11"/>
  <c r="BH461" i="11"/>
  <c r="BI461" i="11"/>
  <c r="BJ461" i="11"/>
  <c r="BK461" i="11"/>
  <c r="BL461" i="11"/>
  <c r="BM461" i="11"/>
  <c r="BN461" i="11"/>
  <c r="BO461" i="11"/>
  <c r="BP461" i="11"/>
  <c r="BQ461" i="11"/>
  <c r="BR461" i="11"/>
  <c r="BS461" i="11"/>
  <c r="BT461" i="11"/>
  <c r="BU461" i="11"/>
  <c r="BV461" i="11"/>
  <c r="BW461" i="11"/>
  <c r="BX461" i="11"/>
  <c r="BY461" i="11"/>
  <c r="BZ461" i="11"/>
  <c r="A462" i="11"/>
  <c r="B462" i="11"/>
  <c r="C462" i="11"/>
  <c r="F462" i="11"/>
  <c r="G462" i="11"/>
  <c r="H462" i="11"/>
  <c r="I462" i="11"/>
  <c r="J462" i="11"/>
  <c r="K462" i="11"/>
  <c r="L462" i="11"/>
  <c r="M462" i="11"/>
  <c r="N462" i="11"/>
  <c r="O462" i="11"/>
  <c r="P462" i="11"/>
  <c r="R462" i="11"/>
  <c r="S462" i="11"/>
  <c r="T462" i="11"/>
  <c r="Q467" i="11"/>
  <c r="U462" i="11"/>
  <c r="V462" i="11"/>
  <c r="W462" i="11"/>
  <c r="X462" i="11"/>
  <c r="Y462" i="11"/>
  <c r="Z462" i="11"/>
  <c r="AC462" i="11"/>
  <c r="AD462" i="11"/>
  <c r="AE462" i="11"/>
  <c r="AF462" i="11"/>
  <c r="AG462" i="11"/>
  <c r="AH462" i="11"/>
  <c r="AI462" i="11"/>
  <c r="AJ462" i="11"/>
  <c r="AK462" i="11"/>
  <c r="AL462" i="11"/>
  <c r="AM462" i="11"/>
  <c r="AN462" i="11"/>
  <c r="AO462" i="11"/>
  <c r="AP462" i="11"/>
  <c r="AQ462" i="11"/>
  <c r="AR462" i="11"/>
  <c r="AS462" i="11"/>
  <c r="AT462" i="11"/>
  <c r="AU462" i="11"/>
  <c r="AV462" i="11"/>
  <c r="AW462" i="11"/>
  <c r="AX462" i="11"/>
  <c r="AY462" i="11"/>
  <c r="AZ462" i="11"/>
  <c r="BA462" i="11"/>
  <c r="BB462" i="11"/>
  <c r="BC462" i="11"/>
  <c r="BD462" i="11"/>
  <c r="BE462" i="11"/>
  <c r="BF462" i="11"/>
  <c r="BG462" i="11"/>
  <c r="BH462" i="11"/>
  <c r="BI462" i="11"/>
  <c r="BJ462" i="11"/>
  <c r="BK462" i="11"/>
  <c r="BL462" i="11"/>
  <c r="BM462" i="11"/>
  <c r="BN462" i="11"/>
  <c r="BO462" i="11"/>
  <c r="BP462" i="11"/>
  <c r="BQ462" i="11"/>
  <c r="BR462" i="11"/>
  <c r="BS462" i="11"/>
  <c r="BT462" i="11"/>
  <c r="BU462" i="11"/>
  <c r="BV462" i="11"/>
  <c r="BW462" i="11"/>
  <c r="BX462" i="11"/>
  <c r="BY462" i="11"/>
  <c r="BZ462" i="11"/>
  <c r="B463" i="11"/>
  <c r="C463" i="11"/>
  <c r="F463" i="11"/>
  <c r="G463" i="11"/>
  <c r="H463" i="11"/>
  <c r="I463" i="11"/>
  <c r="J463" i="11"/>
  <c r="K463" i="11"/>
  <c r="L463" i="11"/>
  <c r="M463" i="11"/>
  <c r="N463" i="11"/>
  <c r="O463" i="11"/>
  <c r="P463" i="11"/>
  <c r="R463" i="11"/>
  <c r="S463" i="11"/>
  <c r="T463" i="11"/>
  <c r="Q461" i="11"/>
  <c r="U463" i="11"/>
  <c r="V463" i="11"/>
  <c r="W463" i="11"/>
  <c r="X463" i="11"/>
  <c r="Y463" i="11"/>
  <c r="Z463" i="11"/>
  <c r="AC463" i="11"/>
  <c r="AD463" i="11"/>
  <c r="AE463" i="11"/>
  <c r="AF463" i="11"/>
  <c r="AG463" i="11"/>
  <c r="AH463" i="11"/>
  <c r="AI463" i="11"/>
  <c r="AJ463" i="11"/>
  <c r="AK463" i="11"/>
  <c r="AL463" i="11"/>
  <c r="AM463" i="11"/>
  <c r="AN463" i="11"/>
  <c r="AO463" i="11"/>
  <c r="AP463" i="11"/>
  <c r="AQ463" i="11"/>
  <c r="AR463" i="11"/>
  <c r="AS463" i="11"/>
  <c r="AT463" i="11"/>
  <c r="AU463" i="11"/>
  <c r="AV463" i="11"/>
  <c r="AW463" i="11"/>
  <c r="AX463" i="11"/>
  <c r="AY463" i="11"/>
  <c r="AZ463" i="11"/>
  <c r="BA463" i="11"/>
  <c r="BB463" i="11"/>
  <c r="BC463" i="11"/>
  <c r="BD463" i="11"/>
  <c r="BE463" i="11"/>
  <c r="BF463" i="11"/>
  <c r="BG463" i="11"/>
  <c r="BH463" i="11"/>
  <c r="BI463" i="11"/>
  <c r="BJ463" i="11"/>
  <c r="BK463" i="11"/>
  <c r="BL463" i="11"/>
  <c r="BM463" i="11"/>
  <c r="BN463" i="11"/>
  <c r="BO463" i="11"/>
  <c r="BP463" i="11"/>
  <c r="BQ463" i="11"/>
  <c r="BR463" i="11"/>
  <c r="BS463" i="11"/>
  <c r="BT463" i="11"/>
  <c r="BU463" i="11"/>
  <c r="BV463" i="11"/>
  <c r="BW463" i="11"/>
  <c r="BX463" i="11"/>
  <c r="BY463" i="11"/>
  <c r="BZ463" i="11"/>
  <c r="B464" i="11"/>
  <c r="C464" i="11"/>
  <c r="F464" i="11"/>
  <c r="G464" i="11"/>
  <c r="H464" i="11"/>
  <c r="I464" i="11"/>
  <c r="J464" i="11"/>
  <c r="K464" i="11"/>
  <c r="L464" i="11"/>
  <c r="M464" i="11"/>
  <c r="N464" i="11"/>
  <c r="O464" i="11"/>
  <c r="P464" i="11"/>
  <c r="R464" i="11"/>
  <c r="S464" i="11"/>
  <c r="T464" i="11"/>
  <c r="Q469" i="11"/>
  <c r="U464" i="11"/>
  <c r="V464" i="11"/>
  <c r="W464" i="11"/>
  <c r="X464" i="11"/>
  <c r="Y464" i="11"/>
  <c r="Z464" i="11"/>
  <c r="AC464" i="11"/>
  <c r="AD464" i="11"/>
  <c r="AE464" i="11"/>
  <c r="AF464" i="11"/>
  <c r="AG464" i="11"/>
  <c r="AH464" i="11"/>
  <c r="AI464" i="11"/>
  <c r="AJ464" i="11"/>
  <c r="AK464" i="11"/>
  <c r="AL464" i="11"/>
  <c r="AM464" i="11"/>
  <c r="AN464" i="11"/>
  <c r="AO464" i="11"/>
  <c r="AP464" i="11"/>
  <c r="AQ464" i="11"/>
  <c r="AR464" i="11"/>
  <c r="AS464" i="11"/>
  <c r="AT464" i="11"/>
  <c r="AU464" i="11"/>
  <c r="AV464" i="11"/>
  <c r="AW464" i="11"/>
  <c r="AX464" i="11"/>
  <c r="AY464" i="11"/>
  <c r="AZ464" i="11"/>
  <c r="BA464" i="11"/>
  <c r="BB464" i="11"/>
  <c r="BC464" i="11"/>
  <c r="BD464" i="11"/>
  <c r="BE464" i="11"/>
  <c r="BF464" i="11"/>
  <c r="BG464" i="11"/>
  <c r="BH464" i="11"/>
  <c r="BI464" i="11"/>
  <c r="BJ464" i="11"/>
  <c r="BK464" i="11"/>
  <c r="BL464" i="11"/>
  <c r="BM464" i="11"/>
  <c r="BN464" i="11"/>
  <c r="BO464" i="11"/>
  <c r="BP464" i="11"/>
  <c r="BQ464" i="11"/>
  <c r="BR464" i="11"/>
  <c r="BS464" i="11"/>
  <c r="BT464" i="11"/>
  <c r="BU464" i="11"/>
  <c r="BV464" i="11"/>
  <c r="BW464" i="11"/>
  <c r="BX464" i="11"/>
  <c r="BY464" i="11"/>
  <c r="BZ464" i="11"/>
  <c r="A465" i="11"/>
  <c r="AY459" i="11"/>
  <c r="B465" i="11"/>
  <c r="C465" i="11"/>
  <c r="F465" i="11"/>
  <c r="G465" i="11"/>
  <c r="H465" i="11"/>
  <c r="I465" i="11"/>
  <c r="J465" i="11"/>
  <c r="K465" i="11"/>
  <c r="L465" i="11"/>
  <c r="M465" i="11"/>
  <c r="N465" i="11"/>
  <c r="O465" i="11"/>
  <c r="P465" i="11"/>
  <c r="R465" i="11"/>
  <c r="S465" i="11"/>
  <c r="T465" i="11"/>
  <c r="Q460" i="11"/>
  <c r="U465" i="11"/>
  <c r="V465" i="11"/>
  <c r="W465" i="11"/>
  <c r="X465" i="11"/>
  <c r="Y465" i="11"/>
  <c r="Z465" i="11"/>
  <c r="AC465" i="11"/>
  <c r="AD465" i="11"/>
  <c r="AE465" i="11"/>
  <c r="AF465" i="11"/>
  <c r="AG465" i="11"/>
  <c r="AH465" i="11"/>
  <c r="AI465" i="11"/>
  <c r="AJ465" i="11"/>
  <c r="AK465" i="11"/>
  <c r="AL465" i="11"/>
  <c r="AM465" i="11"/>
  <c r="AN465" i="11"/>
  <c r="AO465" i="11"/>
  <c r="AP465" i="11"/>
  <c r="AQ465" i="11"/>
  <c r="AR465" i="11"/>
  <c r="AS465" i="11"/>
  <c r="AT465" i="11"/>
  <c r="AU465" i="11"/>
  <c r="AV465" i="11"/>
  <c r="AW465" i="11"/>
  <c r="AX465" i="11"/>
  <c r="AY465" i="11"/>
  <c r="AZ465" i="11"/>
  <c r="BA465" i="11"/>
  <c r="BB465" i="11"/>
  <c r="BC465" i="11"/>
  <c r="BD465" i="11"/>
  <c r="BE465" i="11"/>
  <c r="BF465" i="11"/>
  <c r="BG465" i="11"/>
  <c r="BH465" i="11"/>
  <c r="BI465" i="11"/>
  <c r="BJ465" i="11"/>
  <c r="BK465" i="11"/>
  <c r="BL465" i="11"/>
  <c r="BM465" i="11"/>
  <c r="BN465" i="11"/>
  <c r="BO465" i="11"/>
  <c r="BP465" i="11"/>
  <c r="BQ465" i="11"/>
  <c r="BR465" i="11"/>
  <c r="BS465" i="11"/>
  <c r="BT465" i="11"/>
  <c r="BU465" i="11"/>
  <c r="BV465" i="11"/>
  <c r="BW465" i="11"/>
  <c r="BX465" i="11"/>
  <c r="BY465" i="11"/>
  <c r="BZ465" i="11"/>
  <c r="A466" i="11"/>
  <c r="BC459" i="11"/>
  <c r="B466" i="11"/>
  <c r="C466" i="11"/>
  <c r="F466" i="11"/>
  <c r="G466" i="11"/>
  <c r="H466" i="11"/>
  <c r="I466" i="11"/>
  <c r="J466" i="11"/>
  <c r="K466" i="11"/>
  <c r="L466" i="11"/>
  <c r="M466" i="11"/>
  <c r="N466" i="11"/>
  <c r="O466" i="11"/>
  <c r="P466" i="11"/>
  <c r="R466" i="11"/>
  <c r="S466" i="11"/>
  <c r="T466" i="11"/>
  <c r="Q471" i="11"/>
  <c r="U466" i="11"/>
  <c r="V466" i="11"/>
  <c r="W466" i="11"/>
  <c r="X466" i="11"/>
  <c r="Y466" i="11"/>
  <c r="Z466" i="11"/>
  <c r="AC466" i="11"/>
  <c r="AD466" i="11"/>
  <c r="AE466" i="11"/>
  <c r="AF466" i="11"/>
  <c r="AG466" i="11"/>
  <c r="AH466" i="11"/>
  <c r="AI466" i="11"/>
  <c r="AJ466" i="11"/>
  <c r="AK466" i="11"/>
  <c r="AL466" i="11"/>
  <c r="AM466" i="11"/>
  <c r="AN466" i="11"/>
  <c r="AO466" i="11"/>
  <c r="AP466" i="11"/>
  <c r="AQ466" i="11"/>
  <c r="AR466" i="11"/>
  <c r="AS466" i="11"/>
  <c r="AT466" i="11"/>
  <c r="AU466" i="11"/>
  <c r="AV466" i="11"/>
  <c r="AW466" i="11"/>
  <c r="AX466" i="11"/>
  <c r="AY466" i="11"/>
  <c r="AZ466" i="11"/>
  <c r="BA466" i="11"/>
  <c r="BB466" i="11"/>
  <c r="BC466" i="11"/>
  <c r="BD466" i="11"/>
  <c r="BE466" i="11"/>
  <c r="BF466" i="11"/>
  <c r="BG466" i="11"/>
  <c r="BH466" i="11"/>
  <c r="BI466" i="11"/>
  <c r="BJ466" i="11"/>
  <c r="BK466" i="11"/>
  <c r="BL466" i="11"/>
  <c r="BM466" i="11"/>
  <c r="BN466" i="11"/>
  <c r="BO466" i="11"/>
  <c r="BP466" i="11"/>
  <c r="BQ466" i="11"/>
  <c r="BR466" i="11"/>
  <c r="BS466" i="11"/>
  <c r="BT466" i="11"/>
  <c r="BU466" i="11"/>
  <c r="BV466" i="11"/>
  <c r="BW466" i="11"/>
  <c r="BX466" i="11"/>
  <c r="BY466" i="11"/>
  <c r="BZ466" i="11"/>
  <c r="A467" i="11"/>
  <c r="BG459" i="11"/>
  <c r="B467" i="11"/>
  <c r="C467" i="11"/>
  <c r="F467" i="11"/>
  <c r="G467" i="11"/>
  <c r="H467" i="11"/>
  <c r="I467" i="11"/>
  <c r="J467" i="11"/>
  <c r="K467" i="11"/>
  <c r="L467" i="11"/>
  <c r="M467" i="11"/>
  <c r="N467" i="11"/>
  <c r="O467" i="11"/>
  <c r="P467" i="11"/>
  <c r="R467" i="11"/>
  <c r="S467" i="11"/>
  <c r="T467" i="11"/>
  <c r="Q462" i="11"/>
  <c r="U467" i="11"/>
  <c r="V467" i="11"/>
  <c r="W467" i="11"/>
  <c r="X467" i="11"/>
  <c r="Y467" i="11"/>
  <c r="Z467" i="11"/>
  <c r="AC467" i="11"/>
  <c r="AD467" i="11"/>
  <c r="AE467" i="11"/>
  <c r="AF467" i="11"/>
  <c r="AG467" i="11"/>
  <c r="AH467" i="11"/>
  <c r="AI467" i="11"/>
  <c r="AJ467" i="11"/>
  <c r="AK467" i="11"/>
  <c r="AL467" i="11"/>
  <c r="AM467" i="11"/>
  <c r="AN467" i="11"/>
  <c r="AO467" i="11"/>
  <c r="AP467" i="11"/>
  <c r="AQ467" i="11"/>
  <c r="AR467" i="11"/>
  <c r="AS467" i="11"/>
  <c r="AT467" i="11"/>
  <c r="AU467" i="11"/>
  <c r="AV467" i="11"/>
  <c r="AW467" i="11"/>
  <c r="AX467" i="11"/>
  <c r="AY467" i="11"/>
  <c r="AZ467" i="11"/>
  <c r="BA467" i="11"/>
  <c r="BB467" i="11"/>
  <c r="BC467" i="11"/>
  <c r="BD467" i="11"/>
  <c r="BE467" i="11"/>
  <c r="BF467" i="11"/>
  <c r="BG467" i="11"/>
  <c r="BH467" i="11"/>
  <c r="BI467" i="11"/>
  <c r="BJ467" i="11"/>
  <c r="BK467" i="11"/>
  <c r="BL467" i="11"/>
  <c r="BM467" i="11"/>
  <c r="BN467" i="11"/>
  <c r="BO467" i="11"/>
  <c r="BP467" i="11"/>
  <c r="BQ467" i="11"/>
  <c r="BR467" i="11"/>
  <c r="BS467" i="11"/>
  <c r="BT467" i="11"/>
  <c r="BU467" i="11"/>
  <c r="BV467" i="11"/>
  <c r="BW467" i="11"/>
  <c r="BX467" i="11"/>
  <c r="BY467" i="11"/>
  <c r="BZ467" i="11"/>
  <c r="A468" i="11"/>
  <c r="B468" i="11"/>
  <c r="C468" i="11"/>
  <c r="F468" i="11"/>
  <c r="G468" i="11"/>
  <c r="H468" i="11"/>
  <c r="I468" i="11"/>
  <c r="J468" i="11"/>
  <c r="K468" i="11"/>
  <c r="L468" i="11"/>
  <c r="M468" i="11"/>
  <c r="N468" i="11"/>
  <c r="O468" i="11"/>
  <c r="P468" i="11"/>
  <c r="R468" i="11"/>
  <c r="S468" i="11"/>
  <c r="T468" i="11"/>
  <c r="Q470" i="11"/>
  <c r="U468" i="11"/>
  <c r="V468" i="11"/>
  <c r="W468" i="11"/>
  <c r="X468" i="11"/>
  <c r="Y468" i="11"/>
  <c r="Z468" i="11"/>
  <c r="AC468" i="11"/>
  <c r="AD468" i="11"/>
  <c r="AE468" i="11"/>
  <c r="AF468" i="11"/>
  <c r="AG468" i="11"/>
  <c r="AH468" i="11"/>
  <c r="AI468" i="11"/>
  <c r="AJ468" i="11"/>
  <c r="AK468" i="11"/>
  <c r="AL468" i="11"/>
  <c r="AM468" i="11"/>
  <c r="AN468" i="11"/>
  <c r="AO468" i="11"/>
  <c r="AP468" i="11"/>
  <c r="AQ468" i="11"/>
  <c r="AR468" i="11"/>
  <c r="AS468" i="11"/>
  <c r="AT468" i="11"/>
  <c r="AU468" i="11"/>
  <c r="AV468" i="11"/>
  <c r="AW468" i="11"/>
  <c r="AX468" i="11"/>
  <c r="AY468" i="11"/>
  <c r="AZ468" i="11"/>
  <c r="BA468" i="11"/>
  <c r="BB468" i="11"/>
  <c r="BC468" i="11"/>
  <c r="BD468" i="11"/>
  <c r="BE468" i="11"/>
  <c r="BF468" i="11"/>
  <c r="BG468" i="11"/>
  <c r="BH468" i="11"/>
  <c r="BI468" i="11"/>
  <c r="BJ468" i="11"/>
  <c r="BK468" i="11"/>
  <c r="BL468" i="11"/>
  <c r="BM468" i="11"/>
  <c r="BN468" i="11"/>
  <c r="BO468" i="11"/>
  <c r="BP468" i="11"/>
  <c r="BQ468" i="11"/>
  <c r="BR468" i="11"/>
  <c r="BS468" i="11"/>
  <c r="BT468" i="11"/>
  <c r="BU468" i="11"/>
  <c r="BV468" i="11"/>
  <c r="BW468" i="11"/>
  <c r="BX468" i="11"/>
  <c r="BY468" i="11"/>
  <c r="BZ468" i="11"/>
  <c r="A469" i="11"/>
  <c r="BO459" i="11"/>
  <c r="B469" i="11"/>
  <c r="C469" i="11"/>
  <c r="F469" i="11"/>
  <c r="G469" i="11"/>
  <c r="H469" i="11"/>
  <c r="I469" i="11"/>
  <c r="J469" i="11"/>
  <c r="K469" i="11"/>
  <c r="L469" i="11"/>
  <c r="M469" i="11"/>
  <c r="N469" i="11"/>
  <c r="O469" i="11"/>
  <c r="P469" i="11"/>
  <c r="R469" i="11"/>
  <c r="S469" i="11"/>
  <c r="T469" i="11"/>
  <c r="Q464" i="11"/>
  <c r="U469" i="11"/>
  <c r="V469" i="11"/>
  <c r="W469" i="11"/>
  <c r="X469" i="11"/>
  <c r="Y469" i="11"/>
  <c r="Z469" i="11"/>
  <c r="AC469" i="11"/>
  <c r="AD469" i="11"/>
  <c r="AE469" i="11"/>
  <c r="AF469" i="11"/>
  <c r="AG469" i="11"/>
  <c r="AH469" i="11"/>
  <c r="AI469" i="11"/>
  <c r="AJ469" i="11"/>
  <c r="AK469" i="11"/>
  <c r="AL469" i="11"/>
  <c r="AM469" i="11"/>
  <c r="AN469" i="11"/>
  <c r="AO469" i="11"/>
  <c r="AP469" i="11"/>
  <c r="AQ469" i="11"/>
  <c r="AR469" i="11"/>
  <c r="AS469" i="11"/>
  <c r="AT469" i="11"/>
  <c r="AU469" i="11"/>
  <c r="AV469" i="11"/>
  <c r="AW469" i="11"/>
  <c r="AX469" i="11"/>
  <c r="AY469" i="11"/>
  <c r="AZ469" i="11"/>
  <c r="BA469" i="11"/>
  <c r="BB469" i="11"/>
  <c r="BC469" i="11"/>
  <c r="BD469" i="11"/>
  <c r="BE469" i="11"/>
  <c r="BF469" i="11"/>
  <c r="BG469" i="11"/>
  <c r="BH469" i="11"/>
  <c r="BI469" i="11"/>
  <c r="BJ469" i="11"/>
  <c r="BK469" i="11"/>
  <c r="BL469" i="11"/>
  <c r="BM469" i="11"/>
  <c r="BN469" i="11"/>
  <c r="BO469" i="11"/>
  <c r="BP469" i="11"/>
  <c r="BQ469" i="11"/>
  <c r="BR469" i="11"/>
  <c r="BS469" i="11"/>
  <c r="BT469" i="11"/>
  <c r="BU469" i="11"/>
  <c r="BV469" i="11"/>
  <c r="BW469" i="11"/>
  <c r="BX469" i="11"/>
  <c r="BY469" i="11"/>
  <c r="BZ469" i="11"/>
  <c r="A470" i="11"/>
  <c r="BS459" i="11"/>
  <c r="B470" i="11"/>
  <c r="C470" i="11"/>
  <c r="F470" i="11"/>
  <c r="G470" i="11"/>
  <c r="H470" i="11"/>
  <c r="I470" i="11"/>
  <c r="J470" i="11"/>
  <c r="K470" i="11"/>
  <c r="L470" i="11"/>
  <c r="M470" i="11"/>
  <c r="N470" i="11"/>
  <c r="O470" i="11"/>
  <c r="P470" i="11"/>
  <c r="R470" i="11"/>
  <c r="S470" i="11"/>
  <c r="T470" i="11"/>
  <c r="Q468" i="11"/>
  <c r="U470" i="11"/>
  <c r="V470" i="11"/>
  <c r="W470" i="11"/>
  <c r="X470" i="11"/>
  <c r="Y470" i="11"/>
  <c r="Z470" i="11"/>
  <c r="AC470" i="11"/>
  <c r="AD470" i="11"/>
  <c r="AE470" i="11"/>
  <c r="AF470" i="11"/>
  <c r="AG470" i="11"/>
  <c r="AH470" i="11"/>
  <c r="AI470" i="11"/>
  <c r="AJ470" i="11"/>
  <c r="AK470" i="11"/>
  <c r="AL470" i="11"/>
  <c r="AM470" i="11"/>
  <c r="AN470" i="11"/>
  <c r="AO470" i="11"/>
  <c r="AP470" i="11"/>
  <c r="AQ470" i="11"/>
  <c r="AR470" i="11"/>
  <c r="AS470" i="11"/>
  <c r="AT470" i="11"/>
  <c r="AU470" i="11"/>
  <c r="AV470" i="11"/>
  <c r="AW470" i="11"/>
  <c r="AX470" i="11"/>
  <c r="AY470" i="11"/>
  <c r="AZ470" i="11"/>
  <c r="BA470" i="11"/>
  <c r="BB470" i="11"/>
  <c r="BC470" i="11"/>
  <c r="BD470" i="11"/>
  <c r="BE470" i="11"/>
  <c r="BF470" i="11"/>
  <c r="BG470" i="11"/>
  <c r="BH470" i="11"/>
  <c r="BI470" i="11"/>
  <c r="BJ470" i="11"/>
  <c r="BK470" i="11"/>
  <c r="BL470" i="11"/>
  <c r="BM470" i="11"/>
  <c r="BN470" i="11"/>
  <c r="BO470" i="11"/>
  <c r="BP470" i="11"/>
  <c r="BQ470" i="11"/>
  <c r="BR470" i="11"/>
  <c r="BS470" i="11"/>
  <c r="BT470" i="11"/>
  <c r="BU470" i="11"/>
  <c r="BV470" i="11"/>
  <c r="BW470" i="11"/>
  <c r="BX470" i="11"/>
  <c r="BY470" i="11"/>
  <c r="BZ470" i="11"/>
  <c r="B471" i="11"/>
  <c r="C471" i="11"/>
  <c r="F471" i="11"/>
  <c r="G471" i="11"/>
  <c r="H471" i="11"/>
  <c r="I471" i="11"/>
  <c r="J471" i="11"/>
  <c r="K471" i="11"/>
  <c r="L471" i="11"/>
  <c r="M471" i="11"/>
  <c r="N471" i="11"/>
  <c r="O471" i="11"/>
  <c r="P471" i="11"/>
  <c r="R471" i="11"/>
  <c r="S471" i="11"/>
  <c r="T471" i="11"/>
  <c r="Q466" i="11"/>
  <c r="U471" i="11"/>
  <c r="V471" i="11"/>
  <c r="W471" i="11"/>
  <c r="X471" i="11"/>
  <c r="Y471" i="11"/>
  <c r="Z471" i="11"/>
  <c r="AC471" i="11"/>
  <c r="AD471" i="11"/>
  <c r="AE471" i="11"/>
  <c r="AF471" i="11"/>
  <c r="AG471" i="11"/>
  <c r="AH471" i="11"/>
  <c r="AI471" i="11"/>
  <c r="AJ471" i="11"/>
  <c r="AK471" i="11"/>
  <c r="AL471" i="11"/>
  <c r="AM471" i="11"/>
  <c r="AN471" i="11"/>
  <c r="AO471" i="11"/>
  <c r="AP471" i="11"/>
  <c r="AQ471" i="11"/>
  <c r="AR471" i="11"/>
  <c r="AS471" i="11"/>
  <c r="AT471" i="11"/>
  <c r="AU471" i="11"/>
  <c r="AV471" i="11"/>
  <c r="AW471" i="11"/>
  <c r="AX471" i="11"/>
  <c r="AY471" i="11"/>
  <c r="AZ471" i="11"/>
  <c r="BA471" i="11"/>
  <c r="BB471" i="11"/>
  <c r="BC471" i="11"/>
  <c r="BD471" i="11"/>
  <c r="BE471" i="11"/>
  <c r="BF471" i="11"/>
  <c r="BG471" i="11"/>
  <c r="BH471" i="11"/>
  <c r="BI471" i="11"/>
  <c r="BJ471" i="11"/>
  <c r="BK471" i="11"/>
  <c r="BL471" i="11"/>
  <c r="BM471" i="11"/>
  <c r="BN471" i="11"/>
  <c r="BO471" i="11"/>
  <c r="BP471" i="11"/>
  <c r="BQ471" i="11"/>
  <c r="BR471" i="11"/>
  <c r="BS471" i="11"/>
  <c r="BT471" i="11"/>
  <c r="BU471" i="11"/>
  <c r="BV471" i="11"/>
  <c r="BW471" i="11"/>
  <c r="BX471" i="11"/>
  <c r="BY471" i="11"/>
  <c r="BZ471" i="11"/>
  <c r="A473" i="11"/>
  <c r="AE472" i="11"/>
  <c r="B473" i="11"/>
  <c r="C473" i="11"/>
  <c r="F473" i="11"/>
  <c r="G473" i="11"/>
  <c r="H473" i="11"/>
  <c r="I473" i="11"/>
  <c r="J473" i="11"/>
  <c r="K473" i="11"/>
  <c r="L473" i="11"/>
  <c r="M473" i="11"/>
  <c r="N473" i="11"/>
  <c r="O473" i="11"/>
  <c r="P473" i="11"/>
  <c r="R473" i="11"/>
  <c r="S473" i="11"/>
  <c r="T473" i="11"/>
  <c r="Q478" i="11"/>
  <c r="U473" i="11"/>
  <c r="V473" i="11"/>
  <c r="W473" i="11"/>
  <c r="X473" i="11"/>
  <c r="Y473" i="11"/>
  <c r="Z473" i="11"/>
  <c r="AA473" i="11"/>
  <c r="AB473" i="11"/>
  <c r="AA474" i="11"/>
  <c r="AB474" i="11"/>
  <c r="AA475" i="11"/>
  <c r="AB475" i="11"/>
  <c r="AA476" i="11"/>
  <c r="AB476" i="11"/>
  <c r="AA477" i="11"/>
  <c r="AB477" i="11"/>
  <c r="AA478" i="11"/>
  <c r="AB478" i="11"/>
  <c r="AA479" i="11"/>
  <c r="AB479" i="11"/>
  <c r="AA480" i="11"/>
  <c r="AB480" i="11"/>
  <c r="AA481" i="11"/>
  <c r="AB481" i="11"/>
  <c r="AA482" i="11"/>
  <c r="AB482" i="11"/>
  <c r="AA483" i="11"/>
  <c r="AB483" i="11"/>
  <c r="AA484" i="11"/>
  <c r="AB484" i="11"/>
  <c r="AC473" i="11"/>
  <c r="AD473" i="11"/>
  <c r="AE473" i="11"/>
  <c r="AF473" i="11"/>
  <c r="AG473" i="11"/>
  <c r="AH473" i="11"/>
  <c r="AI473" i="11"/>
  <c r="AJ473" i="11"/>
  <c r="AK473" i="11"/>
  <c r="AL473" i="11"/>
  <c r="AM473" i="11"/>
  <c r="AN473" i="11"/>
  <c r="AO473" i="11"/>
  <c r="AP473" i="11"/>
  <c r="AQ473" i="11"/>
  <c r="AR473" i="11"/>
  <c r="AS473" i="11"/>
  <c r="AT473" i="11"/>
  <c r="AU473" i="11"/>
  <c r="AV473" i="11"/>
  <c r="AW473" i="11"/>
  <c r="AX473" i="11"/>
  <c r="AY473" i="11"/>
  <c r="AZ473" i="11"/>
  <c r="BA473" i="11"/>
  <c r="BB473" i="11"/>
  <c r="BC473" i="11"/>
  <c r="BD473" i="11"/>
  <c r="BE473" i="11"/>
  <c r="BF473" i="11"/>
  <c r="BG473" i="11"/>
  <c r="BH473" i="11"/>
  <c r="BI473" i="11"/>
  <c r="BJ473" i="11"/>
  <c r="BK473" i="11"/>
  <c r="BL473" i="11"/>
  <c r="BM473" i="11"/>
  <c r="BN473" i="11"/>
  <c r="BO473" i="11"/>
  <c r="BP473" i="11"/>
  <c r="BQ473" i="11"/>
  <c r="BR473" i="11"/>
  <c r="BS473" i="11"/>
  <c r="BT473" i="11"/>
  <c r="BU473" i="11"/>
  <c r="BV473" i="11"/>
  <c r="BW473" i="11"/>
  <c r="BX473" i="11"/>
  <c r="BY473" i="11"/>
  <c r="BZ473" i="11"/>
  <c r="A474" i="11"/>
  <c r="AI472" i="11"/>
  <c r="B474" i="11"/>
  <c r="C474" i="11"/>
  <c r="F474" i="11"/>
  <c r="G474" i="11"/>
  <c r="H474" i="11"/>
  <c r="I474" i="11"/>
  <c r="J474" i="11"/>
  <c r="K474" i="11"/>
  <c r="L474" i="11"/>
  <c r="M474" i="11"/>
  <c r="N474" i="11"/>
  <c r="O474" i="11"/>
  <c r="P474" i="11"/>
  <c r="R474" i="11"/>
  <c r="S474" i="11"/>
  <c r="T474" i="11"/>
  <c r="Q476" i="11"/>
  <c r="U474" i="11"/>
  <c r="V474" i="11"/>
  <c r="W474" i="11"/>
  <c r="X474" i="11"/>
  <c r="Y474" i="11"/>
  <c r="Z474" i="11"/>
  <c r="AC474" i="11"/>
  <c r="AD474" i="11"/>
  <c r="AE474" i="11"/>
  <c r="AF474" i="11"/>
  <c r="AG474" i="11"/>
  <c r="AH474" i="11"/>
  <c r="AI474" i="11"/>
  <c r="AJ474" i="11"/>
  <c r="AK474" i="11"/>
  <c r="AL474" i="11"/>
  <c r="AM474" i="11"/>
  <c r="AN474" i="11"/>
  <c r="AO474" i="11"/>
  <c r="AP474" i="11"/>
  <c r="AQ474" i="11"/>
  <c r="AR474" i="11"/>
  <c r="AS474" i="11"/>
  <c r="AT474" i="11"/>
  <c r="AU474" i="11"/>
  <c r="AV474" i="11"/>
  <c r="AW474" i="11"/>
  <c r="AX474" i="11"/>
  <c r="AY474" i="11"/>
  <c r="AZ474" i="11"/>
  <c r="BA474" i="11"/>
  <c r="BB474" i="11"/>
  <c r="BC474" i="11"/>
  <c r="BD474" i="11"/>
  <c r="BE474" i="11"/>
  <c r="BF474" i="11"/>
  <c r="BG474" i="11"/>
  <c r="BH474" i="11"/>
  <c r="BI474" i="11"/>
  <c r="BJ474" i="11"/>
  <c r="BK474" i="11"/>
  <c r="BL474" i="11"/>
  <c r="BM474" i="11"/>
  <c r="BN474" i="11"/>
  <c r="BO474" i="11"/>
  <c r="BP474" i="11"/>
  <c r="BQ474" i="11"/>
  <c r="BR474" i="11"/>
  <c r="BS474" i="11"/>
  <c r="BT474" i="11"/>
  <c r="BU474" i="11"/>
  <c r="BV474" i="11"/>
  <c r="BW474" i="11"/>
  <c r="BX474" i="11"/>
  <c r="BY474" i="11"/>
  <c r="BZ474" i="11"/>
  <c r="A475" i="11"/>
  <c r="B475" i="11"/>
  <c r="C475" i="11"/>
  <c r="F475" i="11"/>
  <c r="G475" i="11"/>
  <c r="H475" i="11"/>
  <c r="I475" i="11"/>
  <c r="J475" i="11"/>
  <c r="K475" i="11"/>
  <c r="L475" i="11"/>
  <c r="M475" i="11"/>
  <c r="N475" i="11"/>
  <c r="O475" i="11"/>
  <c r="P475" i="11"/>
  <c r="R475" i="11"/>
  <c r="S475" i="11"/>
  <c r="T475" i="11"/>
  <c r="Q480" i="11"/>
  <c r="U475" i="11"/>
  <c r="V475" i="11"/>
  <c r="W475" i="11"/>
  <c r="X475" i="11"/>
  <c r="Y475" i="11"/>
  <c r="Z475" i="11"/>
  <c r="AC475" i="11"/>
  <c r="AD475" i="11"/>
  <c r="AE475" i="11"/>
  <c r="AF475" i="11"/>
  <c r="AG475" i="11"/>
  <c r="AH475" i="11"/>
  <c r="AI475" i="11"/>
  <c r="AJ475" i="11"/>
  <c r="AK475" i="11"/>
  <c r="AL475" i="11"/>
  <c r="AM475" i="11"/>
  <c r="AN475" i="11"/>
  <c r="AO475" i="11"/>
  <c r="AP475" i="11"/>
  <c r="AQ475" i="11"/>
  <c r="AR475" i="11"/>
  <c r="AS475" i="11"/>
  <c r="AT475" i="11"/>
  <c r="AU475" i="11"/>
  <c r="AV475" i="11"/>
  <c r="AW475" i="11"/>
  <c r="AX475" i="11"/>
  <c r="AY475" i="11"/>
  <c r="AZ475" i="11"/>
  <c r="BA475" i="11"/>
  <c r="BB475" i="11"/>
  <c r="BC475" i="11"/>
  <c r="BD475" i="11"/>
  <c r="BE475" i="11"/>
  <c r="BF475" i="11"/>
  <c r="BG475" i="11"/>
  <c r="BH475" i="11"/>
  <c r="BI475" i="11"/>
  <c r="BJ475" i="11"/>
  <c r="BK475" i="11"/>
  <c r="BL475" i="11"/>
  <c r="BM475" i="11"/>
  <c r="BN475" i="11"/>
  <c r="BO475" i="11"/>
  <c r="BP475" i="11"/>
  <c r="BQ475" i="11"/>
  <c r="BR475" i="11"/>
  <c r="BS475" i="11"/>
  <c r="BT475" i="11"/>
  <c r="BU475" i="11"/>
  <c r="BV475" i="11"/>
  <c r="BW475" i="11"/>
  <c r="BX475" i="11"/>
  <c r="BY475" i="11"/>
  <c r="BZ475" i="11"/>
  <c r="A476" i="11"/>
  <c r="B476" i="11"/>
  <c r="C476" i="11"/>
  <c r="F476" i="11"/>
  <c r="G476" i="11"/>
  <c r="H476" i="11"/>
  <c r="I476" i="11"/>
  <c r="J476" i="11"/>
  <c r="K476" i="11"/>
  <c r="L476" i="11"/>
  <c r="M476" i="11"/>
  <c r="N476" i="11"/>
  <c r="O476" i="11"/>
  <c r="P476" i="11"/>
  <c r="R476" i="11"/>
  <c r="S476" i="11"/>
  <c r="T476" i="11"/>
  <c r="Q474" i="11"/>
  <c r="U476" i="11"/>
  <c r="V476" i="11"/>
  <c r="W476" i="11"/>
  <c r="X476" i="11"/>
  <c r="Y476" i="11"/>
  <c r="Z476" i="11"/>
  <c r="AC476" i="11"/>
  <c r="AD476" i="11"/>
  <c r="AE476" i="11"/>
  <c r="AF476" i="11"/>
  <c r="AG476" i="11"/>
  <c r="AH476" i="11"/>
  <c r="AI476" i="11"/>
  <c r="AJ476" i="11"/>
  <c r="AK476" i="11"/>
  <c r="AL476" i="11"/>
  <c r="AM476" i="11"/>
  <c r="AN476" i="11"/>
  <c r="AO476" i="11"/>
  <c r="AP476" i="11"/>
  <c r="AQ476" i="11"/>
  <c r="AR476" i="11"/>
  <c r="AS476" i="11"/>
  <c r="AT476" i="11"/>
  <c r="AU476" i="11"/>
  <c r="AV476" i="11"/>
  <c r="AW476" i="11"/>
  <c r="AX476" i="11"/>
  <c r="AY476" i="11"/>
  <c r="AZ476" i="11"/>
  <c r="BA476" i="11"/>
  <c r="BB476" i="11"/>
  <c r="BC476" i="11"/>
  <c r="BD476" i="11"/>
  <c r="BE476" i="11"/>
  <c r="BF476" i="11"/>
  <c r="BG476" i="11"/>
  <c r="BH476" i="11"/>
  <c r="BI476" i="11"/>
  <c r="BJ476" i="11"/>
  <c r="BK476" i="11"/>
  <c r="BL476" i="11"/>
  <c r="BM476" i="11"/>
  <c r="BN476" i="11"/>
  <c r="BO476" i="11"/>
  <c r="BP476" i="11"/>
  <c r="BQ476" i="11"/>
  <c r="BR476" i="11"/>
  <c r="BS476" i="11"/>
  <c r="BT476" i="11"/>
  <c r="BU476" i="11"/>
  <c r="BV476" i="11"/>
  <c r="BW476" i="11"/>
  <c r="BX476" i="11"/>
  <c r="BY476" i="11"/>
  <c r="BZ476" i="11"/>
  <c r="A477" i="11"/>
  <c r="B477" i="11"/>
  <c r="C477" i="11"/>
  <c r="F477" i="11"/>
  <c r="G477" i="11"/>
  <c r="H477" i="11"/>
  <c r="I477" i="11"/>
  <c r="J477" i="11"/>
  <c r="K477" i="11"/>
  <c r="L477" i="11"/>
  <c r="M477" i="11"/>
  <c r="N477" i="11"/>
  <c r="O477" i="11"/>
  <c r="P477" i="11"/>
  <c r="R477" i="11"/>
  <c r="S477" i="11"/>
  <c r="T477" i="11"/>
  <c r="Q482" i="11"/>
  <c r="U477" i="11"/>
  <c r="V477" i="11"/>
  <c r="W477" i="11"/>
  <c r="X477" i="11"/>
  <c r="Y477" i="11"/>
  <c r="Z477" i="11"/>
  <c r="AC477" i="11"/>
  <c r="AD477" i="11"/>
  <c r="AE477" i="11"/>
  <c r="AF477" i="11"/>
  <c r="AG477" i="11"/>
  <c r="AH477" i="11"/>
  <c r="AI477" i="11"/>
  <c r="AJ477" i="11"/>
  <c r="AK477" i="11"/>
  <c r="AL477" i="11"/>
  <c r="AM477" i="11"/>
  <c r="AN477" i="11"/>
  <c r="AO477" i="11"/>
  <c r="AP477" i="11"/>
  <c r="AQ477" i="11"/>
  <c r="AR477" i="11"/>
  <c r="AS477" i="11"/>
  <c r="AT477" i="11"/>
  <c r="AU477" i="11"/>
  <c r="AV477" i="11"/>
  <c r="AW477" i="11"/>
  <c r="AX477" i="11"/>
  <c r="AY477" i="11"/>
  <c r="AZ477" i="11"/>
  <c r="BA477" i="11"/>
  <c r="BB477" i="11"/>
  <c r="BC477" i="11"/>
  <c r="BD477" i="11"/>
  <c r="BE477" i="11"/>
  <c r="BF477" i="11"/>
  <c r="BG477" i="11"/>
  <c r="BH477" i="11"/>
  <c r="BI477" i="11"/>
  <c r="BJ477" i="11"/>
  <c r="BK477" i="11"/>
  <c r="BL477" i="11"/>
  <c r="BM477" i="11"/>
  <c r="BN477" i="11"/>
  <c r="BO477" i="11"/>
  <c r="BP477" i="11"/>
  <c r="BQ477" i="11"/>
  <c r="BR477" i="11"/>
  <c r="BS477" i="11"/>
  <c r="BT477" i="11"/>
  <c r="BU477" i="11"/>
  <c r="BV477" i="11"/>
  <c r="BW477" i="11"/>
  <c r="BX477" i="11"/>
  <c r="BY477" i="11"/>
  <c r="BZ477" i="11"/>
  <c r="A478" i="11"/>
  <c r="B478" i="11"/>
  <c r="C478" i="11"/>
  <c r="F478" i="11"/>
  <c r="G478" i="11"/>
  <c r="H478" i="11"/>
  <c r="I478" i="11"/>
  <c r="J478" i="11"/>
  <c r="K478" i="11"/>
  <c r="L478" i="11"/>
  <c r="M478" i="11"/>
  <c r="N478" i="11"/>
  <c r="O478" i="11"/>
  <c r="P478" i="11"/>
  <c r="R478" i="11"/>
  <c r="S478" i="11"/>
  <c r="T478" i="11"/>
  <c r="Q473" i="11"/>
  <c r="U478" i="11"/>
  <c r="V478" i="11"/>
  <c r="W478" i="11"/>
  <c r="X478" i="11"/>
  <c r="Y478" i="11"/>
  <c r="Z478" i="11"/>
  <c r="AC478" i="11"/>
  <c r="AD478" i="11"/>
  <c r="AE478" i="11"/>
  <c r="AF478" i="11"/>
  <c r="AG478" i="11"/>
  <c r="AH478" i="11"/>
  <c r="AI478" i="11"/>
  <c r="AJ478" i="11"/>
  <c r="AK478" i="11"/>
  <c r="AL478" i="11"/>
  <c r="AM478" i="11"/>
  <c r="AN478" i="11"/>
  <c r="AO478" i="11"/>
  <c r="AP478" i="11"/>
  <c r="AQ478" i="11"/>
  <c r="AR478" i="11"/>
  <c r="AS478" i="11"/>
  <c r="AT478" i="11"/>
  <c r="AU478" i="11"/>
  <c r="AV478" i="11"/>
  <c r="AW478" i="11"/>
  <c r="AX478" i="11"/>
  <c r="AY478" i="11"/>
  <c r="AZ478" i="11"/>
  <c r="BA478" i="11"/>
  <c r="BB478" i="11"/>
  <c r="BC478" i="11"/>
  <c r="BD478" i="11"/>
  <c r="BE478" i="11"/>
  <c r="BF478" i="11"/>
  <c r="BG478" i="11"/>
  <c r="BH478" i="11"/>
  <c r="BI478" i="11"/>
  <c r="BJ478" i="11"/>
  <c r="BK478" i="11"/>
  <c r="BL478" i="11"/>
  <c r="BM478" i="11"/>
  <c r="BN478" i="11"/>
  <c r="BO478" i="11"/>
  <c r="BP478" i="11"/>
  <c r="BQ478" i="11"/>
  <c r="BR478" i="11"/>
  <c r="BS478" i="11"/>
  <c r="BT478" i="11"/>
  <c r="BU478" i="11"/>
  <c r="BV478" i="11"/>
  <c r="BW478" i="11"/>
  <c r="BX478" i="11"/>
  <c r="BY478" i="11"/>
  <c r="BZ478" i="11"/>
  <c r="A479" i="11"/>
  <c r="B479" i="11"/>
  <c r="C479" i="11"/>
  <c r="F479" i="11"/>
  <c r="G479" i="11"/>
  <c r="H479" i="11"/>
  <c r="I479" i="11"/>
  <c r="J479" i="11"/>
  <c r="K479" i="11"/>
  <c r="L479" i="11"/>
  <c r="M479" i="11"/>
  <c r="N479" i="11"/>
  <c r="O479" i="11"/>
  <c r="P479" i="11"/>
  <c r="R479" i="11"/>
  <c r="S479" i="11"/>
  <c r="T479" i="11"/>
  <c r="Q484" i="11"/>
  <c r="U479" i="11"/>
  <c r="V479" i="11"/>
  <c r="W479" i="11"/>
  <c r="X479" i="11"/>
  <c r="Y479" i="11"/>
  <c r="Z479" i="11"/>
  <c r="AC479" i="11"/>
  <c r="AD479" i="11"/>
  <c r="AE479" i="11"/>
  <c r="AF479" i="11"/>
  <c r="AG479" i="11"/>
  <c r="AH479" i="11"/>
  <c r="AI479" i="11"/>
  <c r="AJ479" i="11"/>
  <c r="AK479" i="11"/>
  <c r="AL479" i="11"/>
  <c r="AM479" i="11"/>
  <c r="AN479" i="11"/>
  <c r="AO479" i="11"/>
  <c r="AP479" i="11"/>
  <c r="AQ479" i="11"/>
  <c r="AR479" i="11"/>
  <c r="AS479" i="11"/>
  <c r="AT479" i="11"/>
  <c r="AU479" i="11"/>
  <c r="AV479" i="11"/>
  <c r="AW479" i="11"/>
  <c r="AX479" i="11"/>
  <c r="AY479" i="11"/>
  <c r="AZ479" i="11"/>
  <c r="BA479" i="11"/>
  <c r="BB479" i="11"/>
  <c r="BC479" i="11"/>
  <c r="BD479" i="11"/>
  <c r="BE479" i="11"/>
  <c r="BF479" i="11"/>
  <c r="BG479" i="11"/>
  <c r="BH479" i="11"/>
  <c r="BI479" i="11"/>
  <c r="BJ479" i="11"/>
  <c r="BK479" i="11"/>
  <c r="BL479" i="11"/>
  <c r="BM479" i="11"/>
  <c r="BN479" i="11"/>
  <c r="BO479" i="11"/>
  <c r="BP479" i="11"/>
  <c r="BQ479" i="11"/>
  <c r="BR479" i="11"/>
  <c r="BS479" i="11"/>
  <c r="BT479" i="11"/>
  <c r="BU479" i="11"/>
  <c r="BV479" i="11"/>
  <c r="BW479" i="11"/>
  <c r="BX479" i="11"/>
  <c r="BY479" i="11"/>
  <c r="BZ479" i="11"/>
  <c r="A480" i="11"/>
  <c r="B480" i="11"/>
  <c r="C480" i="11"/>
  <c r="F480" i="11"/>
  <c r="G480" i="11"/>
  <c r="H480" i="11"/>
  <c r="I480" i="11"/>
  <c r="J480" i="11"/>
  <c r="K480" i="11"/>
  <c r="L480" i="11"/>
  <c r="M480" i="11"/>
  <c r="N480" i="11"/>
  <c r="O480" i="11"/>
  <c r="P480" i="11"/>
  <c r="R480" i="11"/>
  <c r="S480" i="11"/>
  <c r="T480" i="11"/>
  <c r="Q475" i="11"/>
  <c r="U480" i="11"/>
  <c r="V480" i="11"/>
  <c r="W480" i="11"/>
  <c r="X480" i="11"/>
  <c r="Y480" i="11"/>
  <c r="Z480" i="11"/>
  <c r="AC480" i="11"/>
  <c r="AD480" i="11"/>
  <c r="AE480" i="11"/>
  <c r="AF480" i="11"/>
  <c r="AG480" i="11"/>
  <c r="AH480" i="11"/>
  <c r="AI480" i="11"/>
  <c r="AJ480" i="11"/>
  <c r="AK480" i="11"/>
  <c r="AL480" i="11"/>
  <c r="AM480" i="11"/>
  <c r="AN480" i="11"/>
  <c r="AO480" i="11"/>
  <c r="AP480" i="11"/>
  <c r="AQ480" i="11"/>
  <c r="AR480" i="11"/>
  <c r="AS480" i="11"/>
  <c r="AT480" i="11"/>
  <c r="AU480" i="11"/>
  <c r="AV480" i="11"/>
  <c r="AW480" i="11"/>
  <c r="AX480" i="11"/>
  <c r="AY480" i="11"/>
  <c r="AZ480" i="11"/>
  <c r="BA480" i="11"/>
  <c r="BB480" i="11"/>
  <c r="BC480" i="11"/>
  <c r="BD480" i="11"/>
  <c r="BE480" i="11"/>
  <c r="BF480" i="11"/>
  <c r="BG480" i="11"/>
  <c r="BH480" i="11"/>
  <c r="BI480" i="11"/>
  <c r="BJ480" i="11"/>
  <c r="BK480" i="11"/>
  <c r="BL480" i="11"/>
  <c r="BM480" i="11"/>
  <c r="BN480" i="11"/>
  <c r="BO480" i="11"/>
  <c r="BP480" i="11"/>
  <c r="BQ480" i="11"/>
  <c r="BR480" i="11"/>
  <c r="BS480" i="11"/>
  <c r="BT480" i="11"/>
  <c r="BU480" i="11"/>
  <c r="BV480" i="11"/>
  <c r="BW480" i="11"/>
  <c r="BX480" i="11"/>
  <c r="BY480" i="11"/>
  <c r="BZ480" i="11"/>
  <c r="A481" i="11"/>
  <c r="B481" i="11"/>
  <c r="C481" i="11"/>
  <c r="F481" i="11"/>
  <c r="G481" i="11"/>
  <c r="H481" i="11"/>
  <c r="I481" i="11"/>
  <c r="J481" i="11"/>
  <c r="K481" i="11"/>
  <c r="L481" i="11"/>
  <c r="M481" i="11"/>
  <c r="N481" i="11"/>
  <c r="O481" i="11"/>
  <c r="P481" i="11"/>
  <c r="R481" i="11"/>
  <c r="S481" i="11"/>
  <c r="T481" i="11"/>
  <c r="Q483" i="11"/>
  <c r="U481" i="11"/>
  <c r="V481" i="11"/>
  <c r="W481" i="11"/>
  <c r="X481" i="11"/>
  <c r="Y481" i="11"/>
  <c r="Z481" i="11"/>
  <c r="AC481" i="11"/>
  <c r="AD481" i="11"/>
  <c r="AE481" i="11"/>
  <c r="AF481" i="11"/>
  <c r="AG481" i="11"/>
  <c r="AH481" i="11"/>
  <c r="AI481" i="11"/>
  <c r="AJ481" i="11"/>
  <c r="AK481" i="11"/>
  <c r="AL481" i="11"/>
  <c r="AM481" i="11"/>
  <c r="AN481" i="11"/>
  <c r="AO481" i="11"/>
  <c r="AP481" i="11"/>
  <c r="AQ481" i="11"/>
  <c r="AR481" i="11"/>
  <c r="AS481" i="11"/>
  <c r="AT481" i="11"/>
  <c r="AU481" i="11"/>
  <c r="AV481" i="11"/>
  <c r="AW481" i="11"/>
  <c r="AX481" i="11"/>
  <c r="AY481" i="11"/>
  <c r="AZ481" i="11"/>
  <c r="BA481" i="11"/>
  <c r="BB481" i="11"/>
  <c r="BC481" i="11"/>
  <c r="BD481" i="11"/>
  <c r="BE481" i="11"/>
  <c r="BF481" i="11"/>
  <c r="BG481" i="11"/>
  <c r="BH481" i="11"/>
  <c r="BI481" i="11"/>
  <c r="BJ481" i="11"/>
  <c r="BK481" i="11"/>
  <c r="BL481" i="11"/>
  <c r="BM481" i="11"/>
  <c r="BN481" i="11"/>
  <c r="BO481" i="11"/>
  <c r="BP481" i="11"/>
  <c r="BQ481" i="11"/>
  <c r="BR481" i="11"/>
  <c r="BS481" i="11"/>
  <c r="BT481" i="11"/>
  <c r="BU481" i="11"/>
  <c r="BV481" i="11"/>
  <c r="BW481" i="11"/>
  <c r="BX481" i="11"/>
  <c r="BY481" i="11"/>
  <c r="BZ481" i="11"/>
  <c r="A482" i="11"/>
  <c r="B482" i="11"/>
  <c r="C482" i="11"/>
  <c r="F482" i="11"/>
  <c r="G482" i="11"/>
  <c r="H482" i="11"/>
  <c r="I482" i="11"/>
  <c r="J482" i="11"/>
  <c r="K482" i="11"/>
  <c r="L482" i="11"/>
  <c r="M482" i="11"/>
  <c r="N482" i="11"/>
  <c r="O482" i="11"/>
  <c r="P482" i="11"/>
  <c r="R482" i="11"/>
  <c r="S482" i="11"/>
  <c r="T482" i="11"/>
  <c r="Q477" i="11"/>
  <c r="U482" i="11"/>
  <c r="V482" i="11"/>
  <c r="W482" i="11"/>
  <c r="X482" i="11"/>
  <c r="Y482" i="11"/>
  <c r="Z482" i="11"/>
  <c r="AC482" i="11"/>
  <c r="AD482" i="11"/>
  <c r="AE482" i="11"/>
  <c r="AF482" i="11"/>
  <c r="AG482" i="11"/>
  <c r="AH482" i="11"/>
  <c r="AI482" i="11"/>
  <c r="AJ482" i="11"/>
  <c r="AK482" i="11"/>
  <c r="AL482" i="11"/>
  <c r="AM482" i="11"/>
  <c r="AN482" i="11"/>
  <c r="AO482" i="11"/>
  <c r="AP482" i="11"/>
  <c r="AQ482" i="11"/>
  <c r="AR482" i="11"/>
  <c r="AS482" i="11"/>
  <c r="AT482" i="11"/>
  <c r="AU482" i="11"/>
  <c r="AV482" i="11"/>
  <c r="AW482" i="11"/>
  <c r="AX482" i="11"/>
  <c r="AY482" i="11"/>
  <c r="AZ482" i="11"/>
  <c r="BA482" i="11"/>
  <c r="BB482" i="11"/>
  <c r="BC482" i="11"/>
  <c r="BD482" i="11"/>
  <c r="BE482" i="11"/>
  <c r="BF482" i="11"/>
  <c r="BG482" i="11"/>
  <c r="BH482" i="11"/>
  <c r="BI482" i="11"/>
  <c r="BJ482" i="11"/>
  <c r="BK482" i="11"/>
  <c r="BL482" i="11"/>
  <c r="BM482" i="11"/>
  <c r="BN482" i="11"/>
  <c r="BO482" i="11"/>
  <c r="BP482" i="11"/>
  <c r="BQ482" i="11"/>
  <c r="BR482" i="11"/>
  <c r="BS482" i="11"/>
  <c r="BT482" i="11"/>
  <c r="BU482" i="11"/>
  <c r="BV482" i="11"/>
  <c r="BW482" i="11"/>
  <c r="BX482" i="11"/>
  <c r="BY482" i="11"/>
  <c r="BZ482" i="11"/>
  <c r="A483" i="11"/>
  <c r="B483" i="11"/>
  <c r="C483" i="11"/>
  <c r="F483" i="11"/>
  <c r="G483" i="11"/>
  <c r="H483" i="11"/>
  <c r="I483" i="11"/>
  <c r="J483" i="11"/>
  <c r="K483" i="11"/>
  <c r="L483" i="11"/>
  <c r="M483" i="11"/>
  <c r="N483" i="11"/>
  <c r="O483" i="11"/>
  <c r="P483" i="11"/>
  <c r="R483" i="11"/>
  <c r="S483" i="11"/>
  <c r="T483" i="11"/>
  <c r="Q481" i="11"/>
  <c r="U483" i="11"/>
  <c r="V483" i="11"/>
  <c r="W483" i="11"/>
  <c r="X483" i="11"/>
  <c r="Y483" i="11"/>
  <c r="Z483" i="11"/>
  <c r="AC483" i="11"/>
  <c r="AD483" i="11"/>
  <c r="AE483" i="11"/>
  <c r="AF483" i="11"/>
  <c r="AG483" i="11"/>
  <c r="AH483" i="11"/>
  <c r="AI483" i="11"/>
  <c r="AJ483" i="11"/>
  <c r="AK483" i="11"/>
  <c r="AL483" i="11"/>
  <c r="AM483" i="11"/>
  <c r="AN483" i="11"/>
  <c r="AO483" i="11"/>
  <c r="AP483" i="11"/>
  <c r="AQ483" i="11"/>
  <c r="AR483" i="11"/>
  <c r="AS483" i="11"/>
  <c r="AT483" i="11"/>
  <c r="AU483" i="11"/>
  <c r="AV483" i="11"/>
  <c r="AW483" i="11"/>
  <c r="AX483" i="11"/>
  <c r="AY483" i="11"/>
  <c r="AZ483" i="11"/>
  <c r="BA483" i="11"/>
  <c r="BB483" i="11"/>
  <c r="BC483" i="11"/>
  <c r="BD483" i="11"/>
  <c r="BE483" i="11"/>
  <c r="BF483" i="11"/>
  <c r="BG483" i="11"/>
  <c r="BH483" i="11"/>
  <c r="BI483" i="11"/>
  <c r="BJ483" i="11"/>
  <c r="BK483" i="11"/>
  <c r="BL483" i="11"/>
  <c r="BM483" i="11"/>
  <c r="BN483" i="11"/>
  <c r="BO483" i="11"/>
  <c r="BP483" i="11"/>
  <c r="BQ483" i="11"/>
  <c r="BR483" i="11"/>
  <c r="BS483" i="11"/>
  <c r="BT483" i="11"/>
  <c r="BU483" i="11"/>
  <c r="BV483" i="11"/>
  <c r="BW483" i="11"/>
  <c r="BX483" i="11"/>
  <c r="BY483" i="11"/>
  <c r="BZ483" i="11"/>
  <c r="A484" i="11"/>
  <c r="B484" i="11"/>
  <c r="C484" i="11"/>
  <c r="F484" i="11"/>
  <c r="G484" i="11"/>
  <c r="H484" i="11"/>
  <c r="I484" i="11"/>
  <c r="J484" i="11"/>
  <c r="K484" i="11"/>
  <c r="L484" i="11"/>
  <c r="M484" i="11"/>
  <c r="N484" i="11"/>
  <c r="O484" i="11"/>
  <c r="P484" i="11"/>
  <c r="R484" i="11"/>
  <c r="S484" i="11"/>
  <c r="T484" i="11"/>
  <c r="Q479" i="11"/>
  <c r="U484" i="11"/>
  <c r="V484" i="11"/>
  <c r="W484" i="11"/>
  <c r="X484" i="11"/>
  <c r="Y484" i="11"/>
  <c r="Z484" i="11"/>
  <c r="AC484" i="11"/>
  <c r="AD484" i="11"/>
  <c r="AE484" i="11"/>
  <c r="AF484" i="11"/>
  <c r="AG484" i="11"/>
  <c r="AH484" i="11"/>
  <c r="AI484" i="11"/>
  <c r="AJ484" i="11"/>
  <c r="AK484" i="11"/>
  <c r="AL484" i="11"/>
  <c r="AM484" i="11"/>
  <c r="AN484" i="11"/>
  <c r="AO484" i="11"/>
  <c r="AP484" i="11"/>
  <c r="AQ484" i="11"/>
  <c r="AR484" i="11"/>
  <c r="AS484" i="11"/>
  <c r="AT484" i="11"/>
  <c r="AU484" i="11"/>
  <c r="AV484" i="11"/>
  <c r="AW484" i="11"/>
  <c r="AX484" i="11"/>
  <c r="AY484" i="11"/>
  <c r="AZ484" i="11"/>
  <c r="BA484" i="11"/>
  <c r="BB484" i="11"/>
  <c r="BC484" i="11"/>
  <c r="BD484" i="11"/>
  <c r="BE484" i="11"/>
  <c r="BF484" i="11"/>
  <c r="BG484" i="11"/>
  <c r="BH484" i="11"/>
  <c r="BI484" i="11"/>
  <c r="BJ484" i="11"/>
  <c r="BK484" i="11"/>
  <c r="BL484" i="11"/>
  <c r="BM484" i="11"/>
  <c r="BN484" i="11"/>
  <c r="BO484" i="11"/>
  <c r="BP484" i="11"/>
  <c r="BQ484" i="11"/>
  <c r="BR484" i="11"/>
  <c r="BS484" i="11"/>
  <c r="BT484" i="11"/>
  <c r="BU484" i="11"/>
  <c r="BV484" i="11"/>
  <c r="BW484" i="11"/>
  <c r="BX484" i="11"/>
  <c r="BY484" i="11"/>
  <c r="BZ484" i="11"/>
  <c r="A486" i="11"/>
  <c r="B486" i="11"/>
  <c r="C486" i="11"/>
  <c r="F486" i="11"/>
  <c r="G486" i="11"/>
  <c r="H486" i="11"/>
  <c r="I486" i="11"/>
  <c r="J486" i="11"/>
  <c r="K486" i="11"/>
  <c r="L486" i="11"/>
  <c r="M486" i="11"/>
  <c r="N486" i="11"/>
  <c r="O486" i="11"/>
  <c r="P486" i="11"/>
  <c r="AB15" i="11"/>
  <c r="R486" i="11"/>
  <c r="S486" i="11"/>
  <c r="T486" i="11"/>
  <c r="Q491" i="11"/>
  <c r="U486" i="11"/>
  <c r="V486" i="11"/>
  <c r="W486" i="11"/>
  <c r="X486" i="11"/>
  <c r="Y486" i="11"/>
  <c r="Z486" i="11"/>
  <c r="AF15" i="11"/>
  <c r="AA486" i="11"/>
  <c r="AB486" i="11"/>
  <c r="AA487" i="11"/>
  <c r="AB487" i="11"/>
  <c r="AA488" i="11"/>
  <c r="AB488" i="11"/>
  <c r="AA489" i="11"/>
  <c r="AB489" i="11"/>
  <c r="AA490" i="11"/>
  <c r="AB490" i="11"/>
  <c r="AA491" i="11"/>
  <c r="AB491" i="11"/>
  <c r="AA492" i="11"/>
  <c r="AB492" i="11"/>
  <c r="AA493" i="11"/>
  <c r="AB493" i="11"/>
  <c r="AA494" i="11"/>
  <c r="AB494" i="11"/>
  <c r="AF32" i="11"/>
  <c r="AA495" i="11"/>
  <c r="AB495" i="11"/>
  <c r="AA496" i="11"/>
  <c r="AB496" i="11"/>
  <c r="AA497" i="11"/>
  <c r="AB497" i="11"/>
  <c r="AC486" i="11"/>
  <c r="AD486" i="11"/>
  <c r="AE486" i="11"/>
  <c r="AF486" i="11"/>
  <c r="AG486" i="11"/>
  <c r="AH486" i="11"/>
  <c r="AI486" i="11"/>
  <c r="AJ486" i="11"/>
  <c r="AK486" i="11"/>
  <c r="AL486" i="11"/>
  <c r="AM486" i="11"/>
  <c r="AN486" i="11"/>
  <c r="AO486" i="11"/>
  <c r="AP486" i="11"/>
  <c r="AQ486" i="11"/>
  <c r="AR486" i="11"/>
  <c r="AS486" i="11"/>
  <c r="AT486" i="11"/>
  <c r="AU486" i="11"/>
  <c r="AV486" i="11"/>
  <c r="AW486" i="11"/>
  <c r="AX486" i="11"/>
  <c r="AY486" i="11"/>
  <c r="AZ486" i="11"/>
  <c r="BA486" i="11"/>
  <c r="BB486" i="11"/>
  <c r="BC486" i="11"/>
  <c r="BD486" i="11"/>
  <c r="BE486" i="11"/>
  <c r="BF486" i="11"/>
  <c r="BG486" i="11"/>
  <c r="BH486" i="11"/>
  <c r="BI486" i="11"/>
  <c r="BJ486" i="11"/>
  <c r="BK486" i="11"/>
  <c r="BL486" i="11"/>
  <c r="BM486" i="11"/>
  <c r="BN486" i="11"/>
  <c r="BO486" i="11"/>
  <c r="BP486" i="11"/>
  <c r="BQ486" i="11"/>
  <c r="BR486" i="11"/>
  <c r="BS486" i="11"/>
  <c r="BT486" i="11"/>
  <c r="BU486" i="11"/>
  <c r="BV486" i="11"/>
  <c r="BW486" i="11"/>
  <c r="BX486" i="11"/>
  <c r="BY486" i="11"/>
  <c r="BZ486" i="11"/>
  <c r="A487" i="11"/>
  <c r="B487" i="11"/>
  <c r="C487" i="11"/>
  <c r="F487" i="11"/>
  <c r="G487" i="11"/>
  <c r="H487" i="11"/>
  <c r="I487" i="11"/>
  <c r="J487" i="11"/>
  <c r="K487" i="11"/>
  <c r="L487" i="11"/>
  <c r="M487" i="11"/>
  <c r="N487" i="11"/>
  <c r="O487" i="11"/>
  <c r="P487" i="11"/>
  <c r="R487" i="11"/>
  <c r="S487" i="11"/>
  <c r="T487" i="11"/>
  <c r="Q489" i="11"/>
  <c r="U487" i="11"/>
  <c r="V487" i="11"/>
  <c r="W487" i="11"/>
  <c r="X487" i="11"/>
  <c r="Y487" i="11"/>
  <c r="Z487" i="11"/>
  <c r="AC487" i="11"/>
  <c r="AD487" i="11"/>
  <c r="AE487" i="11"/>
  <c r="AF487" i="11"/>
  <c r="AG487" i="11"/>
  <c r="AH487" i="11"/>
  <c r="AI487" i="11"/>
  <c r="AJ487" i="11"/>
  <c r="AK487" i="11"/>
  <c r="AL487" i="11"/>
  <c r="AM487" i="11"/>
  <c r="AN487" i="11"/>
  <c r="AO487" i="11"/>
  <c r="AP487" i="11"/>
  <c r="AQ487" i="11"/>
  <c r="AR487" i="11"/>
  <c r="AS487" i="11"/>
  <c r="AT487" i="11"/>
  <c r="AU487" i="11"/>
  <c r="AV487" i="11"/>
  <c r="AW487" i="11"/>
  <c r="AX487" i="11"/>
  <c r="AY487" i="11"/>
  <c r="AZ487" i="11"/>
  <c r="BA487" i="11"/>
  <c r="BB487" i="11"/>
  <c r="BC487" i="11"/>
  <c r="BD487" i="11"/>
  <c r="BE487" i="11"/>
  <c r="BF487" i="11"/>
  <c r="BG487" i="11"/>
  <c r="BH487" i="11"/>
  <c r="BI487" i="11"/>
  <c r="BJ487" i="11"/>
  <c r="BK487" i="11"/>
  <c r="BL487" i="11"/>
  <c r="BM487" i="11"/>
  <c r="BN487" i="11"/>
  <c r="BO487" i="11"/>
  <c r="BP487" i="11"/>
  <c r="BQ487" i="11"/>
  <c r="BR487" i="11"/>
  <c r="BS487" i="11"/>
  <c r="BT487" i="11"/>
  <c r="BU487" i="11"/>
  <c r="BV487" i="11"/>
  <c r="BW487" i="11"/>
  <c r="BX487" i="11"/>
  <c r="BY487" i="11"/>
  <c r="BZ487" i="11"/>
  <c r="A488" i="11"/>
  <c r="B488" i="11"/>
  <c r="C488" i="11"/>
  <c r="F488" i="11"/>
  <c r="G488" i="11"/>
  <c r="H488" i="11"/>
  <c r="I488" i="11"/>
  <c r="J488" i="11"/>
  <c r="K488" i="11"/>
  <c r="L488" i="11"/>
  <c r="M488" i="11"/>
  <c r="N488" i="11"/>
  <c r="O488" i="11"/>
  <c r="P488" i="11"/>
  <c r="R488" i="11"/>
  <c r="S488" i="11"/>
  <c r="T488" i="11"/>
  <c r="Q493" i="11"/>
  <c r="U488" i="11"/>
  <c r="V488" i="11"/>
  <c r="W488" i="11"/>
  <c r="X488" i="11"/>
  <c r="Y488" i="11"/>
  <c r="Z488" i="11"/>
  <c r="AC488" i="11"/>
  <c r="AD488" i="11"/>
  <c r="AE488" i="11"/>
  <c r="AF488" i="11"/>
  <c r="AG488" i="11"/>
  <c r="AH488" i="11"/>
  <c r="AI488" i="11"/>
  <c r="AJ488" i="11"/>
  <c r="AK488" i="11"/>
  <c r="AL488" i="11"/>
  <c r="AM488" i="11"/>
  <c r="AN488" i="11"/>
  <c r="AO488" i="11"/>
  <c r="AP488" i="11"/>
  <c r="AQ488" i="11"/>
  <c r="AR488" i="11"/>
  <c r="AS488" i="11"/>
  <c r="AT488" i="11"/>
  <c r="AU488" i="11"/>
  <c r="AV488" i="11"/>
  <c r="AW488" i="11"/>
  <c r="AX488" i="11"/>
  <c r="AY488" i="11"/>
  <c r="AZ488" i="11"/>
  <c r="BA488" i="11"/>
  <c r="BB488" i="11"/>
  <c r="BC488" i="11"/>
  <c r="BD488" i="11"/>
  <c r="BE488" i="11"/>
  <c r="BF488" i="11"/>
  <c r="BG488" i="11"/>
  <c r="BH488" i="11"/>
  <c r="BI488" i="11"/>
  <c r="BJ488" i="11"/>
  <c r="BK488" i="11"/>
  <c r="BL488" i="11"/>
  <c r="BM488" i="11"/>
  <c r="BN488" i="11"/>
  <c r="BO488" i="11"/>
  <c r="BP488" i="11"/>
  <c r="BQ488" i="11"/>
  <c r="BR488" i="11"/>
  <c r="BS488" i="11"/>
  <c r="BT488" i="11"/>
  <c r="BU488" i="11"/>
  <c r="BV488" i="11"/>
  <c r="BW488" i="11"/>
  <c r="BX488" i="11"/>
  <c r="BY488" i="11"/>
  <c r="BZ488" i="11"/>
  <c r="A489" i="11"/>
  <c r="B489" i="11"/>
  <c r="C489" i="11"/>
  <c r="F489" i="11"/>
  <c r="G489" i="11"/>
  <c r="H489" i="11"/>
  <c r="I489" i="11"/>
  <c r="J489" i="11"/>
  <c r="K489" i="11"/>
  <c r="L489" i="11"/>
  <c r="M489" i="11"/>
  <c r="N489" i="11"/>
  <c r="O489" i="11"/>
  <c r="P489" i="11"/>
  <c r="R489" i="11"/>
  <c r="S489" i="11"/>
  <c r="T489" i="11"/>
  <c r="Q487" i="11"/>
  <c r="U489" i="11"/>
  <c r="V489" i="11"/>
  <c r="W489" i="11"/>
  <c r="X489" i="11"/>
  <c r="Y489" i="11"/>
  <c r="Z489" i="11"/>
  <c r="AC489" i="11"/>
  <c r="AD489" i="11"/>
  <c r="AE489" i="11"/>
  <c r="AF489" i="11"/>
  <c r="AG489" i="11"/>
  <c r="AH489" i="11"/>
  <c r="AI489" i="11"/>
  <c r="AJ489" i="11"/>
  <c r="AK489" i="11"/>
  <c r="AL489" i="11"/>
  <c r="AM489" i="11"/>
  <c r="AN489" i="11"/>
  <c r="AO489" i="11"/>
  <c r="AP489" i="11"/>
  <c r="AQ489" i="11"/>
  <c r="AR489" i="11"/>
  <c r="AS489" i="11"/>
  <c r="AT489" i="11"/>
  <c r="AU489" i="11"/>
  <c r="AV489" i="11"/>
  <c r="AW489" i="11"/>
  <c r="AX489" i="11"/>
  <c r="AY489" i="11"/>
  <c r="AZ489" i="11"/>
  <c r="BA489" i="11"/>
  <c r="BB489" i="11"/>
  <c r="BC489" i="11"/>
  <c r="BD489" i="11"/>
  <c r="BE489" i="11"/>
  <c r="BF489" i="11"/>
  <c r="BG489" i="11"/>
  <c r="BH489" i="11"/>
  <c r="BI489" i="11"/>
  <c r="BJ489" i="11"/>
  <c r="BK489" i="11"/>
  <c r="BL489" i="11"/>
  <c r="BM489" i="11"/>
  <c r="BN489" i="11"/>
  <c r="BO489" i="11"/>
  <c r="BP489" i="11"/>
  <c r="BQ489" i="11"/>
  <c r="BR489" i="11"/>
  <c r="BS489" i="11"/>
  <c r="BT489" i="11"/>
  <c r="BU489" i="11"/>
  <c r="BV489" i="11"/>
  <c r="BW489" i="11"/>
  <c r="BX489" i="11"/>
  <c r="BY489" i="11"/>
  <c r="BZ489" i="11"/>
  <c r="A490" i="11"/>
  <c r="B490" i="11"/>
  <c r="C490" i="11"/>
  <c r="F490" i="11"/>
  <c r="G490" i="11"/>
  <c r="H490" i="11"/>
  <c r="I490" i="11"/>
  <c r="J490" i="11"/>
  <c r="K490" i="11"/>
  <c r="L490" i="11"/>
  <c r="M490" i="11"/>
  <c r="N490" i="11"/>
  <c r="O490" i="11"/>
  <c r="P490" i="11"/>
  <c r="R490" i="11"/>
  <c r="S490" i="11"/>
  <c r="T490" i="11"/>
  <c r="Q495" i="11"/>
  <c r="U490" i="11"/>
  <c r="V490" i="11"/>
  <c r="W490" i="11"/>
  <c r="X490" i="11"/>
  <c r="Y490" i="11"/>
  <c r="Z490" i="11"/>
  <c r="AC490" i="11"/>
  <c r="AD490" i="11"/>
  <c r="AE490" i="11"/>
  <c r="AF490" i="11"/>
  <c r="AG490" i="11"/>
  <c r="AH490" i="11"/>
  <c r="AI490" i="11"/>
  <c r="AJ490" i="11"/>
  <c r="AK490" i="11"/>
  <c r="AL490" i="11"/>
  <c r="AM490" i="11"/>
  <c r="AN490" i="11"/>
  <c r="AO490" i="11"/>
  <c r="AP490" i="11"/>
  <c r="AQ490" i="11"/>
  <c r="AR490" i="11"/>
  <c r="AS490" i="11"/>
  <c r="AT490" i="11"/>
  <c r="AU490" i="11"/>
  <c r="AV490" i="11"/>
  <c r="AW490" i="11"/>
  <c r="AX490" i="11"/>
  <c r="AY490" i="11"/>
  <c r="AZ490" i="11"/>
  <c r="BA490" i="11"/>
  <c r="BB490" i="11"/>
  <c r="BC490" i="11"/>
  <c r="BD490" i="11"/>
  <c r="BE490" i="11"/>
  <c r="BF490" i="11"/>
  <c r="BG490" i="11"/>
  <c r="BH490" i="11"/>
  <c r="BI490" i="11"/>
  <c r="BJ490" i="11"/>
  <c r="BK490" i="11"/>
  <c r="BL490" i="11"/>
  <c r="BM490" i="11"/>
  <c r="BN490" i="11"/>
  <c r="BO490" i="11"/>
  <c r="BP490" i="11"/>
  <c r="BQ490" i="11"/>
  <c r="BR490" i="11"/>
  <c r="BS490" i="11"/>
  <c r="BT490" i="11"/>
  <c r="BU490" i="11"/>
  <c r="BV490" i="11"/>
  <c r="BW490" i="11"/>
  <c r="BX490" i="11"/>
  <c r="BY490" i="11"/>
  <c r="BZ490" i="11"/>
  <c r="A491" i="11"/>
  <c r="B491" i="11"/>
  <c r="C491" i="11"/>
  <c r="F491" i="11"/>
  <c r="G491" i="11"/>
  <c r="H491" i="11"/>
  <c r="I491" i="11"/>
  <c r="J491" i="11"/>
  <c r="K491" i="11"/>
  <c r="L491" i="11"/>
  <c r="M491" i="11"/>
  <c r="N491" i="11"/>
  <c r="O491" i="11"/>
  <c r="P491" i="11"/>
  <c r="R491" i="11"/>
  <c r="S491" i="11"/>
  <c r="T491" i="11"/>
  <c r="Q486" i="11"/>
  <c r="U491" i="11"/>
  <c r="V491" i="11"/>
  <c r="W491" i="11"/>
  <c r="X491" i="11"/>
  <c r="Y491" i="11"/>
  <c r="Z491" i="11"/>
  <c r="AC491" i="11"/>
  <c r="AD491" i="11"/>
  <c r="AE491" i="11"/>
  <c r="AF491" i="11"/>
  <c r="AG491" i="11"/>
  <c r="AH491" i="11"/>
  <c r="AI491" i="11"/>
  <c r="AJ491" i="11"/>
  <c r="AK491" i="11"/>
  <c r="AL491" i="11"/>
  <c r="AM491" i="11"/>
  <c r="AN491" i="11"/>
  <c r="AO491" i="11"/>
  <c r="AP491" i="11"/>
  <c r="AQ491" i="11"/>
  <c r="AR491" i="11"/>
  <c r="AS491" i="11"/>
  <c r="AT491" i="11"/>
  <c r="AU491" i="11"/>
  <c r="AV491" i="11"/>
  <c r="AW491" i="11"/>
  <c r="AX491" i="11"/>
  <c r="AY491" i="11"/>
  <c r="AZ491" i="11"/>
  <c r="BA491" i="11"/>
  <c r="BB491" i="11"/>
  <c r="BC491" i="11"/>
  <c r="BD491" i="11"/>
  <c r="BE491" i="11"/>
  <c r="BF491" i="11"/>
  <c r="BG491" i="11"/>
  <c r="BH491" i="11"/>
  <c r="BI491" i="11"/>
  <c r="BJ491" i="11"/>
  <c r="BK491" i="11"/>
  <c r="BL491" i="11"/>
  <c r="BM491" i="11"/>
  <c r="BN491" i="11"/>
  <c r="BO491" i="11"/>
  <c r="BP491" i="11"/>
  <c r="BQ491" i="11"/>
  <c r="BR491" i="11"/>
  <c r="BS491" i="11"/>
  <c r="BT491" i="11"/>
  <c r="BU491" i="11"/>
  <c r="BV491" i="11"/>
  <c r="BW491" i="11"/>
  <c r="BX491" i="11"/>
  <c r="BY491" i="11"/>
  <c r="BZ491" i="11"/>
  <c r="A492" i="11"/>
  <c r="B492" i="11"/>
  <c r="C492" i="11"/>
  <c r="F492" i="11"/>
  <c r="G492" i="11"/>
  <c r="H492" i="11"/>
  <c r="I492" i="11"/>
  <c r="J492" i="11"/>
  <c r="K492" i="11"/>
  <c r="L492" i="11"/>
  <c r="M492" i="11"/>
  <c r="N492" i="11"/>
  <c r="O492" i="11"/>
  <c r="P492" i="11"/>
  <c r="R492" i="11"/>
  <c r="S492" i="11"/>
  <c r="T492" i="11"/>
  <c r="Q497" i="11"/>
  <c r="U492" i="11"/>
  <c r="V492" i="11"/>
  <c r="W492" i="11"/>
  <c r="X492" i="11"/>
  <c r="Y492" i="11"/>
  <c r="Z492" i="11"/>
  <c r="AC492" i="11"/>
  <c r="AD492" i="11"/>
  <c r="AE492" i="11"/>
  <c r="AF492" i="11"/>
  <c r="AG492" i="11"/>
  <c r="AH492" i="11"/>
  <c r="AI492" i="11"/>
  <c r="AJ492" i="11"/>
  <c r="AK492" i="11"/>
  <c r="AL492" i="11"/>
  <c r="AM492" i="11"/>
  <c r="AN492" i="11"/>
  <c r="AO492" i="11"/>
  <c r="AP492" i="11"/>
  <c r="AQ492" i="11"/>
  <c r="AR492" i="11"/>
  <c r="AS492" i="11"/>
  <c r="AT492" i="11"/>
  <c r="AU492" i="11"/>
  <c r="AV492" i="11"/>
  <c r="AW492" i="11"/>
  <c r="AX492" i="11"/>
  <c r="AY492" i="11"/>
  <c r="AZ492" i="11"/>
  <c r="BA492" i="11"/>
  <c r="BB492" i="11"/>
  <c r="BC492" i="11"/>
  <c r="BD492" i="11"/>
  <c r="BE492" i="11"/>
  <c r="BF492" i="11"/>
  <c r="BG492" i="11"/>
  <c r="BH492" i="11"/>
  <c r="BI492" i="11"/>
  <c r="BJ492" i="11"/>
  <c r="BK492" i="11"/>
  <c r="BL492" i="11"/>
  <c r="BM492" i="11"/>
  <c r="BN492" i="11"/>
  <c r="BO492" i="11"/>
  <c r="BP492" i="11"/>
  <c r="BQ492" i="11"/>
  <c r="BR492" i="11"/>
  <c r="BS492" i="11"/>
  <c r="BT492" i="11"/>
  <c r="BU492" i="11"/>
  <c r="BV492" i="11"/>
  <c r="BW492" i="11"/>
  <c r="BX492" i="11"/>
  <c r="BY492" i="11"/>
  <c r="BZ492" i="11"/>
  <c r="A493" i="11"/>
  <c r="B493" i="11"/>
  <c r="C493" i="11"/>
  <c r="F493" i="11"/>
  <c r="G493" i="11"/>
  <c r="H493" i="11"/>
  <c r="I493" i="11"/>
  <c r="J493" i="11"/>
  <c r="K493" i="11"/>
  <c r="L493" i="11"/>
  <c r="M493" i="11"/>
  <c r="N493" i="11"/>
  <c r="O493" i="11"/>
  <c r="P493" i="11"/>
  <c r="R493" i="11"/>
  <c r="S493" i="11"/>
  <c r="T493" i="11"/>
  <c r="Q488" i="11"/>
  <c r="U493" i="11"/>
  <c r="V493" i="11"/>
  <c r="W493" i="11"/>
  <c r="X493" i="11"/>
  <c r="Y493" i="11"/>
  <c r="Z493" i="11"/>
  <c r="AC493" i="11"/>
  <c r="AD493" i="11"/>
  <c r="AE493" i="11"/>
  <c r="AF493" i="11"/>
  <c r="AG493" i="11"/>
  <c r="AH493" i="11"/>
  <c r="AI493" i="11"/>
  <c r="AJ493" i="11"/>
  <c r="AK493" i="11"/>
  <c r="AL493" i="11"/>
  <c r="AM493" i="11"/>
  <c r="AN493" i="11"/>
  <c r="AO493" i="11"/>
  <c r="AP493" i="11"/>
  <c r="AQ493" i="11"/>
  <c r="AR493" i="11"/>
  <c r="AS493" i="11"/>
  <c r="AT493" i="11"/>
  <c r="AU493" i="11"/>
  <c r="AV493" i="11"/>
  <c r="AW493" i="11"/>
  <c r="AX493" i="11"/>
  <c r="AY493" i="11"/>
  <c r="AZ493" i="11"/>
  <c r="BA493" i="11"/>
  <c r="BB493" i="11"/>
  <c r="BC493" i="11"/>
  <c r="BD493" i="11"/>
  <c r="BE493" i="11"/>
  <c r="BF493" i="11"/>
  <c r="BG493" i="11"/>
  <c r="BH493" i="11"/>
  <c r="BI493" i="11"/>
  <c r="BJ493" i="11"/>
  <c r="BK493" i="11"/>
  <c r="BL493" i="11"/>
  <c r="BM493" i="11"/>
  <c r="BN493" i="11"/>
  <c r="BO493" i="11"/>
  <c r="BP493" i="11"/>
  <c r="BQ493" i="11"/>
  <c r="BR493" i="11"/>
  <c r="BS493" i="11"/>
  <c r="BT493" i="11"/>
  <c r="BU493" i="11"/>
  <c r="BV493" i="11"/>
  <c r="BW493" i="11"/>
  <c r="BX493" i="11"/>
  <c r="BY493" i="11"/>
  <c r="BZ493" i="11"/>
  <c r="A494" i="11"/>
  <c r="B494" i="11"/>
  <c r="C494" i="11"/>
  <c r="F494" i="11"/>
  <c r="G494" i="11"/>
  <c r="H494" i="11"/>
  <c r="I494" i="11"/>
  <c r="J494" i="11"/>
  <c r="K494" i="11"/>
  <c r="L494" i="11"/>
  <c r="M494" i="11"/>
  <c r="N494" i="11"/>
  <c r="O494" i="11"/>
  <c r="P494" i="11"/>
  <c r="R494" i="11"/>
  <c r="S494" i="11"/>
  <c r="T494" i="11"/>
  <c r="Q496" i="11"/>
  <c r="U494" i="11"/>
  <c r="V494" i="11"/>
  <c r="W494" i="11"/>
  <c r="X494" i="11"/>
  <c r="Y494" i="11"/>
  <c r="Z494" i="11"/>
  <c r="AC494" i="11"/>
  <c r="AD494" i="11"/>
  <c r="AE494" i="11"/>
  <c r="AF494" i="11"/>
  <c r="AG494" i="11"/>
  <c r="AH494" i="11"/>
  <c r="AI494" i="11"/>
  <c r="AJ494" i="11"/>
  <c r="AK494" i="11"/>
  <c r="AL494" i="11"/>
  <c r="AM494" i="11"/>
  <c r="AN494" i="11"/>
  <c r="AO494" i="11"/>
  <c r="AP494" i="11"/>
  <c r="AQ494" i="11"/>
  <c r="AR494" i="11"/>
  <c r="AS494" i="11"/>
  <c r="AT494" i="11"/>
  <c r="AU494" i="11"/>
  <c r="AV494" i="11"/>
  <c r="AW494" i="11"/>
  <c r="AX494" i="11"/>
  <c r="AY494" i="11"/>
  <c r="AZ494" i="11"/>
  <c r="BA494" i="11"/>
  <c r="BB494" i="11"/>
  <c r="BC494" i="11"/>
  <c r="BD494" i="11"/>
  <c r="BE494" i="11"/>
  <c r="BF494" i="11"/>
  <c r="BG494" i="11"/>
  <c r="BH494" i="11"/>
  <c r="BI494" i="11"/>
  <c r="BJ494" i="11"/>
  <c r="BK494" i="11"/>
  <c r="BL494" i="11"/>
  <c r="BM494" i="11"/>
  <c r="BN494" i="11"/>
  <c r="BO494" i="11"/>
  <c r="BP494" i="11"/>
  <c r="BQ494" i="11"/>
  <c r="BR494" i="11"/>
  <c r="BS494" i="11"/>
  <c r="BT494" i="11"/>
  <c r="BU494" i="11"/>
  <c r="BV494" i="11"/>
  <c r="BW494" i="11"/>
  <c r="BX494" i="11"/>
  <c r="BY494" i="11"/>
  <c r="BZ494" i="11"/>
  <c r="A495" i="11"/>
  <c r="B495" i="11"/>
  <c r="C495" i="11"/>
  <c r="F495" i="11"/>
  <c r="G495" i="11"/>
  <c r="H495" i="11"/>
  <c r="I495" i="11"/>
  <c r="J495" i="11"/>
  <c r="K495" i="11"/>
  <c r="L495" i="11"/>
  <c r="M495" i="11"/>
  <c r="N495" i="11"/>
  <c r="O495" i="11"/>
  <c r="P495" i="11"/>
  <c r="AB32" i="11"/>
  <c r="R495" i="11"/>
  <c r="S495" i="11"/>
  <c r="T495" i="11"/>
  <c r="Q490" i="11"/>
  <c r="U495" i="11"/>
  <c r="V495" i="11"/>
  <c r="W495" i="11"/>
  <c r="X495" i="11"/>
  <c r="Y495" i="11"/>
  <c r="Z495" i="11"/>
  <c r="AC495" i="11"/>
  <c r="AD495" i="11"/>
  <c r="AE495" i="11"/>
  <c r="AF495" i="11"/>
  <c r="AG495" i="11"/>
  <c r="AH495" i="11"/>
  <c r="AI495" i="11"/>
  <c r="AJ495" i="11"/>
  <c r="AK495" i="11"/>
  <c r="AL495" i="11"/>
  <c r="AM495" i="11"/>
  <c r="AN495" i="11"/>
  <c r="AO495" i="11"/>
  <c r="AP495" i="11"/>
  <c r="AQ495" i="11"/>
  <c r="AR495" i="11"/>
  <c r="AS495" i="11"/>
  <c r="AT495" i="11"/>
  <c r="AU495" i="11"/>
  <c r="AV495" i="11"/>
  <c r="AW495" i="11"/>
  <c r="AX495" i="11"/>
  <c r="AY495" i="11"/>
  <c r="AZ495" i="11"/>
  <c r="BA495" i="11"/>
  <c r="BB495" i="11"/>
  <c r="BC495" i="11"/>
  <c r="BD495" i="11"/>
  <c r="BE495" i="11"/>
  <c r="BF495" i="11"/>
  <c r="BG495" i="11"/>
  <c r="BH495" i="11"/>
  <c r="BI495" i="11"/>
  <c r="BJ495" i="11"/>
  <c r="BK495" i="11"/>
  <c r="BL495" i="11"/>
  <c r="BM495" i="11"/>
  <c r="BN495" i="11"/>
  <c r="BO495" i="11"/>
  <c r="BP495" i="11"/>
  <c r="BQ495" i="11"/>
  <c r="BR495" i="11"/>
  <c r="BS495" i="11"/>
  <c r="BT495" i="11"/>
  <c r="BU495" i="11"/>
  <c r="BV495" i="11"/>
  <c r="BW495" i="11"/>
  <c r="BX495" i="11"/>
  <c r="BY495" i="11"/>
  <c r="BZ495" i="11"/>
  <c r="A496" i="11"/>
  <c r="B496" i="11"/>
  <c r="C496" i="11"/>
  <c r="F496" i="11"/>
  <c r="G496" i="11"/>
  <c r="H496" i="11"/>
  <c r="I496" i="11"/>
  <c r="J496" i="11"/>
  <c r="K496" i="11"/>
  <c r="L496" i="11"/>
  <c r="M496" i="11"/>
  <c r="N496" i="11"/>
  <c r="O496" i="11"/>
  <c r="P496" i="11"/>
  <c r="R496" i="11"/>
  <c r="S496" i="11"/>
  <c r="T496" i="11"/>
  <c r="Q494" i="11"/>
  <c r="U496" i="11"/>
  <c r="V496" i="11"/>
  <c r="W496" i="11"/>
  <c r="X496" i="11"/>
  <c r="Y496" i="11"/>
  <c r="Z496" i="11"/>
  <c r="AC496" i="11"/>
  <c r="AD496" i="11"/>
  <c r="AE496" i="11"/>
  <c r="AF496" i="11"/>
  <c r="AG496" i="11"/>
  <c r="AH496" i="11"/>
  <c r="AI496" i="11"/>
  <c r="AJ496" i="11"/>
  <c r="AK496" i="11"/>
  <c r="AL496" i="11"/>
  <c r="AM496" i="11"/>
  <c r="AN496" i="11"/>
  <c r="AO496" i="11"/>
  <c r="AP496" i="11"/>
  <c r="AQ496" i="11"/>
  <c r="AR496" i="11"/>
  <c r="AS496" i="11"/>
  <c r="AT496" i="11"/>
  <c r="AU496" i="11"/>
  <c r="AV496" i="11"/>
  <c r="AW496" i="11"/>
  <c r="AX496" i="11"/>
  <c r="AY496" i="11"/>
  <c r="AZ496" i="11"/>
  <c r="BA496" i="11"/>
  <c r="BB496" i="11"/>
  <c r="BC496" i="11"/>
  <c r="BD496" i="11"/>
  <c r="BE496" i="11"/>
  <c r="BF496" i="11"/>
  <c r="BG496" i="11"/>
  <c r="BH496" i="11"/>
  <c r="BI496" i="11"/>
  <c r="BJ496" i="11"/>
  <c r="BK496" i="11"/>
  <c r="BL496" i="11"/>
  <c r="BM496" i="11"/>
  <c r="BN496" i="11"/>
  <c r="BO496" i="11"/>
  <c r="BP496" i="11"/>
  <c r="BQ496" i="11"/>
  <c r="BR496" i="11"/>
  <c r="BS496" i="11"/>
  <c r="BT496" i="11"/>
  <c r="BU496" i="11"/>
  <c r="BV496" i="11"/>
  <c r="BW496" i="11"/>
  <c r="BX496" i="11"/>
  <c r="BY496" i="11"/>
  <c r="BZ496" i="11"/>
  <c r="A497" i="11"/>
  <c r="B497" i="11"/>
  <c r="C497" i="11"/>
  <c r="F497" i="11"/>
  <c r="G497" i="11"/>
  <c r="H497" i="11"/>
  <c r="I497" i="11"/>
  <c r="J497" i="11"/>
  <c r="K497" i="11"/>
  <c r="L497" i="11"/>
  <c r="M497" i="11"/>
  <c r="N497" i="11"/>
  <c r="O497" i="11"/>
  <c r="P497" i="11"/>
  <c r="R497" i="11"/>
  <c r="S497" i="11"/>
  <c r="T497" i="11"/>
  <c r="Q492" i="11"/>
  <c r="U497" i="11"/>
  <c r="V497" i="11"/>
  <c r="W497" i="11"/>
  <c r="X497" i="11"/>
  <c r="Y497" i="11"/>
  <c r="Z497" i="11"/>
  <c r="AC497" i="11"/>
  <c r="AD497" i="11"/>
  <c r="AE497" i="11"/>
  <c r="AF497" i="11"/>
  <c r="AG497" i="11"/>
  <c r="AH497" i="11"/>
  <c r="AI497" i="11"/>
  <c r="AJ497" i="11"/>
  <c r="AK497" i="11"/>
  <c r="AL497" i="11"/>
  <c r="AM497" i="11"/>
  <c r="AN497" i="11"/>
  <c r="AO497" i="11"/>
  <c r="AP497" i="11"/>
  <c r="AQ497" i="11"/>
  <c r="AR497" i="11"/>
  <c r="AS497" i="11"/>
  <c r="AT497" i="11"/>
  <c r="AU497" i="11"/>
  <c r="AV497" i="11"/>
  <c r="AW497" i="11"/>
  <c r="AX497" i="11"/>
  <c r="AY497" i="11"/>
  <c r="AZ497" i="11"/>
  <c r="BA497" i="11"/>
  <c r="BB497" i="11"/>
  <c r="BC497" i="11"/>
  <c r="BD497" i="11"/>
  <c r="BE497" i="11"/>
  <c r="BF497" i="11"/>
  <c r="BG497" i="11"/>
  <c r="BH497" i="11"/>
  <c r="BI497" i="11"/>
  <c r="BJ497" i="11"/>
  <c r="BK497" i="11"/>
  <c r="BL497" i="11"/>
  <c r="BM497" i="11"/>
  <c r="BN497" i="11"/>
  <c r="BO497" i="11"/>
  <c r="BP497" i="11"/>
  <c r="BQ497" i="11"/>
  <c r="BR497" i="11"/>
  <c r="BS497" i="11"/>
  <c r="BT497" i="11"/>
  <c r="BU497" i="11"/>
  <c r="BV497" i="11"/>
  <c r="BW497" i="11"/>
  <c r="BX497" i="11"/>
  <c r="BY497" i="11"/>
  <c r="BZ497" i="11"/>
  <c r="A504" i="11"/>
  <c r="AY498" i="11"/>
  <c r="A499" i="11"/>
  <c r="B499" i="11"/>
  <c r="C499" i="11"/>
  <c r="F499" i="11"/>
  <c r="G499" i="11"/>
  <c r="H499" i="11"/>
  <c r="I499" i="11"/>
  <c r="J499" i="11"/>
  <c r="K499" i="11"/>
  <c r="L499" i="11"/>
  <c r="M499" i="11"/>
  <c r="N499" i="11"/>
  <c r="O499" i="11"/>
  <c r="P499" i="11"/>
  <c r="R499" i="11"/>
  <c r="S499" i="11"/>
  <c r="T499" i="11"/>
  <c r="Q504" i="11"/>
  <c r="U499" i="11"/>
  <c r="V499" i="11"/>
  <c r="W499" i="11"/>
  <c r="X499" i="11"/>
  <c r="Y499" i="11"/>
  <c r="Z499" i="11"/>
  <c r="AA499" i="11"/>
  <c r="AB499" i="11"/>
  <c r="AA500" i="11"/>
  <c r="AB500" i="11"/>
  <c r="AA501" i="11"/>
  <c r="AB501" i="11"/>
  <c r="AA502" i="11"/>
  <c r="AB502" i="11"/>
  <c r="AA503" i="11"/>
  <c r="AB503" i="11"/>
  <c r="AA504" i="11"/>
  <c r="AB504" i="11"/>
  <c r="AA505" i="11"/>
  <c r="AB505" i="11"/>
  <c r="AA506" i="11"/>
  <c r="AB506" i="11"/>
  <c r="AA507" i="11"/>
  <c r="AB507" i="11"/>
  <c r="AA508" i="11"/>
  <c r="AB508" i="11"/>
  <c r="AA509" i="11"/>
  <c r="AB509" i="11"/>
  <c r="AA510" i="11"/>
  <c r="AB510" i="11"/>
  <c r="AC499" i="11"/>
  <c r="AD499" i="11"/>
  <c r="AE499" i="11"/>
  <c r="AF499" i="11"/>
  <c r="AG499" i="11"/>
  <c r="AH499" i="11"/>
  <c r="AI499" i="11"/>
  <c r="AJ499" i="11"/>
  <c r="AK499" i="11"/>
  <c r="AL499" i="11"/>
  <c r="AM499" i="11"/>
  <c r="AN499" i="11"/>
  <c r="AO499" i="11"/>
  <c r="AP499" i="11"/>
  <c r="AQ499" i="11"/>
  <c r="AR499" i="11"/>
  <c r="AS499" i="11"/>
  <c r="AT499" i="11"/>
  <c r="AU499" i="11"/>
  <c r="AV499" i="11"/>
  <c r="AW499" i="11"/>
  <c r="AX499" i="11"/>
  <c r="AY499" i="11"/>
  <c r="AZ499" i="11"/>
  <c r="BA499" i="11"/>
  <c r="BB499" i="11"/>
  <c r="BC499" i="11"/>
  <c r="BD499" i="11"/>
  <c r="BE499" i="11"/>
  <c r="BF499" i="11"/>
  <c r="BG499" i="11"/>
  <c r="BH499" i="11"/>
  <c r="BI499" i="11"/>
  <c r="BJ499" i="11"/>
  <c r="BK499" i="11"/>
  <c r="BL499" i="11"/>
  <c r="BM499" i="11"/>
  <c r="BN499" i="11"/>
  <c r="BO499" i="11"/>
  <c r="BP499" i="11"/>
  <c r="BQ499" i="11"/>
  <c r="BR499" i="11"/>
  <c r="BS499" i="11"/>
  <c r="BT499" i="11"/>
  <c r="BU499" i="11"/>
  <c r="BV499" i="11"/>
  <c r="BW499" i="11"/>
  <c r="BX499" i="11"/>
  <c r="BY499" i="11"/>
  <c r="BZ499" i="11"/>
  <c r="A500" i="11"/>
  <c r="B500" i="11"/>
  <c r="C500" i="11"/>
  <c r="F500" i="11"/>
  <c r="G500" i="11"/>
  <c r="H500" i="11"/>
  <c r="I500" i="11"/>
  <c r="J500" i="11"/>
  <c r="K500" i="11"/>
  <c r="L500" i="11"/>
  <c r="M500" i="11"/>
  <c r="N500" i="11"/>
  <c r="O500" i="11"/>
  <c r="P500" i="11"/>
  <c r="R500" i="11"/>
  <c r="S500" i="11"/>
  <c r="T500" i="11"/>
  <c r="Q502" i="11"/>
  <c r="U500" i="11"/>
  <c r="V500" i="11"/>
  <c r="W500" i="11"/>
  <c r="X500" i="11"/>
  <c r="Y500" i="11"/>
  <c r="Z500" i="11"/>
  <c r="AC500" i="11"/>
  <c r="AD500" i="11"/>
  <c r="AE500" i="11"/>
  <c r="AF500" i="11"/>
  <c r="AG500" i="11"/>
  <c r="AH500" i="11"/>
  <c r="AI500" i="11"/>
  <c r="AJ500" i="11"/>
  <c r="AK500" i="11"/>
  <c r="AL500" i="11"/>
  <c r="AM500" i="11"/>
  <c r="AN500" i="11"/>
  <c r="AO500" i="11"/>
  <c r="AP500" i="11"/>
  <c r="AQ500" i="11"/>
  <c r="AR500" i="11"/>
  <c r="AS500" i="11"/>
  <c r="AT500" i="11"/>
  <c r="AU500" i="11"/>
  <c r="AV500" i="11"/>
  <c r="AW500" i="11"/>
  <c r="AX500" i="11"/>
  <c r="AY500" i="11"/>
  <c r="AZ500" i="11"/>
  <c r="BA500" i="11"/>
  <c r="BB500" i="11"/>
  <c r="BC500" i="11"/>
  <c r="BD500" i="11"/>
  <c r="BE500" i="11"/>
  <c r="BF500" i="11"/>
  <c r="BG500" i="11"/>
  <c r="BH500" i="11"/>
  <c r="BI500" i="11"/>
  <c r="BJ500" i="11"/>
  <c r="BK500" i="11"/>
  <c r="BL500" i="11"/>
  <c r="BM500" i="11"/>
  <c r="BN500" i="11"/>
  <c r="BO500" i="11"/>
  <c r="BP500" i="11"/>
  <c r="BQ500" i="11"/>
  <c r="BR500" i="11"/>
  <c r="BS500" i="11"/>
  <c r="BT500" i="11"/>
  <c r="BU500" i="11"/>
  <c r="BV500" i="11"/>
  <c r="BW500" i="11"/>
  <c r="BX500" i="11"/>
  <c r="BY500" i="11"/>
  <c r="BZ500" i="11"/>
  <c r="A501" i="11"/>
  <c r="B501" i="11"/>
  <c r="C501" i="11"/>
  <c r="F501" i="11"/>
  <c r="G501" i="11"/>
  <c r="H501" i="11"/>
  <c r="I501" i="11"/>
  <c r="J501" i="11"/>
  <c r="K501" i="11"/>
  <c r="L501" i="11"/>
  <c r="M501" i="11"/>
  <c r="N501" i="11"/>
  <c r="O501" i="11"/>
  <c r="P501" i="11"/>
  <c r="R501" i="11"/>
  <c r="S501" i="11"/>
  <c r="T501" i="11"/>
  <c r="Q506" i="11"/>
  <c r="U501" i="11"/>
  <c r="V501" i="11"/>
  <c r="W501" i="11"/>
  <c r="X501" i="11"/>
  <c r="Y501" i="11"/>
  <c r="Z501" i="11"/>
  <c r="AC501" i="11"/>
  <c r="AD501" i="11"/>
  <c r="AE501" i="11"/>
  <c r="AF501" i="11"/>
  <c r="AG501" i="11"/>
  <c r="AH501" i="11"/>
  <c r="AI501" i="11"/>
  <c r="AJ501" i="11"/>
  <c r="AK501" i="11"/>
  <c r="AL501" i="11"/>
  <c r="AM501" i="11"/>
  <c r="AN501" i="11"/>
  <c r="AO501" i="11"/>
  <c r="AP501" i="11"/>
  <c r="AQ501" i="11"/>
  <c r="AR501" i="11"/>
  <c r="AS501" i="11"/>
  <c r="AT501" i="11"/>
  <c r="AU501" i="11"/>
  <c r="AV501" i="11"/>
  <c r="AW501" i="11"/>
  <c r="AX501" i="11"/>
  <c r="AY501" i="11"/>
  <c r="AZ501" i="11"/>
  <c r="BA501" i="11"/>
  <c r="BB501" i="11"/>
  <c r="BC501" i="11"/>
  <c r="BD501" i="11"/>
  <c r="BE501" i="11"/>
  <c r="BF501" i="11"/>
  <c r="BG501" i="11"/>
  <c r="BH501" i="11"/>
  <c r="BI501" i="11"/>
  <c r="BJ501" i="11"/>
  <c r="BK501" i="11"/>
  <c r="BL501" i="11"/>
  <c r="BM501" i="11"/>
  <c r="BN501" i="11"/>
  <c r="BO501" i="11"/>
  <c r="BP501" i="11"/>
  <c r="BQ501" i="11"/>
  <c r="BR501" i="11"/>
  <c r="BS501" i="11"/>
  <c r="BT501" i="11"/>
  <c r="BU501" i="11"/>
  <c r="BV501" i="11"/>
  <c r="BW501" i="11"/>
  <c r="BX501" i="11"/>
  <c r="BY501" i="11"/>
  <c r="BZ501" i="11"/>
  <c r="A502" i="11"/>
  <c r="AQ498" i="11"/>
  <c r="B502" i="11"/>
  <c r="C502" i="11"/>
  <c r="F502" i="11"/>
  <c r="G502" i="11"/>
  <c r="H502" i="11"/>
  <c r="I502" i="11"/>
  <c r="J502" i="11"/>
  <c r="K502" i="11"/>
  <c r="L502" i="11"/>
  <c r="M502" i="11"/>
  <c r="N502" i="11"/>
  <c r="O502" i="11"/>
  <c r="P502" i="11"/>
  <c r="R502" i="11"/>
  <c r="S502" i="11"/>
  <c r="T502" i="11"/>
  <c r="Q500" i="11"/>
  <c r="U502" i="11"/>
  <c r="V502" i="11"/>
  <c r="W502" i="11"/>
  <c r="X502" i="11"/>
  <c r="Y502" i="11"/>
  <c r="Z502" i="11"/>
  <c r="AC502" i="11"/>
  <c r="AD502" i="11"/>
  <c r="AE502" i="11"/>
  <c r="AF502" i="11"/>
  <c r="AG502" i="11"/>
  <c r="AH502" i="11"/>
  <c r="AI502" i="11"/>
  <c r="AJ502" i="11"/>
  <c r="AK502" i="11"/>
  <c r="AL502" i="11"/>
  <c r="AM502" i="11"/>
  <c r="AN502" i="11"/>
  <c r="AO502" i="11"/>
  <c r="AP502" i="11"/>
  <c r="AQ502" i="11"/>
  <c r="AR502" i="11"/>
  <c r="AS502" i="11"/>
  <c r="AT502" i="11"/>
  <c r="AU502" i="11"/>
  <c r="AV502" i="11"/>
  <c r="AW502" i="11"/>
  <c r="AX502" i="11"/>
  <c r="AY502" i="11"/>
  <c r="AZ502" i="11"/>
  <c r="BA502" i="11"/>
  <c r="BB502" i="11"/>
  <c r="BC502" i="11"/>
  <c r="BD502" i="11"/>
  <c r="BE502" i="11"/>
  <c r="BF502" i="11"/>
  <c r="BG502" i="11"/>
  <c r="BH502" i="11"/>
  <c r="BI502" i="11"/>
  <c r="BJ502" i="11"/>
  <c r="BK502" i="11"/>
  <c r="BL502" i="11"/>
  <c r="BM502" i="11"/>
  <c r="BN502" i="11"/>
  <c r="BO502" i="11"/>
  <c r="BP502" i="11"/>
  <c r="BQ502" i="11"/>
  <c r="BR502" i="11"/>
  <c r="BS502" i="11"/>
  <c r="BT502" i="11"/>
  <c r="BU502" i="11"/>
  <c r="BV502" i="11"/>
  <c r="BW502" i="11"/>
  <c r="BX502" i="11"/>
  <c r="BY502" i="11"/>
  <c r="BZ502" i="11"/>
  <c r="A503" i="11"/>
  <c r="AU498" i="11"/>
  <c r="B503" i="11"/>
  <c r="C503" i="11"/>
  <c r="F503" i="11"/>
  <c r="G503" i="11"/>
  <c r="H503" i="11"/>
  <c r="I503" i="11"/>
  <c r="J503" i="11"/>
  <c r="K503" i="11"/>
  <c r="L503" i="11"/>
  <c r="M503" i="11"/>
  <c r="N503" i="11"/>
  <c r="O503" i="11"/>
  <c r="P503" i="11"/>
  <c r="R503" i="11"/>
  <c r="S503" i="11"/>
  <c r="T503" i="11"/>
  <c r="Q508" i="11"/>
  <c r="U503" i="11"/>
  <c r="V503" i="11"/>
  <c r="W503" i="11"/>
  <c r="X503" i="11"/>
  <c r="Y503" i="11"/>
  <c r="Z503" i="11"/>
  <c r="AC503" i="11"/>
  <c r="AD503" i="11"/>
  <c r="AE503" i="11"/>
  <c r="AF503" i="11"/>
  <c r="AG503" i="11"/>
  <c r="AH503" i="11"/>
  <c r="AI503" i="11"/>
  <c r="AJ503" i="11"/>
  <c r="AK503" i="11"/>
  <c r="AL503" i="11"/>
  <c r="AM503" i="11"/>
  <c r="AN503" i="11"/>
  <c r="AO503" i="11"/>
  <c r="AP503" i="11"/>
  <c r="AQ503" i="11"/>
  <c r="AR503" i="11"/>
  <c r="AS503" i="11"/>
  <c r="AT503" i="11"/>
  <c r="AU503" i="11"/>
  <c r="AV503" i="11"/>
  <c r="AW503" i="11"/>
  <c r="AX503" i="11"/>
  <c r="AY503" i="11"/>
  <c r="AZ503" i="11"/>
  <c r="BA503" i="11"/>
  <c r="BB503" i="11"/>
  <c r="BC503" i="11"/>
  <c r="BD503" i="11"/>
  <c r="BE503" i="11"/>
  <c r="BF503" i="11"/>
  <c r="BG503" i="11"/>
  <c r="BH503" i="11"/>
  <c r="BI503" i="11"/>
  <c r="BJ503" i="11"/>
  <c r="BK503" i="11"/>
  <c r="BL503" i="11"/>
  <c r="BM503" i="11"/>
  <c r="BN503" i="11"/>
  <c r="BO503" i="11"/>
  <c r="BP503" i="11"/>
  <c r="BQ503" i="11"/>
  <c r="BR503" i="11"/>
  <c r="BS503" i="11"/>
  <c r="BT503" i="11"/>
  <c r="BU503" i="11"/>
  <c r="BV503" i="11"/>
  <c r="BW503" i="11"/>
  <c r="BX503" i="11"/>
  <c r="BY503" i="11"/>
  <c r="BZ503" i="11"/>
  <c r="B504" i="11"/>
  <c r="C504" i="11"/>
  <c r="F504" i="11"/>
  <c r="G504" i="11"/>
  <c r="H504" i="11"/>
  <c r="I504" i="11"/>
  <c r="J504" i="11"/>
  <c r="K504" i="11"/>
  <c r="L504" i="11"/>
  <c r="M504" i="11"/>
  <c r="N504" i="11"/>
  <c r="O504" i="11"/>
  <c r="P504" i="11"/>
  <c r="R504" i="11"/>
  <c r="S504" i="11"/>
  <c r="T504" i="11"/>
  <c r="Q499" i="11"/>
  <c r="U504" i="11"/>
  <c r="V504" i="11"/>
  <c r="W504" i="11"/>
  <c r="X504" i="11"/>
  <c r="Y504" i="11"/>
  <c r="Z504" i="11"/>
  <c r="AC504" i="11"/>
  <c r="AD504" i="11"/>
  <c r="AE504" i="11"/>
  <c r="AF504" i="11"/>
  <c r="AG504" i="11"/>
  <c r="AH504" i="11"/>
  <c r="AI504" i="11"/>
  <c r="AJ504" i="11"/>
  <c r="AK504" i="11"/>
  <c r="AL504" i="11"/>
  <c r="AM504" i="11"/>
  <c r="AN504" i="11"/>
  <c r="AO504" i="11"/>
  <c r="AP504" i="11"/>
  <c r="AQ504" i="11"/>
  <c r="AR504" i="11"/>
  <c r="AS504" i="11"/>
  <c r="AT504" i="11"/>
  <c r="AU504" i="11"/>
  <c r="AV504" i="11"/>
  <c r="AW504" i="11"/>
  <c r="AX504" i="11"/>
  <c r="AY504" i="11"/>
  <c r="AZ504" i="11"/>
  <c r="BA504" i="11"/>
  <c r="BB504" i="11"/>
  <c r="BC504" i="11"/>
  <c r="BD504" i="11"/>
  <c r="BE504" i="11"/>
  <c r="BF504" i="11"/>
  <c r="BG504" i="11"/>
  <c r="BH504" i="11"/>
  <c r="BI504" i="11"/>
  <c r="BJ504" i="11"/>
  <c r="BK504" i="11"/>
  <c r="BL504" i="11"/>
  <c r="BM504" i="11"/>
  <c r="BN504" i="11"/>
  <c r="BO504" i="11"/>
  <c r="BP504" i="11"/>
  <c r="BQ504" i="11"/>
  <c r="BR504" i="11"/>
  <c r="BS504" i="11"/>
  <c r="BT504" i="11"/>
  <c r="BU504" i="11"/>
  <c r="BV504" i="11"/>
  <c r="BW504" i="11"/>
  <c r="BX504" i="11"/>
  <c r="BY504" i="11"/>
  <c r="BZ504" i="11"/>
  <c r="A505" i="11"/>
  <c r="T545" i="11"/>
  <c r="B505" i="11"/>
  <c r="C505" i="11"/>
  <c r="F505" i="11"/>
  <c r="G505" i="11"/>
  <c r="H505" i="11"/>
  <c r="I505" i="11"/>
  <c r="J505" i="11"/>
  <c r="K505" i="11"/>
  <c r="L505" i="11"/>
  <c r="M505" i="11"/>
  <c r="N505" i="11"/>
  <c r="O505" i="11"/>
  <c r="P505" i="11"/>
  <c r="R505" i="11"/>
  <c r="S505" i="11"/>
  <c r="T505" i="11"/>
  <c r="Q510" i="11"/>
  <c r="U505" i="11"/>
  <c r="V505" i="11"/>
  <c r="W505" i="11"/>
  <c r="X505" i="11"/>
  <c r="Y505" i="11"/>
  <c r="Z505" i="11"/>
  <c r="AC505" i="11"/>
  <c r="AD505" i="11"/>
  <c r="AE505" i="11"/>
  <c r="AF505" i="11"/>
  <c r="AG505" i="11"/>
  <c r="AH505" i="11"/>
  <c r="AI505" i="11"/>
  <c r="AJ505" i="11"/>
  <c r="AK505" i="11"/>
  <c r="AL505" i="11"/>
  <c r="AM505" i="11"/>
  <c r="AN505" i="11"/>
  <c r="AO505" i="11"/>
  <c r="AP505" i="11"/>
  <c r="AQ505" i="11"/>
  <c r="AR505" i="11"/>
  <c r="AS505" i="11"/>
  <c r="AT505" i="11"/>
  <c r="AU505" i="11"/>
  <c r="AV505" i="11"/>
  <c r="AW505" i="11"/>
  <c r="AX505" i="11"/>
  <c r="AY505" i="11"/>
  <c r="AZ505" i="11"/>
  <c r="BA505" i="11"/>
  <c r="BB505" i="11"/>
  <c r="BC505" i="11"/>
  <c r="BD505" i="11"/>
  <c r="BE505" i="11"/>
  <c r="BF505" i="11"/>
  <c r="BG505" i="11"/>
  <c r="BH505" i="11"/>
  <c r="BI505" i="11"/>
  <c r="BJ505" i="11"/>
  <c r="BK505" i="11"/>
  <c r="BL505" i="11"/>
  <c r="BM505" i="11"/>
  <c r="BN505" i="11"/>
  <c r="BO505" i="11"/>
  <c r="BP505" i="11"/>
  <c r="BQ505" i="11"/>
  <c r="BR505" i="11"/>
  <c r="BS505" i="11"/>
  <c r="BT505" i="11"/>
  <c r="BU505" i="11"/>
  <c r="BV505" i="11"/>
  <c r="BW505" i="11"/>
  <c r="BX505" i="11"/>
  <c r="BY505" i="11"/>
  <c r="BZ505" i="11"/>
  <c r="A506" i="11"/>
  <c r="BG498" i="11"/>
  <c r="B506" i="11"/>
  <c r="C506" i="11"/>
  <c r="F506" i="11"/>
  <c r="G506" i="11"/>
  <c r="H506" i="11"/>
  <c r="I506" i="11"/>
  <c r="J506" i="11"/>
  <c r="K506" i="11"/>
  <c r="L506" i="11"/>
  <c r="M506" i="11"/>
  <c r="N506" i="11"/>
  <c r="O506" i="11"/>
  <c r="P506" i="11"/>
  <c r="R506" i="11"/>
  <c r="S506" i="11"/>
  <c r="T506" i="11"/>
  <c r="Q501" i="11"/>
  <c r="U506" i="11"/>
  <c r="V506" i="11"/>
  <c r="W506" i="11"/>
  <c r="X506" i="11"/>
  <c r="Y506" i="11"/>
  <c r="Z506" i="11"/>
  <c r="AC506" i="11"/>
  <c r="AD506" i="11"/>
  <c r="AE506" i="11"/>
  <c r="AF506" i="11"/>
  <c r="AG506" i="11"/>
  <c r="AH506" i="11"/>
  <c r="AI506" i="11"/>
  <c r="AJ506" i="11"/>
  <c r="AK506" i="11"/>
  <c r="AL506" i="11"/>
  <c r="AM506" i="11"/>
  <c r="AN506" i="11"/>
  <c r="AO506" i="11"/>
  <c r="AP506" i="11"/>
  <c r="AQ506" i="11"/>
  <c r="AR506" i="11"/>
  <c r="AS506" i="11"/>
  <c r="AT506" i="11"/>
  <c r="AU506" i="11"/>
  <c r="AV506" i="11"/>
  <c r="AW506" i="11"/>
  <c r="AX506" i="11"/>
  <c r="AY506" i="11"/>
  <c r="AZ506" i="11"/>
  <c r="BA506" i="11"/>
  <c r="BB506" i="11"/>
  <c r="BC506" i="11"/>
  <c r="BD506" i="11"/>
  <c r="BE506" i="11"/>
  <c r="BF506" i="11"/>
  <c r="BG506" i="11"/>
  <c r="BH506" i="11"/>
  <c r="BI506" i="11"/>
  <c r="BJ506" i="11"/>
  <c r="BK506" i="11"/>
  <c r="BL506" i="11"/>
  <c r="BM506" i="11"/>
  <c r="BN506" i="11"/>
  <c r="BO506" i="11"/>
  <c r="BP506" i="11"/>
  <c r="BQ506" i="11"/>
  <c r="BR506" i="11"/>
  <c r="BS506" i="11"/>
  <c r="BT506" i="11"/>
  <c r="BU506" i="11"/>
  <c r="BV506" i="11"/>
  <c r="BW506" i="11"/>
  <c r="BX506" i="11"/>
  <c r="BY506" i="11"/>
  <c r="BZ506" i="11"/>
  <c r="A507" i="11"/>
  <c r="BK498" i="11"/>
  <c r="B507" i="11"/>
  <c r="C507" i="11"/>
  <c r="F507" i="11"/>
  <c r="G507" i="11"/>
  <c r="H507" i="11"/>
  <c r="I507" i="11"/>
  <c r="J507" i="11"/>
  <c r="K507" i="11"/>
  <c r="L507" i="11"/>
  <c r="M507" i="11"/>
  <c r="N507" i="11"/>
  <c r="O507" i="11"/>
  <c r="P507" i="11"/>
  <c r="R507" i="11"/>
  <c r="S507" i="11"/>
  <c r="T507" i="11"/>
  <c r="Q509" i="11"/>
  <c r="U507" i="11"/>
  <c r="V507" i="11"/>
  <c r="W507" i="11"/>
  <c r="X507" i="11"/>
  <c r="Y507" i="11"/>
  <c r="Z507" i="11"/>
  <c r="AC507" i="11"/>
  <c r="AD507" i="11"/>
  <c r="AE507" i="11"/>
  <c r="AF507" i="11"/>
  <c r="AG507" i="11"/>
  <c r="AH507" i="11"/>
  <c r="AI507" i="11"/>
  <c r="AJ507" i="11"/>
  <c r="AK507" i="11"/>
  <c r="AL507" i="11"/>
  <c r="AM507" i="11"/>
  <c r="AN507" i="11"/>
  <c r="AO507" i="11"/>
  <c r="AP507" i="11"/>
  <c r="AQ507" i="11"/>
  <c r="AR507" i="11"/>
  <c r="AS507" i="11"/>
  <c r="AT507" i="11"/>
  <c r="AU507" i="11"/>
  <c r="AV507" i="11"/>
  <c r="AW507" i="11"/>
  <c r="AX507" i="11"/>
  <c r="AY507" i="11"/>
  <c r="AZ507" i="11"/>
  <c r="BA507" i="11"/>
  <c r="BB507" i="11"/>
  <c r="BC507" i="11"/>
  <c r="BD507" i="11"/>
  <c r="BE507" i="11"/>
  <c r="BF507" i="11"/>
  <c r="BG507" i="11"/>
  <c r="BH507" i="11"/>
  <c r="BI507" i="11"/>
  <c r="BJ507" i="11"/>
  <c r="BK507" i="11"/>
  <c r="BL507" i="11"/>
  <c r="BM507" i="11"/>
  <c r="BN507" i="11"/>
  <c r="BO507" i="11"/>
  <c r="BP507" i="11"/>
  <c r="BQ507" i="11"/>
  <c r="BR507" i="11"/>
  <c r="BS507" i="11"/>
  <c r="BT507" i="11"/>
  <c r="BU507" i="11"/>
  <c r="BV507" i="11"/>
  <c r="BW507" i="11"/>
  <c r="BX507" i="11"/>
  <c r="BY507" i="11"/>
  <c r="BZ507" i="11"/>
  <c r="A508" i="11"/>
  <c r="BO498" i="11"/>
  <c r="B508" i="11"/>
  <c r="C508" i="11"/>
  <c r="F508" i="11"/>
  <c r="G508" i="11"/>
  <c r="H508" i="11"/>
  <c r="I508" i="11"/>
  <c r="J508" i="11"/>
  <c r="K508" i="11"/>
  <c r="L508" i="11"/>
  <c r="M508" i="11"/>
  <c r="N508" i="11"/>
  <c r="O508" i="11"/>
  <c r="P508" i="11"/>
  <c r="R508" i="11"/>
  <c r="S508" i="11"/>
  <c r="T508" i="11"/>
  <c r="Q503" i="11"/>
  <c r="U508" i="11"/>
  <c r="V508" i="11"/>
  <c r="W508" i="11"/>
  <c r="X508" i="11"/>
  <c r="Y508" i="11"/>
  <c r="Z508" i="11"/>
  <c r="AC508" i="11"/>
  <c r="AD508" i="11"/>
  <c r="AE508" i="11"/>
  <c r="AF508" i="11"/>
  <c r="AG508" i="11"/>
  <c r="AH508" i="11"/>
  <c r="AI508" i="11"/>
  <c r="AJ508" i="11"/>
  <c r="AK508" i="11"/>
  <c r="AL508" i="11"/>
  <c r="AM508" i="11"/>
  <c r="AN508" i="11"/>
  <c r="AO508" i="11"/>
  <c r="AP508" i="11"/>
  <c r="AQ508" i="11"/>
  <c r="AR508" i="11"/>
  <c r="AS508" i="11"/>
  <c r="AT508" i="11"/>
  <c r="AU508" i="11"/>
  <c r="AV508" i="11"/>
  <c r="AW508" i="11"/>
  <c r="AX508" i="11"/>
  <c r="AY508" i="11"/>
  <c r="AZ508" i="11"/>
  <c r="BA508" i="11"/>
  <c r="BB508" i="11"/>
  <c r="BC508" i="11"/>
  <c r="BD508" i="11"/>
  <c r="BE508" i="11"/>
  <c r="BF508" i="11"/>
  <c r="BG508" i="11"/>
  <c r="BH508" i="11"/>
  <c r="BI508" i="11"/>
  <c r="BJ508" i="11"/>
  <c r="BK508" i="11"/>
  <c r="BL508" i="11"/>
  <c r="BM508" i="11"/>
  <c r="BN508" i="11"/>
  <c r="BO508" i="11"/>
  <c r="BP508" i="11"/>
  <c r="BQ508" i="11"/>
  <c r="BR508" i="11"/>
  <c r="BS508" i="11"/>
  <c r="BT508" i="11"/>
  <c r="BU508" i="11"/>
  <c r="BV508" i="11"/>
  <c r="BW508" i="11"/>
  <c r="BX508" i="11"/>
  <c r="BY508" i="11"/>
  <c r="BZ508" i="11"/>
  <c r="A509" i="11"/>
  <c r="B509" i="11"/>
  <c r="C509" i="11"/>
  <c r="F509" i="11"/>
  <c r="G509" i="11"/>
  <c r="H509" i="11"/>
  <c r="I509" i="11"/>
  <c r="J509" i="11"/>
  <c r="K509" i="11"/>
  <c r="L509" i="11"/>
  <c r="M509" i="11"/>
  <c r="N509" i="11"/>
  <c r="O509" i="11"/>
  <c r="P509" i="11"/>
  <c r="R509" i="11"/>
  <c r="S509" i="11"/>
  <c r="T509" i="11"/>
  <c r="Q507" i="11"/>
  <c r="U509" i="11"/>
  <c r="V509" i="11"/>
  <c r="W509" i="11"/>
  <c r="X509" i="11"/>
  <c r="Y509" i="11"/>
  <c r="Z509" i="11"/>
  <c r="AC509" i="11"/>
  <c r="AD509" i="11"/>
  <c r="AE509" i="11"/>
  <c r="AF509" i="11"/>
  <c r="AG509" i="11"/>
  <c r="AH509" i="11"/>
  <c r="AI509" i="11"/>
  <c r="AJ509" i="11"/>
  <c r="AK509" i="11"/>
  <c r="AL509" i="11"/>
  <c r="AM509" i="11"/>
  <c r="AN509" i="11"/>
  <c r="AO509" i="11"/>
  <c r="AP509" i="11"/>
  <c r="AQ509" i="11"/>
  <c r="AR509" i="11"/>
  <c r="AS509" i="11"/>
  <c r="AT509" i="11"/>
  <c r="AU509" i="11"/>
  <c r="AV509" i="11"/>
  <c r="AW509" i="11"/>
  <c r="AX509" i="11"/>
  <c r="AY509" i="11"/>
  <c r="AZ509" i="11"/>
  <c r="BA509" i="11"/>
  <c r="BB509" i="11"/>
  <c r="BC509" i="11"/>
  <c r="BD509" i="11"/>
  <c r="BE509" i="11"/>
  <c r="BF509" i="11"/>
  <c r="BG509" i="11"/>
  <c r="BH509" i="11"/>
  <c r="BI509" i="11"/>
  <c r="BJ509" i="11"/>
  <c r="BK509" i="11"/>
  <c r="BL509" i="11"/>
  <c r="BM509" i="11"/>
  <c r="BN509" i="11"/>
  <c r="BO509" i="11"/>
  <c r="BP509" i="11"/>
  <c r="BQ509" i="11"/>
  <c r="BR509" i="11"/>
  <c r="BS509" i="11"/>
  <c r="BT509" i="11"/>
  <c r="BU509" i="11"/>
  <c r="BV509" i="11"/>
  <c r="BW509" i="11"/>
  <c r="BX509" i="11"/>
  <c r="BY509" i="11"/>
  <c r="BZ509" i="11"/>
  <c r="A510" i="11"/>
  <c r="BW498" i="11"/>
  <c r="B510" i="11"/>
  <c r="C510" i="11"/>
  <c r="F510" i="11"/>
  <c r="G510" i="11"/>
  <c r="H510" i="11"/>
  <c r="I510" i="11"/>
  <c r="J510" i="11"/>
  <c r="K510" i="11"/>
  <c r="L510" i="11"/>
  <c r="M510" i="11"/>
  <c r="N510" i="11"/>
  <c r="O510" i="11"/>
  <c r="P510" i="11"/>
  <c r="R510" i="11"/>
  <c r="S510" i="11"/>
  <c r="T510" i="11"/>
  <c r="Q505" i="11"/>
  <c r="U510" i="11"/>
  <c r="V510" i="11"/>
  <c r="W510" i="11"/>
  <c r="X510" i="11"/>
  <c r="Y510" i="11"/>
  <c r="Z510" i="11"/>
  <c r="AC510" i="11"/>
  <c r="AD510" i="11"/>
  <c r="AE510" i="11"/>
  <c r="AF510" i="11"/>
  <c r="AG510" i="11"/>
  <c r="AH510" i="11"/>
  <c r="AI510" i="11"/>
  <c r="AJ510" i="11"/>
  <c r="AK510" i="11"/>
  <c r="AL510" i="11"/>
  <c r="AM510" i="11"/>
  <c r="AN510" i="11"/>
  <c r="AO510" i="11"/>
  <c r="AP510" i="11"/>
  <c r="AQ510" i="11"/>
  <c r="AR510" i="11"/>
  <c r="AS510" i="11"/>
  <c r="AT510" i="11"/>
  <c r="AU510" i="11"/>
  <c r="AV510" i="11"/>
  <c r="AW510" i="11"/>
  <c r="AX510" i="11"/>
  <c r="AY510" i="11"/>
  <c r="AZ510" i="11"/>
  <c r="BA510" i="11"/>
  <c r="BB510" i="11"/>
  <c r="BC510" i="11"/>
  <c r="BD510" i="11"/>
  <c r="BE510" i="11"/>
  <c r="BF510" i="11"/>
  <c r="BG510" i="11"/>
  <c r="BH510" i="11"/>
  <c r="BI510" i="11"/>
  <c r="BJ510" i="11"/>
  <c r="BK510" i="11"/>
  <c r="BL510" i="11"/>
  <c r="BM510" i="11"/>
  <c r="BN510" i="11"/>
  <c r="BO510" i="11"/>
  <c r="BP510" i="11"/>
  <c r="BQ510" i="11"/>
  <c r="BR510" i="11"/>
  <c r="BS510" i="11"/>
  <c r="BT510" i="11"/>
  <c r="BU510" i="11"/>
  <c r="BV510" i="11"/>
  <c r="BW510" i="11"/>
  <c r="BX510" i="11"/>
  <c r="BY510" i="11"/>
  <c r="BZ510" i="11"/>
  <c r="A515" i="11"/>
  <c r="B515" i="11"/>
  <c r="C515" i="11"/>
  <c r="D515" i="11"/>
  <c r="E515" i="11"/>
  <c r="F515" i="11"/>
  <c r="G515" i="11"/>
  <c r="H515" i="11"/>
  <c r="I515" i="11"/>
  <c r="J515" i="11"/>
  <c r="K515" i="11"/>
  <c r="L515" i="11"/>
  <c r="N515" i="11"/>
  <c r="O515" i="11"/>
  <c r="P515" i="11"/>
  <c r="Q515" i="11"/>
  <c r="R515" i="11"/>
  <c r="S515" i="11"/>
  <c r="T515" i="11"/>
  <c r="U515" i="11"/>
  <c r="V515" i="11"/>
  <c r="A517" i="11"/>
  <c r="B517" i="11"/>
  <c r="C517" i="11"/>
  <c r="D517" i="11"/>
  <c r="E517" i="11"/>
  <c r="F517" i="11"/>
  <c r="G517" i="11"/>
  <c r="H517" i="11"/>
  <c r="I517" i="11"/>
  <c r="J517" i="11"/>
  <c r="K517" i="11"/>
  <c r="L517" i="11"/>
  <c r="A519" i="11"/>
  <c r="B519" i="11"/>
  <c r="C519" i="11"/>
  <c r="D519" i="11"/>
  <c r="E519" i="11"/>
  <c r="F519" i="11"/>
  <c r="G519" i="11"/>
  <c r="H519" i="11"/>
  <c r="I519" i="11"/>
  <c r="J519" i="11"/>
  <c r="K519" i="11"/>
  <c r="L519" i="11"/>
  <c r="X519" i="11"/>
  <c r="Y519" i="11"/>
  <c r="A521" i="11"/>
  <c r="B521" i="11"/>
  <c r="C521" i="11"/>
  <c r="D521" i="11"/>
  <c r="E521" i="11"/>
  <c r="F521" i="11"/>
  <c r="G521" i="11"/>
  <c r="H521" i="11"/>
  <c r="I521" i="11"/>
  <c r="J521" i="11"/>
  <c r="K521" i="11"/>
  <c r="L521" i="11"/>
  <c r="N521" i="11"/>
  <c r="O521" i="11"/>
  <c r="P521" i="11"/>
  <c r="Q521" i="11"/>
  <c r="R521" i="11"/>
  <c r="S521" i="11"/>
  <c r="T521" i="11"/>
  <c r="U521" i="11"/>
  <c r="A523" i="11"/>
  <c r="B523" i="11"/>
  <c r="C523" i="11"/>
  <c r="D523" i="11"/>
  <c r="E523" i="11"/>
  <c r="F523" i="11"/>
  <c r="G523" i="11"/>
  <c r="H523" i="11"/>
  <c r="I523" i="11"/>
  <c r="J523" i="11"/>
  <c r="K523" i="11"/>
  <c r="L523" i="11"/>
  <c r="A525" i="11"/>
  <c r="B525" i="11"/>
  <c r="C525" i="11"/>
  <c r="D525" i="11"/>
  <c r="E525" i="11"/>
  <c r="F525" i="11"/>
  <c r="G525" i="11"/>
  <c r="H525" i="11"/>
  <c r="I525" i="11"/>
  <c r="J525" i="11"/>
  <c r="K525" i="11"/>
  <c r="L525" i="11"/>
  <c r="A527" i="11"/>
  <c r="B527" i="11"/>
  <c r="C527" i="11"/>
  <c r="D527" i="11"/>
  <c r="E527" i="11"/>
  <c r="F527" i="11"/>
  <c r="G527" i="11"/>
  <c r="H527" i="11"/>
  <c r="I527" i="11"/>
  <c r="J527" i="11"/>
  <c r="K527" i="11"/>
  <c r="L527" i="11"/>
  <c r="N527" i="11"/>
  <c r="O527" i="11"/>
  <c r="Q527" i="11"/>
  <c r="R527" i="11"/>
  <c r="S527" i="11"/>
  <c r="T527" i="11"/>
  <c r="U527" i="11"/>
  <c r="W527" i="11"/>
  <c r="A529" i="11"/>
  <c r="B529" i="11"/>
  <c r="C529" i="11"/>
  <c r="D529" i="11"/>
  <c r="E529" i="11"/>
  <c r="F529" i="11"/>
  <c r="G529" i="11"/>
  <c r="H529" i="11"/>
  <c r="I529" i="11"/>
  <c r="J529" i="11"/>
  <c r="K529" i="11"/>
  <c r="L529" i="11"/>
  <c r="A531" i="11"/>
  <c r="B531" i="11"/>
  <c r="C531" i="11"/>
  <c r="D531" i="11"/>
  <c r="E531" i="11"/>
  <c r="F531" i="11"/>
  <c r="G531" i="11"/>
  <c r="H531" i="11"/>
  <c r="I531" i="11"/>
  <c r="J531" i="11"/>
  <c r="K531" i="11"/>
  <c r="L531" i="11"/>
  <c r="A533" i="11"/>
  <c r="B533" i="11"/>
  <c r="C533" i="11"/>
  <c r="D533" i="11"/>
  <c r="E533" i="11"/>
  <c r="F533" i="11"/>
  <c r="G533" i="11"/>
  <c r="H533" i="11"/>
  <c r="I533" i="11"/>
  <c r="J533" i="11"/>
  <c r="K533" i="11"/>
  <c r="L533" i="11"/>
  <c r="O533" i="11"/>
  <c r="A535" i="11"/>
  <c r="B535" i="11"/>
  <c r="C535" i="11"/>
  <c r="D535" i="11"/>
  <c r="E535" i="11"/>
  <c r="F535" i="11"/>
  <c r="G535" i="11"/>
  <c r="H535" i="11"/>
  <c r="I535" i="11"/>
  <c r="J535" i="11"/>
  <c r="K535" i="11"/>
  <c r="L535" i="11"/>
  <c r="A537" i="11"/>
  <c r="B537" i="11"/>
  <c r="C537" i="11"/>
  <c r="D537" i="11"/>
  <c r="E537" i="11"/>
  <c r="F537" i="11"/>
  <c r="G537" i="11"/>
  <c r="H537" i="11"/>
  <c r="I537" i="11"/>
  <c r="J537" i="11"/>
  <c r="K537" i="11"/>
  <c r="L537" i="11"/>
  <c r="A539" i="11"/>
  <c r="B539" i="11"/>
  <c r="C539" i="11"/>
  <c r="D539" i="11"/>
  <c r="E539" i="11"/>
  <c r="F539" i="11"/>
  <c r="G539" i="11"/>
  <c r="H539" i="11"/>
  <c r="I539" i="11"/>
  <c r="J539" i="11"/>
  <c r="K539" i="11"/>
  <c r="L539" i="11"/>
  <c r="Q539" i="11"/>
  <c r="R539" i="11"/>
  <c r="S539" i="11"/>
  <c r="T539" i="11"/>
  <c r="U539" i="11"/>
  <c r="W539" i="11"/>
  <c r="X539" i="11"/>
  <c r="Y539" i="11"/>
  <c r="A541" i="11"/>
  <c r="B541" i="11"/>
  <c r="C541" i="11"/>
  <c r="D541" i="11"/>
  <c r="E541" i="11"/>
  <c r="F541" i="11"/>
  <c r="G541" i="11"/>
  <c r="H541" i="11"/>
  <c r="I541" i="11"/>
  <c r="J541" i="11"/>
  <c r="K541" i="11"/>
  <c r="L541" i="11"/>
  <c r="N541" i="11"/>
  <c r="O541" i="11"/>
  <c r="A543" i="11"/>
  <c r="B543" i="11"/>
  <c r="C543" i="11"/>
  <c r="D543" i="11"/>
  <c r="E543" i="11"/>
  <c r="F543" i="11"/>
  <c r="G543" i="11"/>
  <c r="H543" i="11"/>
  <c r="I543" i="11"/>
  <c r="J543" i="11"/>
  <c r="K543" i="11"/>
  <c r="L543" i="11"/>
  <c r="A545" i="11"/>
  <c r="B545" i="11"/>
  <c r="C545" i="11"/>
  <c r="D545" i="11"/>
  <c r="E545" i="11"/>
  <c r="F545" i="11"/>
  <c r="G545" i="11"/>
  <c r="H545" i="11"/>
  <c r="I545" i="11"/>
  <c r="J545" i="11"/>
  <c r="K545" i="11"/>
  <c r="L545" i="11"/>
  <c r="Q545" i="11"/>
  <c r="R545" i="11"/>
  <c r="S545" i="11"/>
  <c r="U545" i="11"/>
  <c r="V545" i="11"/>
  <c r="W545" i="11"/>
  <c r="Y545" i="11"/>
  <c r="A1" i="13"/>
  <c r="B5" i="13"/>
  <c r="P5" i="13"/>
  <c r="AD5" i="13"/>
  <c r="AR5" i="13"/>
  <c r="AR7" i="13"/>
  <c r="AT7" i="13"/>
  <c r="AU7" i="13"/>
  <c r="AR8" i="13"/>
  <c r="AT8" i="13"/>
  <c r="AU8" i="13"/>
  <c r="AR9" i="13"/>
  <c r="AT9" i="13"/>
  <c r="AU9" i="13"/>
  <c r="AR10" i="13"/>
  <c r="AT10" i="13"/>
  <c r="AU10" i="13"/>
  <c r="AR11" i="13"/>
  <c r="AT11" i="13"/>
  <c r="AU11" i="13"/>
  <c r="BC11" i="13"/>
  <c r="K13" i="13"/>
  <c r="Y13" i="13"/>
  <c r="AM13" i="13"/>
  <c r="B30" i="13"/>
  <c r="D30" i="13"/>
  <c r="E30" i="13"/>
  <c r="P30" i="13"/>
  <c r="R30" i="13"/>
  <c r="S30" i="13"/>
  <c r="AD30" i="13"/>
  <c r="AF30" i="13"/>
  <c r="AG30" i="13"/>
  <c r="AR30" i="13"/>
  <c r="AT30" i="13"/>
  <c r="AU30" i="13"/>
  <c r="B31" i="13"/>
  <c r="D31" i="13"/>
  <c r="E31" i="13"/>
  <c r="P31" i="13"/>
  <c r="R31" i="13"/>
  <c r="S31" i="13"/>
  <c r="AD31" i="13"/>
  <c r="AF31" i="13"/>
  <c r="AG31" i="13"/>
  <c r="B32" i="13"/>
  <c r="D32" i="13"/>
  <c r="E32" i="13"/>
  <c r="P32" i="13"/>
  <c r="R32" i="13"/>
  <c r="S32" i="13"/>
  <c r="AD32" i="13"/>
  <c r="AF32" i="13"/>
  <c r="AG32" i="13"/>
  <c r="B33" i="13"/>
  <c r="D33" i="13"/>
  <c r="E33" i="13"/>
  <c r="P33" i="13"/>
  <c r="R33" i="13"/>
  <c r="S33" i="13"/>
  <c r="AD33" i="13"/>
  <c r="AF33" i="13"/>
  <c r="AG33" i="13"/>
  <c r="B34" i="13"/>
  <c r="D34" i="13"/>
  <c r="E34" i="13"/>
  <c r="P34" i="13"/>
  <c r="R34" i="13"/>
  <c r="S34" i="13"/>
  <c r="AD34" i="13"/>
  <c r="AF34" i="13"/>
  <c r="AG34" i="13"/>
  <c r="B35" i="13"/>
  <c r="D35" i="13"/>
  <c r="E35" i="13"/>
  <c r="P35" i="13"/>
  <c r="R35" i="13"/>
  <c r="S35" i="13"/>
  <c r="AD35" i="13"/>
  <c r="AF35" i="13"/>
  <c r="AG35" i="13"/>
  <c r="B52" i="13"/>
  <c r="P52" i="13"/>
  <c r="AD52" i="13"/>
  <c r="AR52" i="13"/>
  <c r="B53" i="13"/>
  <c r="D53" i="13"/>
  <c r="E53" i="13"/>
  <c r="P53" i="13"/>
  <c r="R53" i="13"/>
  <c r="S53" i="13"/>
  <c r="AD53" i="13"/>
  <c r="AF53" i="13"/>
  <c r="AG53" i="13"/>
  <c r="AR53" i="13"/>
  <c r="AT53" i="13"/>
  <c r="AU53" i="13"/>
  <c r="B54" i="13"/>
  <c r="D54" i="13"/>
  <c r="E54" i="13"/>
  <c r="P54" i="13"/>
  <c r="R54" i="13"/>
  <c r="S54" i="13"/>
  <c r="AD54" i="13"/>
  <c r="AF54" i="13"/>
  <c r="AG54" i="13"/>
  <c r="AR54" i="13"/>
  <c r="AT54" i="13"/>
  <c r="AU54" i="13"/>
  <c r="B55" i="13"/>
  <c r="D55" i="13"/>
  <c r="E55" i="13"/>
  <c r="P55" i="13"/>
  <c r="R55" i="13"/>
  <c r="S55" i="13"/>
  <c r="AD55" i="13"/>
  <c r="AF55" i="13"/>
  <c r="AG55" i="13"/>
  <c r="AR55" i="13"/>
  <c r="AT55" i="13"/>
  <c r="AU55" i="13"/>
  <c r="B56" i="13"/>
  <c r="D56" i="13"/>
  <c r="E56" i="13"/>
  <c r="P56" i="13"/>
  <c r="R56" i="13"/>
  <c r="S56" i="13"/>
  <c r="AD56" i="13"/>
  <c r="AF56" i="13"/>
  <c r="AG56" i="13"/>
  <c r="AR56" i="13"/>
  <c r="AT56" i="13"/>
  <c r="AU56" i="13"/>
  <c r="B57" i="13"/>
  <c r="D57" i="13"/>
  <c r="E57" i="13"/>
  <c r="P57" i="13"/>
  <c r="R57" i="13"/>
  <c r="S57" i="13"/>
  <c r="AD57" i="13"/>
  <c r="AF57" i="13"/>
  <c r="AG57" i="13"/>
  <c r="AR57" i="13"/>
  <c r="AT57" i="13"/>
  <c r="AU57" i="13"/>
  <c r="B58" i="13"/>
  <c r="D58" i="13"/>
  <c r="E58" i="13"/>
  <c r="P58" i="13"/>
  <c r="R58" i="13"/>
  <c r="S58" i="13"/>
  <c r="AD58" i="13"/>
  <c r="AF58" i="13"/>
  <c r="AG58" i="13"/>
  <c r="AR58" i="13"/>
  <c r="AT58" i="13"/>
  <c r="AU58" i="13"/>
  <c r="Y60" i="13"/>
  <c r="A97" i="13"/>
  <c r="A1" i="4"/>
  <c r="B5" i="4"/>
  <c r="P5" i="4"/>
  <c r="AD5" i="4"/>
  <c r="AR5" i="4"/>
  <c r="B6" i="4"/>
  <c r="D6" i="4"/>
  <c r="E6" i="4"/>
  <c r="P6" i="4"/>
  <c r="R6" i="4"/>
  <c r="S6" i="4"/>
  <c r="AD6" i="4"/>
  <c r="AF6" i="4"/>
  <c r="AG6" i="4"/>
  <c r="AR6" i="4"/>
  <c r="AT6" i="4"/>
  <c r="AU6" i="4"/>
  <c r="B7" i="4"/>
  <c r="D7" i="4"/>
  <c r="E7" i="4"/>
  <c r="P7" i="4"/>
  <c r="R7" i="4"/>
  <c r="S7" i="4"/>
  <c r="AD7" i="4"/>
  <c r="AF7" i="4"/>
  <c r="AG7" i="4"/>
  <c r="AR7" i="4"/>
  <c r="AT7" i="4"/>
  <c r="AU7" i="4"/>
  <c r="B8" i="4"/>
  <c r="D8" i="4"/>
  <c r="E8" i="4"/>
  <c r="P8" i="4"/>
  <c r="R8" i="4"/>
  <c r="S8" i="4"/>
  <c r="AD8" i="4"/>
  <c r="AF8" i="4"/>
  <c r="AG8" i="4"/>
  <c r="AR8" i="4"/>
  <c r="AT8" i="4"/>
  <c r="AU8" i="4"/>
  <c r="B9" i="4"/>
  <c r="D9" i="4"/>
  <c r="E9" i="4"/>
  <c r="P9" i="4"/>
  <c r="R9" i="4"/>
  <c r="S9" i="4"/>
  <c r="AD9" i="4"/>
  <c r="AF9" i="4"/>
  <c r="AG9" i="4"/>
  <c r="AR9" i="4"/>
  <c r="AT9" i="4"/>
  <c r="AU9" i="4"/>
  <c r="B10" i="4"/>
  <c r="D10" i="4"/>
  <c r="E10" i="4"/>
  <c r="P10" i="4"/>
  <c r="R10" i="4"/>
  <c r="S10" i="4"/>
  <c r="AD10" i="4"/>
  <c r="AF10" i="4"/>
  <c r="AG10" i="4"/>
  <c r="AR10" i="4"/>
  <c r="AT10" i="4"/>
  <c r="AU10" i="4"/>
  <c r="B11" i="4"/>
  <c r="D11" i="4"/>
  <c r="E11" i="4"/>
  <c r="P11" i="4"/>
  <c r="R11" i="4"/>
  <c r="S11" i="4"/>
  <c r="AD11" i="4"/>
  <c r="AF11" i="4"/>
  <c r="AG11" i="4"/>
  <c r="AR11" i="4"/>
  <c r="AT11" i="4"/>
  <c r="AU11" i="4"/>
  <c r="AM13" i="4"/>
  <c r="B30" i="4"/>
  <c r="D30" i="4"/>
  <c r="E30" i="4"/>
  <c r="P30" i="4"/>
  <c r="R30" i="4"/>
  <c r="S30" i="4"/>
  <c r="AD30" i="4"/>
  <c r="AF30" i="4"/>
  <c r="AG30" i="4"/>
  <c r="AR30" i="4"/>
  <c r="AT30" i="4"/>
  <c r="AU30" i="4"/>
  <c r="B31" i="4"/>
  <c r="D31" i="4"/>
  <c r="E31" i="4"/>
  <c r="P31" i="4"/>
  <c r="R31" i="4"/>
  <c r="S31" i="4"/>
  <c r="AD31" i="4"/>
  <c r="AF31" i="4"/>
  <c r="AG31" i="4"/>
  <c r="AR31" i="4"/>
  <c r="AT31" i="4"/>
  <c r="AU31" i="4"/>
  <c r="B32" i="4"/>
  <c r="D32" i="4"/>
  <c r="E32" i="4"/>
  <c r="P32" i="4"/>
  <c r="R32" i="4"/>
  <c r="S32" i="4"/>
  <c r="AD32" i="4"/>
  <c r="AF32" i="4"/>
  <c r="AG32" i="4"/>
  <c r="AR32" i="4"/>
  <c r="AT32" i="4"/>
  <c r="AU32" i="4"/>
  <c r="B33" i="4"/>
  <c r="D33" i="4"/>
  <c r="E33" i="4"/>
  <c r="P33" i="4"/>
  <c r="R33" i="4"/>
  <c r="S33" i="4"/>
  <c r="AD33" i="4"/>
  <c r="AF33" i="4"/>
  <c r="AG33" i="4"/>
  <c r="AR33" i="4"/>
  <c r="AT33" i="4"/>
  <c r="AU33" i="4"/>
  <c r="B34" i="4"/>
  <c r="D34" i="4"/>
  <c r="E34" i="4"/>
  <c r="P34" i="4"/>
  <c r="R34" i="4"/>
  <c r="S34" i="4"/>
  <c r="AD34" i="4"/>
  <c r="AF34" i="4"/>
  <c r="AG34" i="4"/>
  <c r="AR34" i="4"/>
  <c r="AT34" i="4"/>
  <c r="AU34" i="4"/>
  <c r="B35" i="4"/>
  <c r="D35" i="4"/>
  <c r="E35" i="4"/>
  <c r="P35" i="4"/>
  <c r="R35" i="4"/>
  <c r="S35" i="4"/>
  <c r="AD35" i="4"/>
  <c r="AF35" i="4"/>
  <c r="AG35" i="4"/>
  <c r="AR35" i="4"/>
  <c r="AT35" i="4"/>
  <c r="AU35" i="4"/>
  <c r="B52" i="4"/>
  <c r="P52" i="4"/>
  <c r="AD52" i="4"/>
  <c r="AR52" i="4"/>
  <c r="B53" i="4"/>
  <c r="D53" i="4"/>
  <c r="E53" i="4"/>
  <c r="P53" i="4"/>
  <c r="R53" i="4"/>
  <c r="S54" i="4"/>
  <c r="AG54" i="4"/>
  <c r="AR54" i="4"/>
  <c r="AT54" i="4"/>
  <c r="S55" i="4"/>
  <c r="AD55" i="4"/>
  <c r="AF55" i="4"/>
  <c r="AG55" i="4"/>
  <c r="AR55" i="4"/>
  <c r="AT55" i="4"/>
  <c r="B56" i="4"/>
  <c r="D56" i="4"/>
  <c r="E56" i="4"/>
  <c r="AG56" i="4"/>
  <c r="AR56" i="4"/>
  <c r="AT56" i="4"/>
  <c r="E57" i="4"/>
  <c r="K60" i="4"/>
  <c r="Y60" i="4"/>
  <c r="BA60" i="4"/>
  <c r="B77" i="4"/>
  <c r="D77" i="4"/>
  <c r="E77" i="4"/>
  <c r="P77" i="4"/>
  <c r="R77" i="4"/>
  <c r="S77" i="4"/>
  <c r="AD77" i="4"/>
  <c r="AF77" i="4"/>
  <c r="AG77" i="4"/>
  <c r="AR77" i="4"/>
  <c r="AT77" i="4"/>
  <c r="AU77" i="4"/>
  <c r="B78" i="4"/>
  <c r="D78" i="4"/>
  <c r="E78" i="4"/>
  <c r="P78" i="4"/>
  <c r="R78" i="4"/>
  <c r="S78" i="4"/>
  <c r="AD78" i="4"/>
  <c r="AF78" i="4"/>
  <c r="AG78" i="4"/>
  <c r="AR78" i="4"/>
  <c r="AT78" i="4"/>
  <c r="AU78" i="4"/>
  <c r="B79" i="4"/>
  <c r="D79" i="4"/>
  <c r="E79" i="4"/>
  <c r="P79" i="4"/>
  <c r="R79" i="4"/>
  <c r="S79" i="4"/>
  <c r="AD79" i="4"/>
  <c r="AF79" i="4"/>
  <c r="AG79" i="4"/>
  <c r="AR79" i="4"/>
  <c r="AT79" i="4"/>
  <c r="AU79" i="4"/>
  <c r="B80" i="4"/>
  <c r="D80" i="4"/>
  <c r="E80" i="4"/>
  <c r="P80" i="4"/>
  <c r="R80" i="4"/>
  <c r="S80" i="4"/>
  <c r="AD80" i="4"/>
  <c r="AF80" i="4"/>
  <c r="AG80" i="4"/>
  <c r="AR80" i="4"/>
  <c r="AT80" i="4"/>
  <c r="AU80" i="4"/>
  <c r="B81" i="4"/>
  <c r="D81" i="4"/>
  <c r="E81" i="4"/>
  <c r="P81" i="4"/>
  <c r="R81" i="4"/>
  <c r="S81" i="4"/>
  <c r="AD81" i="4"/>
  <c r="AF81" i="4"/>
  <c r="AG81" i="4"/>
  <c r="AR81" i="4"/>
  <c r="AT81" i="4"/>
  <c r="AU81" i="4"/>
  <c r="B82" i="4"/>
  <c r="D82" i="4"/>
  <c r="E82" i="4"/>
  <c r="P82" i="4"/>
  <c r="R82" i="4"/>
  <c r="S82" i="4"/>
  <c r="AD82" i="4"/>
  <c r="AF82" i="4"/>
  <c r="AG82" i="4"/>
  <c r="AR82" i="4"/>
  <c r="AT82" i="4"/>
  <c r="AU82" i="4"/>
  <c r="A97" i="4"/>
  <c r="A1" i="3"/>
  <c r="F7" i="3"/>
  <c r="G7" i="3"/>
  <c r="H7" i="3"/>
  <c r="M12" i="11"/>
  <c r="I7" i="3"/>
  <c r="J7" i="3"/>
  <c r="K7" i="3"/>
  <c r="M13" i="11"/>
  <c r="L7" i="3"/>
  <c r="M7" i="3"/>
  <c r="N7" i="3"/>
  <c r="M14" i="11"/>
  <c r="O7" i="3"/>
  <c r="P7" i="3"/>
  <c r="Q7" i="3"/>
  <c r="M15" i="11"/>
  <c r="U7" i="3"/>
  <c r="V7" i="3"/>
  <c r="W7" i="3"/>
  <c r="M17" i="11"/>
  <c r="AD7" i="3"/>
  <c r="AE7" i="3"/>
  <c r="AF7" i="3"/>
  <c r="M20" i="11"/>
  <c r="AG7" i="3"/>
  <c r="AH7" i="3"/>
  <c r="AI7" i="3"/>
  <c r="M21" i="11"/>
  <c r="AJ7" i="3"/>
  <c r="AK7" i="3"/>
  <c r="AL7" i="3"/>
  <c r="M22" i="11"/>
  <c r="AM7" i="3"/>
  <c r="AN7" i="3"/>
  <c r="AO7" i="3"/>
  <c r="M23" i="11"/>
  <c r="AS7" i="3"/>
  <c r="AT7" i="3"/>
  <c r="AU7" i="3"/>
  <c r="M25" i="11"/>
  <c r="AV7" i="3"/>
  <c r="AW7" i="3"/>
  <c r="AX7" i="3"/>
  <c r="M26" i="11"/>
  <c r="F8" i="3"/>
  <c r="G8" i="3"/>
  <c r="H8" i="3"/>
  <c r="N12" i="11"/>
  <c r="I8" i="3"/>
  <c r="J8" i="3"/>
  <c r="K8" i="3"/>
  <c r="N13" i="11"/>
  <c r="L8" i="3"/>
  <c r="M8" i="3"/>
  <c r="N8" i="3"/>
  <c r="N14" i="11"/>
  <c r="U8" i="3"/>
  <c r="V8" i="3"/>
  <c r="W8" i="3"/>
  <c r="N17" i="11"/>
  <c r="AA8" i="3"/>
  <c r="AB8" i="3"/>
  <c r="N19" i="11"/>
  <c r="AC8" i="3"/>
  <c r="AD8" i="3"/>
  <c r="AE8" i="3"/>
  <c r="AF8" i="3"/>
  <c r="N20" i="11"/>
  <c r="AG8" i="3"/>
  <c r="AH8" i="3"/>
  <c r="AI8" i="3"/>
  <c r="N21" i="11"/>
  <c r="AJ8" i="3"/>
  <c r="AK8" i="3"/>
  <c r="AL8" i="3"/>
  <c r="N22" i="11"/>
  <c r="AM8" i="3"/>
  <c r="AN8" i="3"/>
  <c r="AO8" i="3"/>
  <c r="N23" i="11"/>
  <c r="AS8" i="3"/>
  <c r="AT8" i="3"/>
  <c r="AU8" i="3"/>
  <c r="N25" i="11"/>
  <c r="AV8" i="3"/>
  <c r="AW8" i="3"/>
  <c r="AX8" i="3"/>
  <c r="N26" i="11"/>
  <c r="F9" i="3"/>
  <c r="O12" i="11"/>
  <c r="G9" i="3"/>
  <c r="H9" i="3"/>
  <c r="I9" i="3"/>
  <c r="O13" i="11"/>
  <c r="J9" i="3"/>
  <c r="K9" i="3"/>
  <c r="L9" i="3"/>
  <c r="O14" i="11"/>
  <c r="M9" i="3"/>
  <c r="N9" i="3"/>
  <c r="P9" i="3"/>
  <c r="Q9" i="3"/>
  <c r="S9" i="3"/>
  <c r="T9" i="3"/>
  <c r="U9" i="3"/>
  <c r="O17" i="11"/>
  <c r="V9" i="3"/>
  <c r="W9" i="3"/>
  <c r="Y9" i="3"/>
  <c r="Z9" i="3"/>
  <c r="AB9" i="3"/>
  <c r="AC9" i="3"/>
  <c r="AD9" i="3"/>
  <c r="O20" i="11"/>
  <c r="AE9" i="3"/>
  <c r="AF9" i="3"/>
  <c r="AG9" i="3"/>
  <c r="O21" i="11"/>
  <c r="AH9" i="3"/>
  <c r="AI9" i="3"/>
  <c r="AJ9" i="3"/>
  <c r="O22" i="11"/>
  <c r="AK9" i="3"/>
  <c r="AL9" i="3"/>
  <c r="AM9" i="3"/>
  <c r="O23" i="11"/>
  <c r="AN9" i="3"/>
  <c r="AO9" i="3"/>
  <c r="AQ9" i="3"/>
  <c r="AR9" i="3"/>
  <c r="AT9" i="3"/>
  <c r="AU9" i="3"/>
  <c r="AW9" i="3"/>
  <c r="AX9" i="3"/>
  <c r="AZ9" i="3"/>
  <c r="BA9" i="3"/>
  <c r="F10" i="3"/>
  <c r="P12" i="11"/>
  <c r="G10" i="3"/>
  <c r="H10" i="3"/>
  <c r="I10" i="3"/>
  <c r="P13" i="11"/>
  <c r="J10" i="3"/>
  <c r="K10" i="3"/>
  <c r="L10" i="3"/>
  <c r="P14" i="11"/>
  <c r="M10" i="3"/>
  <c r="N10" i="3"/>
  <c r="O10" i="3"/>
  <c r="P15" i="11"/>
  <c r="P10" i="3"/>
  <c r="Q10" i="3"/>
  <c r="S10" i="3"/>
  <c r="T10" i="3"/>
  <c r="U10" i="3"/>
  <c r="P17" i="11"/>
  <c r="V10" i="3"/>
  <c r="W10" i="3"/>
  <c r="Y10" i="3"/>
  <c r="Z10" i="3"/>
  <c r="AA10" i="3"/>
  <c r="P19" i="11"/>
  <c r="AB10" i="3"/>
  <c r="AC10" i="3"/>
  <c r="AD10" i="3"/>
  <c r="P20" i="11"/>
  <c r="AE10" i="3"/>
  <c r="AF10" i="3"/>
  <c r="AG10" i="3"/>
  <c r="P21" i="11"/>
  <c r="AH10" i="3"/>
  <c r="AI10" i="3"/>
  <c r="AJ10" i="3"/>
  <c r="P22" i="11"/>
  <c r="AK10" i="3"/>
  <c r="AL10" i="3"/>
  <c r="AM10" i="3"/>
  <c r="P23" i="11"/>
  <c r="AN10" i="3"/>
  <c r="AO10" i="3"/>
  <c r="AQ10" i="3"/>
  <c r="AR10" i="3"/>
  <c r="AS10" i="3"/>
  <c r="P25" i="11"/>
  <c r="AT10" i="3"/>
  <c r="AU10" i="3"/>
  <c r="AV10" i="3"/>
  <c r="P26" i="11"/>
  <c r="AW10" i="3"/>
  <c r="AX10" i="3"/>
  <c r="AZ10" i="3"/>
  <c r="BA10" i="3"/>
  <c r="F11" i="3"/>
  <c r="G11" i="3"/>
  <c r="H11" i="3"/>
  <c r="Q12" i="11"/>
  <c r="I11" i="3"/>
  <c r="J11" i="3"/>
  <c r="K11" i="3"/>
  <c r="Q13" i="11"/>
  <c r="L11" i="3"/>
  <c r="M11" i="3"/>
  <c r="N11" i="3"/>
  <c r="Q14" i="11"/>
  <c r="O11" i="3"/>
  <c r="P11" i="3"/>
  <c r="Q11" i="3"/>
  <c r="Q15" i="11"/>
  <c r="U11" i="3"/>
  <c r="V11" i="3"/>
  <c r="W11" i="3"/>
  <c r="Q17" i="11"/>
  <c r="AA11" i="3"/>
  <c r="AB11" i="3"/>
  <c r="AC11" i="3"/>
  <c r="Q19" i="11"/>
  <c r="AD11" i="3"/>
  <c r="Q20" i="11"/>
  <c r="AE11" i="3"/>
  <c r="AF11" i="3"/>
  <c r="AG11" i="3"/>
  <c r="AH11" i="3"/>
  <c r="AI11" i="3"/>
  <c r="Q21" i="11"/>
  <c r="AJ11" i="3"/>
  <c r="AK11" i="3"/>
  <c r="AL11" i="3"/>
  <c r="AM11" i="3"/>
  <c r="AN11" i="3"/>
  <c r="AO11" i="3"/>
  <c r="Q23" i="11"/>
  <c r="AS11" i="3"/>
  <c r="AT11" i="3"/>
  <c r="AU11" i="3"/>
  <c r="Q25" i="11"/>
  <c r="AV11" i="3"/>
  <c r="AW11" i="3"/>
  <c r="AX11" i="3"/>
  <c r="Q26" i="11"/>
  <c r="F12" i="3"/>
  <c r="R12" i="11"/>
  <c r="G12" i="3"/>
  <c r="H12" i="3"/>
  <c r="I12" i="3"/>
  <c r="R13" i="11"/>
  <c r="J12" i="3"/>
  <c r="K12" i="3"/>
  <c r="L12" i="3"/>
  <c r="R14" i="11"/>
  <c r="M12" i="3"/>
  <c r="N12" i="3"/>
  <c r="O12" i="3"/>
  <c r="R15" i="11"/>
  <c r="P12" i="3"/>
  <c r="Q12" i="3"/>
  <c r="S12" i="3"/>
  <c r="T12" i="3"/>
  <c r="U12" i="3"/>
  <c r="R17" i="11"/>
  <c r="V12" i="3"/>
  <c r="W12" i="3"/>
  <c r="Y12" i="3"/>
  <c r="Z12" i="3"/>
  <c r="AA12" i="3"/>
  <c r="R19" i="11"/>
  <c r="AB12" i="3"/>
  <c r="AC12" i="3"/>
  <c r="AD12" i="3"/>
  <c r="R20" i="11"/>
  <c r="AE12" i="3"/>
  <c r="AF12" i="3"/>
  <c r="AG12" i="3"/>
  <c r="R21" i="11"/>
  <c r="AH12" i="3"/>
  <c r="AI12" i="3"/>
  <c r="AJ12" i="3"/>
  <c r="R22" i="11"/>
  <c r="AK12" i="3"/>
  <c r="AL12" i="3"/>
  <c r="AM12" i="3"/>
  <c r="R23" i="11"/>
  <c r="AN12" i="3"/>
  <c r="AO12" i="3"/>
  <c r="AQ12" i="3"/>
  <c r="AR12" i="3"/>
  <c r="AS12" i="3"/>
  <c r="R25" i="11"/>
  <c r="AT12" i="3"/>
  <c r="AU12" i="3"/>
  <c r="AV12" i="3"/>
  <c r="R26" i="11"/>
  <c r="AW12" i="3"/>
  <c r="AX12" i="3"/>
  <c r="AZ12" i="3"/>
  <c r="BA12" i="3"/>
  <c r="F13" i="3"/>
  <c r="G13" i="3"/>
  <c r="H13" i="3"/>
  <c r="S12" i="11"/>
  <c r="I13" i="3"/>
  <c r="J13" i="3"/>
  <c r="K13" i="3"/>
  <c r="S13" i="11"/>
  <c r="L13" i="3"/>
  <c r="M13" i="3"/>
  <c r="N13" i="3"/>
  <c r="S14" i="11"/>
  <c r="O13" i="3"/>
  <c r="P13" i="3"/>
  <c r="S15" i="11"/>
  <c r="Q13" i="3"/>
  <c r="U13" i="3"/>
  <c r="V13" i="3"/>
  <c r="S17" i="11"/>
  <c r="W13" i="3"/>
  <c r="Z13" i="3"/>
  <c r="AA13" i="3"/>
  <c r="AB13" i="3"/>
  <c r="AC13" i="3"/>
  <c r="S19" i="11"/>
  <c r="AD13" i="3"/>
  <c r="S20" i="11"/>
  <c r="AE13" i="3"/>
  <c r="AF13" i="3"/>
  <c r="AG13" i="3"/>
  <c r="AH13" i="3"/>
  <c r="AI13" i="3"/>
  <c r="S21" i="11"/>
  <c r="AJ13" i="3"/>
  <c r="AK13" i="3"/>
  <c r="AL13" i="3"/>
  <c r="S22" i="11"/>
  <c r="AM13" i="3"/>
  <c r="AN13" i="3"/>
  <c r="AO13" i="3"/>
  <c r="S23" i="11"/>
  <c r="AS13" i="3"/>
  <c r="AT13" i="3"/>
  <c r="AU13" i="3"/>
  <c r="S25" i="11"/>
  <c r="AV13" i="3"/>
  <c r="AW13" i="3"/>
  <c r="AX13" i="3"/>
  <c r="S26" i="11"/>
  <c r="F14" i="3"/>
  <c r="G14" i="3"/>
  <c r="T12" i="11"/>
  <c r="H14" i="3"/>
  <c r="I14" i="3"/>
  <c r="J14" i="3"/>
  <c r="K14" i="3"/>
  <c r="T13" i="11"/>
  <c r="L14" i="3"/>
  <c r="T14" i="11"/>
  <c r="M14" i="3"/>
  <c r="N14" i="3"/>
  <c r="O14" i="3"/>
  <c r="P14" i="3"/>
  <c r="Q14" i="3"/>
  <c r="T15" i="11"/>
  <c r="S14" i="3"/>
  <c r="T14" i="3"/>
  <c r="U14" i="3"/>
  <c r="V14" i="3"/>
  <c r="W14" i="3"/>
  <c r="T17" i="11"/>
  <c r="AA14" i="3"/>
  <c r="T19" i="11"/>
  <c r="AB14" i="3"/>
  <c r="AC14" i="3"/>
  <c r="AD14" i="3"/>
  <c r="T20" i="11"/>
  <c r="AE14" i="3"/>
  <c r="AF14" i="3"/>
  <c r="AG14" i="3"/>
  <c r="T21" i="11"/>
  <c r="AH14" i="3"/>
  <c r="AI14" i="3"/>
  <c r="AJ14" i="3"/>
  <c r="AK14" i="3"/>
  <c r="AL14" i="3"/>
  <c r="T22" i="11"/>
  <c r="AM14" i="3"/>
  <c r="AN14" i="3"/>
  <c r="AO14" i="3"/>
  <c r="T23" i="11"/>
  <c r="AQ14" i="3"/>
  <c r="AR14" i="3"/>
  <c r="AS14" i="3"/>
  <c r="T25" i="11"/>
  <c r="AT14" i="3"/>
  <c r="AU14" i="3"/>
  <c r="AV14" i="3"/>
  <c r="T26" i="11"/>
  <c r="AW14" i="3"/>
  <c r="AX14" i="3"/>
  <c r="F15" i="3"/>
  <c r="G15" i="3"/>
  <c r="H15" i="3"/>
  <c r="U12" i="11"/>
  <c r="I15" i="3"/>
  <c r="J15" i="3"/>
  <c r="K15" i="3"/>
  <c r="U13" i="11"/>
  <c r="L15" i="3"/>
  <c r="M15" i="3"/>
  <c r="N15" i="3"/>
  <c r="U14" i="11"/>
  <c r="O15" i="3"/>
  <c r="P15" i="3"/>
  <c r="Q15" i="3"/>
  <c r="U15" i="11"/>
  <c r="U15" i="3"/>
  <c r="V15" i="3"/>
  <c r="W15" i="3"/>
  <c r="U17" i="11"/>
  <c r="AA15" i="3"/>
  <c r="AB15" i="3"/>
  <c r="AC15" i="3"/>
  <c r="U19" i="11"/>
  <c r="AD15" i="3"/>
  <c r="AE15" i="3"/>
  <c r="AF15" i="3"/>
  <c r="U20" i="11"/>
  <c r="AG15" i="3"/>
  <c r="AH15" i="3"/>
  <c r="AI15" i="3"/>
  <c r="U21" i="11"/>
  <c r="AJ15" i="3"/>
  <c r="AK15" i="3"/>
  <c r="AL15" i="3"/>
  <c r="U22" i="11"/>
  <c r="AM15" i="3"/>
  <c r="AN15" i="3"/>
  <c r="AO15" i="3"/>
  <c r="U23" i="11"/>
  <c r="AS15" i="3"/>
  <c r="AT15" i="3"/>
  <c r="AU15" i="3"/>
  <c r="U25" i="11"/>
  <c r="AV15" i="3"/>
  <c r="AW15" i="3"/>
  <c r="AX15" i="3"/>
  <c r="U26" i="11"/>
  <c r="F16" i="3"/>
  <c r="G16" i="3"/>
  <c r="H16" i="3"/>
  <c r="V12" i="11"/>
  <c r="I16" i="3"/>
  <c r="J16" i="3"/>
  <c r="K16" i="3"/>
  <c r="V13" i="11"/>
  <c r="L16" i="3"/>
  <c r="M16" i="3"/>
  <c r="N16" i="3"/>
  <c r="V14" i="11"/>
  <c r="O16" i="3"/>
  <c r="P16" i="3"/>
  <c r="Q16" i="3"/>
  <c r="V15" i="11"/>
  <c r="U16" i="3"/>
  <c r="V16" i="3"/>
  <c r="V17" i="11"/>
  <c r="W16" i="3"/>
  <c r="AA16" i="3"/>
  <c r="AB16" i="3"/>
  <c r="AC16" i="3"/>
  <c r="V19" i="11"/>
  <c r="AD16" i="3"/>
  <c r="AE16" i="3"/>
  <c r="AF16" i="3"/>
  <c r="V20" i="11"/>
  <c r="AG16" i="3"/>
  <c r="AH16" i="3"/>
  <c r="AI16" i="3"/>
  <c r="V21" i="11"/>
  <c r="AJ16" i="3"/>
  <c r="AK16" i="3"/>
  <c r="AL16" i="3"/>
  <c r="V22" i="11"/>
  <c r="AM16" i="3"/>
  <c r="AN16" i="3"/>
  <c r="AO16" i="3"/>
  <c r="V23" i="11"/>
  <c r="AS16" i="3"/>
  <c r="AT16" i="3"/>
  <c r="V25" i="11"/>
  <c r="AU16" i="3"/>
  <c r="AV16" i="3"/>
  <c r="V26" i="11"/>
  <c r="AW16" i="3"/>
  <c r="AX16" i="3"/>
  <c r="F17" i="3"/>
  <c r="G17" i="3"/>
  <c r="H17" i="3"/>
  <c r="W12" i="11"/>
  <c r="I17" i="3"/>
  <c r="J17" i="3"/>
  <c r="W13" i="11"/>
  <c r="K17" i="3"/>
  <c r="L17" i="3"/>
  <c r="M17" i="3"/>
  <c r="W14" i="11"/>
  <c r="N17" i="3"/>
  <c r="O17" i="3"/>
  <c r="P17" i="3"/>
  <c r="Q17" i="3"/>
  <c r="W15" i="11"/>
  <c r="T17" i="3"/>
  <c r="U17" i="3"/>
  <c r="V17" i="3"/>
  <c r="W17" i="11"/>
  <c r="W17" i="3"/>
  <c r="Y17" i="3"/>
  <c r="Z17" i="3"/>
  <c r="AA17" i="3"/>
  <c r="AB17" i="3"/>
  <c r="AC17" i="3"/>
  <c r="W19" i="11"/>
  <c r="AD17" i="3"/>
  <c r="AE17" i="3"/>
  <c r="W20" i="11"/>
  <c r="AF17" i="3"/>
  <c r="AG17" i="3"/>
  <c r="AH17" i="3"/>
  <c r="W21" i="11"/>
  <c r="AI17" i="3"/>
  <c r="AJ17" i="3"/>
  <c r="AK17" i="3"/>
  <c r="W22" i="11"/>
  <c r="AL17" i="3"/>
  <c r="AM17" i="3"/>
  <c r="AN17" i="3"/>
  <c r="W23" i="11"/>
  <c r="AO17" i="3"/>
  <c r="AR17" i="3"/>
  <c r="AS17" i="3"/>
  <c r="W25" i="11"/>
  <c r="AT17" i="3"/>
  <c r="AU17" i="3"/>
  <c r="AV17" i="3"/>
  <c r="AW17" i="3"/>
  <c r="W26" i="11"/>
  <c r="AX17" i="3"/>
  <c r="BA17" i="3"/>
  <c r="F18" i="3"/>
  <c r="G18" i="3"/>
  <c r="X12" i="11"/>
  <c r="H18" i="3"/>
  <c r="I18" i="3"/>
  <c r="J18" i="3"/>
  <c r="K18" i="3"/>
  <c r="X13" i="11"/>
  <c r="L18" i="3"/>
  <c r="M18" i="3"/>
  <c r="N18" i="3"/>
  <c r="X14" i="11"/>
  <c r="O18" i="3"/>
  <c r="P18" i="3"/>
  <c r="Q18" i="3"/>
  <c r="X15" i="11"/>
  <c r="U18" i="3"/>
  <c r="V18" i="3"/>
  <c r="W18" i="3"/>
  <c r="X17" i="11"/>
  <c r="Z18" i="3"/>
  <c r="AA18" i="3"/>
  <c r="AB18" i="3"/>
  <c r="AC18" i="3"/>
  <c r="X19" i="11"/>
  <c r="AD18" i="3"/>
  <c r="AE18" i="3"/>
  <c r="AF18" i="3"/>
  <c r="X20" i="11"/>
  <c r="AG18" i="3"/>
  <c r="AH18" i="3"/>
  <c r="AI18" i="3"/>
  <c r="X21" i="11"/>
  <c r="AJ18" i="3"/>
  <c r="AK18" i="3"/>
  <c r="AL18" i="3"/>
  <c r="X22" i="11"/>
  <c r="AM18" i="3"/>
  <c r="AN18" i="3"/>
  <c r="AO18" i="3"/>
  <c r="X23" i="11"/>
  <c r="AS18" i="3"/>
  <c r="AT18" i="3"/>
  <c r="AU18" i="3"/>
  <c r="X25" i="11"/>
  <c r="AV18" i="3"/>
  <c r="AW18" i="3"/>
  <c r="AX18" i="3"/>
  <c r="F19" i="3"/>
  <c r="G19" i="3"/>
  <c r="H19" i="3"/>
  <c r="Y12" i="11"/>
  <c r="I19" i="3"/>
  <c r="J19" i="3"/>
  <c r="K19" i="3"/>
  <c r="Y13" i="11"/>
  <c r="L19" i="3"/>
  <c r="M19" i="3"/>
  <c r="N19" i="3"/>
  <c r="Y14" i="11"/>
  <c r="O19" i="3"/>
  <c r="P19" i="3"/>
  <c r="Q19" i="3"/>
  <c r="Y15" i="11"/>
  <c r="U19" i="3"/>
  <c r="V19" i="3"/>
  <c r="W19" i="3"/>
  <c r="Y17" i="11"/>
  <c r="AA19" i="3"/>
  <c r="AB19" i="3"/>
  <c r="AC19" i="3"/>
  <c r="Y19" i="11"/>
  <c r="AD19" i="3"/>
  <c r="AE19" i="3"/>
  <c r="AF19" i="3"/>
  <c r="Y20" i="11"/>
  <c r="AG19" i="3"/>
  <c r="AH19" i="3"/>
  <c r="AI19" i="3"/>
  <c r="Y21" i="11"/>
  <c r="AJ19" i="3"/>
  <c r="AK19" i="3"/>
  <c r="AL19" i="3"/>
  <c r="Y22" i="11"/>
  <c r="AM19" i="3"/>
  <c r="AN19" i="3"/>
  <c r="AO19" i="3"/>
  <c r="Y23" i="11"/>
  <c r="AS19" i="3"/>
  <c r="AT19" i="3"/>
  <c r="AU19" i="3"/>
  <c r="Y25" i="11"/>
  <c r="AV19" i="3"/>
  <c r="AW19" i="3"/>
  <c r="AX19" i="3"/>
  <c r="Y26" i="11"/>
  <c r="F20" i="3"/>
  <c r="I20" i="3"/>
  <c r="L20" i="3"/>
  <c r="O20" i="3"/>
  <c r="R20" i="3"/>
  <c r="U20" i="3"/>
  <c r="X20" i="3"/>
  <c r="AA20" i="3"/>
  <c r="AD20" i="3"/>
  <c r="AG20" i="3"/>
  <c r="AJ20" i="3"/>
  <c r="AM20" i="3"/>
  <c r="AP20" i="3"/>
  <c r="AS20" i="3"/>
  <c r="AV20" i="3"/>
  <c r="AY20" i="3"/>
  <c r="F25" i="3"/>
  <c r="G25" i="3"/>
  <c r="H25" i="3"/>
  <c r="M28" i="11"/>
  <c r="I25" i="3"/>
  <c r="J25" i="3"/>
  <c r="K25" i="3"/>
  <c r="M29" i="11"/>
  <c r="U25" i="3"/>
  <c r="V25" i="3"/>
  <c r="W25" i="3"/>
  <c r="M33" i="11"/>
  <c r="AD25" i="3"/>
  <c r="AE25" i="3"/>
  <c r="AF25" i="3"/>
  <c r="M36" i="11"/>
  <c r="AS25" i="3"/>
  <c r="AT25" i="3"/>
  <c r="AU25" i="3"/>
  <c r="M41" i="11"/>
  <c r="AV25" i="3"/>
  <c r="AW25" i="3"/>
  <c r="AX25" i="3"/>
  <c r="M42" i="11"/>
  <c r="AY25" i="3"/>
  <c r="AZ25" i="3"/>
  <c r="BA25" i="3"/>
  <c r="M43" i="11"/>
  <c r="F26" i="3"/>
  <c r="G26" i="3"/>
  <c r="H26" i="3"/>
  <c r="N28" i="11"/>
  <c r="I26" i="3"/>
  <c r="J26" i="3"/>
  <c r="K26" i="3"/>
  <c r="N29" i="11"/>
  <c r="L26" i="3"/>
  <c r="M26" i="3"/>
  <c r="N26" i="3"/>
  <c r="N30" i="11"/>
  <c r="O26" i="3"/>
  <c r="P26" i="3"/>
  <c r="Q26" i="3"/>
  <c r="N31" i="11"/>
  <c r="U26" i="3"/>
  <c r="V26" i="3"/>
  <c r="W26" i="3"/>
  <c r="N33" i="11"/>
  <c r="AA26" i="3"/>
  <c r="AB26" i="3"/>
  <c r="AC26" i="3"/>
  <c r="N35" i="11"/>
  <c r="AD26" i="3"/>
  <c r="AE26" i="3"/>
  <c r="N36" i="11"/>
  <c r="AF26" i="3"/>
  <c r="AM26" i="3"/>
  <c r="AN26" i="3"/>
  <c r="AO26" i="3"/>
  <c r="N39" i="11"/>
  <c r="AY26" i="3"/>
  <c r="AZ26" i="3"/>
  <c r="BA26" i="3"/>
  <c r="N43" i="11"/>
  <c r="F27" i="3"/>
  <c r="O28" i="11"/>
  <c r="G27" i="3"/>
  <c r="H27" i="3"/>
  <c r="I27" i="3"/>
  <c r="O29" i="11"/>
  <c r="J27" i="3"/>
  <c r="K27" i="3"/>
  <c r="L27" i="3"/>
  <c r="O30" i="11"/>
  <c r="M27" i="3"/>
  <c r="N27" i="3"/>
  <c r="O27" i="3"/>
  <c r="O31" i="11"/>
  <c r="P27" i="3"/>
  <c r="Q27" i="3"/>
  <c r="S27" i="3"/>
  <c r="T27" i="3"/>
  <c r="U27" i="3"/>
  <c r="O33" i="11"/>
  <c r="V27" i="3"/>
  <c r="W27" i="3"/>
  <c r="X27" i="3"/>
  <c r="O34" i="11"/>
  <c r="Y27" i="3"/>
  <c r="Z27" i="3"/>
  <c r="AA27" i="3"/>
  <c r="O35" i="11"/>
  <c r="AB27" i="3"/>
  <c r="AC27" i="3"/>
  <c r="AD27" i="3"/>
  <c r="O36" i="11"/>
  <c r="AE27" i="3"/>
  <c r="AF27" i="3"/>
  <c r="AH27" i="3"/>
  <c r="AI27" i="3"/>
  <c r="AJ27" i="3"/>
  <c r="O38" i="11"/>
  <c r="AK27" i="3"/>
  <c r="AL27" i="3"/>
  <c r="AM27" i="3"/>
  <c r="O39" i="11"/>
  <c r="AN27" i="3"/>
  <c r="AO27" i="3"/>
  <c r="AQ27" i="3"/>
  <c r="AR27" i="3"/>
  <c r="AS27" i="3"/>
  <c r="O41" i="11"/>
  <c r="AT27" i="3"/>
  <c r="AU27" i="3"/>
  <c r="AW27" i="3"/>
  <c r="AX27" i="3"/>
  <c r="AY27" i="3"/>
  <c r="O43" i="11"/>
  <c r="AZ27" i="3"/>
  <c r="BA27" i="3"/>
  <c r="F28" i="3"/>
  <c r="P28" i="11"/>
  <c r="G28" i="3"/>
  <c r="H28" i="3"/>
  <c r="I28" i="3"/>
  <c r="P29" i="11"/>
  <c r="J28" i="3"/>
  <c r="K28" i="3"/>
  <c r="L28" i="3"/>
  <c r="P30" i="11"/>
  <c r="M28" i="3"/>
  <c r="N28" i="3"/>
  <c r="O28" i="3"/>
  <c r="P31" i="11"/>
  <c r="P28" i="3"/>
  <c r="Q28" i="3"/>
  <c r="S28" i="3"/>
  <c r="T28" i="3"/>
  <c r="U28" i="3"/>
  <c r="P33" i="11"/>
  <c r="V28" i="3"/>
  <c r="W28" i="3"/>
  <c r="X28" i="3"/>
  <c r="P34" i="11"/>
  <c r="Y28" i="3"/>
  <c r="Z28" i="3"/>
  <c r="AA28" i="3"/>
  <c r="P35" i="11"/>
  <c r="AB28" i="3"/>
  <c r="AC28" i="3"/>
  <c r="AD28" i="3"/>
  <c r="P36" i="11"/>
  <c r="AE28" i="3"/>
  <c r="AF28" i="3"/>
  <c r="AH28" i="3"/>
  <c r="AI28" i="3"/>
  <c r="AJ28" i="3"/>
  <c r="P38" i="11"/>
  <c r="AK28" i="3"/>
  <c r="AL28" i="3"/>
  <c r="AM28" i="3"/>
  <c r="P39" i="11"/>
  <c r="AN28" i="3"/>
  <c r="AO28" i="3"/>
  <c r="AQ28" i="3"/>
  <c r="AR28" i="3"/>
  <c r="AS28" i="3"/>
  <c r="P41" i="11"/>
  <c r="AT28" i="3"/>
  <c r="AU28" i="3"/>
  <c r="AV28" i="3"/>
  <c r="P42" i="11"/>
  <c r="AW28" i="3"/>
  <c r="AX28" i="3"/>
  <c r="AY28" i="3"/>
  <c r="P43" i="11"/>
  <c r="AZ28" i="3"/>
  <c r="BA28" i="3"/>
  <c r="F29" i="3"/>
  <c r="G29" i="3"/>
  <c r="H29" i="3"/>
  <c r="Q28" i="11"/>
  <c r="I29" i="3"/>
  <c r="J29" i="3"/>
  <c r="K29" i="3"/>
  <c r="Q29" i="11"/>
  <c r="L29" i="3"/>
  <c r="M29" i="3"/>
  <c r="N29" i="3"/>
  <c r="Q30" i="11"/>
  <c r="O29" i="3"/>
  <c r="P29" i="3"/>
  <c r="Q29" i="3"/>
  <c r="Q31" i="11"/>
  <c r="U29" i="3"/>
  <c r="V29" i="3"/>
  <c r="W29" i="3"/>
  <c r="Q33" i="11"/>
  <c r="X29" i="3"/>
  <c r="Y29" i="3"/>
  <c r="Z29" i="3"/>
  <c r="Q34" i="11"/>
  <c r="AA29" i="3"/>
  <c r="AB29" i="3"/>
  <c r="AC29" i="3"/>
  <c r="Q35" i="11"/>
  <c r="AD29" i="3"/>
  <c r="AE29" i="3"/>
  <c r="AF29" i="3"/>
  <c r="Q36" i="11"/>
  <c r="AJ29" i="3"/>
  <c r="AK29" i="3"/>
  <c r="AL29" i="3"/>
  <c r="Q38" i="11"/>
  <c r="AM29" i="3"/>
  <c r="AN29" i="3"/>
  <c r="AO29" i="3"/>
  <c r="Q39" i="11"/>
  <c r="AS29" i="3"/>
  <c r="AT29" i="3"/>
  <c r="AU29" i="3"/>
  <c r="Q41" i="11"/>
  <c r="AV29" i="3"/>
  <c r="AW29" i="3"/>
  <c r="AX29" i="3"/>
  <c r="Q42" i="11"/>
  <c r="F30" i="3"/>
  <c r="R28" i="11"/>
  <c r="G30" i="3"/>
  <c r="H30" i="3"/>
  <c r="I30" i="3"/>
  <c r="R29" i="11"/>
  <c r="J30" i="3"/>
  <c r="K30" i="3"/>
  <c r="L30" i="3"/>
  <c r="R30" i="11"/>
  <c r="M30" i="3"/>
  <c r="N30" i="3"/>
  <c r="P30" i="3"/>
  <c r="Q30" i="3"/>
  <c r="S30" i="3"/>
  <c r="T30" i="3"/>
  <c r="U30" i="3"/>
  <c r="R33" i="11"/>
  <c r="V30" i="3"/>
  <c r="W30" i="3"/>
  <c r="X30" i="3"/>
  <c r="R34" i="11"/>
  <c r="Y30" i="3"/>
  <c r="Z30" i="3"/>
  <c r="AB30" i="3"/>
  <c r="AC30" i="3"/>
  <c r="AD30" i="3"/>
  <c r="R36" i="11"/>
  <c r="AE30" i="3"/>
  <c r="AF30" i="3"/>
  <c r="AH30" i="3"/>
  <c r="AI30" i="3"/>
  <c r="AJ30" i="3"/>
  <c r="R38" i="11"/>
  <c r="AK30" i="3"/>
  <c r="AL30" i="3"/>
  <c r="AN30" i="3"/>
  <c r="AO30" i="3"/>
  <c r="AQ30" i="3"/>
  <c r="AR30" i="3"/>
  <c r="AS30" i="3"/>
  <c r="R41" i="11"/>
  <c r="AT30" i="3"/>
  <c r="AU30" i="3"/>
  <c r="AV30" i="3"/>
  <c r="R42" i="11"/>
  <c r="AW30" i="3"/>
  <c r="AX30" i="3"/>
  <c r="AZ30" i="3"/>
  <c r="BA30" i="3"/>
  <c r="F31" i="3"/>
  <c r="G31" i="3"/>
  <c r="S28" i="11"/>
  <c r="H31" i="3"/>
  <c r="I31" i="3"/>
  <c r="J31" i="3"/>
  <c r="K31" i="3"/>
  <c r="S29" i="11"/>
  <c r="L31" i="3"/>
  <c r="M31" i="3"/>
  <c r="N31" i="3"/>
  <c r="S30" i="11"/>
  <c r="U31" i="3"/>
  <c r="V31" i="3"/>
  <c r="W31" i="3"/>
  <c r="X31" i="3"/>
  <c r="Y31" i="3"/>
  <c r="Z31" i="3"/>
  <c r="S34" i="11"/>
  <c r="AD31" i="3"/>
  <c r="AE31" i="3"/>
  <c r="S36" i="11"/>
  <c r="AF31" i="3"/>
  <c r="AH31" i="3"/>
  <c r="AI31" i="3"/>
  <c r="AJ31" i="3"/>
  <c r="AK31" i="3"/>
  <c r="S38" i="11"/>
  <c r="AL31" i="3"/>
  <c r="AM31" i="3"/>
  <c r="AN31" i="3"/>
  <c r="S39" i="11"/>
  <c r="AO31" i="3"/>
  <c r="AS31" i="3"/>
  <c r="AT31" i="3"/>
  <c r="AU31" i="3"/>
  <c r="S41" i="11"/>
  <c r="AV31" i="3"/>
  <c r="AW31" i="3"/>
  <c r="S42" i="11"/>
  <c r="AX31" i="3"/>
  <c r="F32" i="3"/>
  <c r="G32" i="3"/>
  <c r="H32" i="3"/>
  <c r="T28" i="11"/>
  <c r="I32" i="3"/>
  <c r="J32" i="3"/>
  <c r="K32" i="3"/>
  <c r="T29" i="11"/>
  <c r="L32" i="3"/>
  <c r="M32" i="3"/>
  <c r="N32" i="3"/>
  <c r="T30" i="11"/>
  <c r="U32" i="3"/>
  <c r="V32" i="3"/>
  <c r="W32" i="3"/>
  <c r="T33" i="11"/>
  <c r="X32" i="3"/>
  <c r="T34" i="11"/>
  <c r="Y32" i="3"/>
  <c r="Z32" i="3"/>
  <c r="AD32" i="3"/>
  <c r="AE32" i="3"/>
  <c r="AF32" i="3"/>
  <c r="T36" i="11"/>
  <c r="AJ32" i="3"/>
  <c r="AK32" i="3"/>
  <c r="AL32" i="3"/>
  <c r="T38" i="11"/>
  <c r="AN32" i="3"/>
  <c r="AO32" i="3"/>
  <c r="AQ32" i="3"/>
  <c r="AR32" i="3"/>
  <c r="AS32" i="3"/>
  <c r="AT32" i="3"/>
  <c r="T41" i="11"/>
  <c r="AU32" i="3"/>
  <c r="AV32" i="3"/>
  <c r="AW32" i="3"/>
  <c r="AX32" i="3"/>
  <c r="T42" i="11"/>
  <c r="F33" i="3"/>
  <c r="G33" i="3"/>
  <c r="H33" i="3"/>
  <c r="U28" i="11"/>
  <c r="I33" i="3"/>
  <c r="J33" i="3"/>
  <c r="K33" i="3"/>
  <c r="U29" i="11"/>
  <c r="L33" i="3"/>
  <c r="M33" i="3"/>
  <c r="N33" i="3"/>
  <c r="U30" i="11"/>
  <c r="O33" i="3"/>
  <c r="P33" i="3"/>
  <c r="Q33" i="3"/>
  <c r="U31" i="11"/>
  <c r="U33" i="3"/>
  <c r="V33" i="3"/>
  <c r="W33" i="3"/>
  <c r="U33" i="11"/>
  <c r="X33" i="3"/>
  <c r="Y33" i="3"/>
  <c r="Z33" i="3"/>
  <c r="U34" i="11"/>
  <c r="AA33" i="3"/>
  <c r="AB33" i="3"/>
  <c r="AC33" i="3"/>
  <c r="U35" i="11"/>
  <c r="AD33" i="3"/>
  <c r="AE33" i="3"/>
  <c r="AF33" i="3"/>
  <c r="U36" i="11"/>
  <c r="AJ33" i="3"/>
  <c r="AK33" i="3"/>
  <c r="AL33" i="3"/>
  <c r="U38" i="11"/>
  <c r="AS33" i="3"/>
  <c r="AT33" i="3"/>
  <c r="AU33" i="3"/>
  <c r="U41" i="11"/>
  <c r="AV33" i="3"/>
  <c r="AW33" i="3"/>
  <c r="AX33" i="3"/>
  <c r="U42" i="11"/>
  <c r="F34" i="3"/>
  <c r="G34" i="3"/>
  <c r="H34" i="3"/>
  <c r="V28" i="11"/>
  <c r="I34" i="3"/>
  <c r="J34" i="3"/>
  <c r="K34" i="3"/>
  <c r="V29" i="11"/>
  <c r="L34" i="3"/>
  <c r="M34" i="3"/>
  <c r="N34" i="3"/>
  <c r="V30" i="11"/>
  <c r="O34" i="3"/>
  <c r="P34" i="3"/>
  <c r="Q34" i="3"/>
  <c r="V31" i="11"/>
  <c r="U34" i="3"/>
  <c r="V34" i="3"/>
  <c r="W34" i="3"/>
  <c r="X34" i="3"/>
  <c r="Y34" i="3"/>
  <c r="Z34" i="3"/>
  <c r="V34" i="11"/>
  <c r="AA34" i="3"/>
  <c r="AB34" i="3"/>
  <c r="AC34" i="3"/>
  <c r="V35" i="11"/>
  <c r="AD34" i="3"/>
  <c r="AE34" i="3"/>
  <c r="AF34" i="3"/>
  <c r="V36" i="11"/>
  <c r="AI34" i="3"/>
  <c r="AJ34" i="3"/>
  <c r="AK34" i="3"/>
  <c r="V38" i="11"/>
  <c r="AL34" i="3"/>
  <c r="AM34" i="3"/>
  <c r="AN34" i="3"/>
  <c r="AO34" i="3"/>
  <c r="V39" i="11"/>
  <c r="AS34" i="3"/>
  <c r="AT34" i="3"/>
  <c r="V41" i="11"/>
  <c r="AU34" i="3"/>
  <c r="AV34" i="3"/>
  <c r="AW34" i="3"/>
  <c r="AX34" i="3"/>
  <c r="V42" i="11"/>
  <c r="AY34" i="3"/>
  <c r="AZ34" i="3"/>
  <c r="BA34" i="3"/>
  <c r="V43" i="11"/>
  <c r="F35" i="3"/>
  <c r="G35" i="3"/>
  <c r="H35" i="3"/>
  <c r="W28" i="11"/>
  <c r="I35" i="3"/>
  <c r="J35" i="3"/>
  <c r="W29" i="11"/>
  <c r="K35" i="3"/>
  <c r="L35" i="3"/>
  <c r="M35" i="3"/>
  <c r="N35" i="3"/>
  <c r="W30" i="11"/>
  <c r="O35" i="3"/>
  <c r="P35" i="3"/>
  <c r="W31" i="11"/>
  <c r="Q35" i="3"/>
  <c r="T35" i="3"/>
  <c r="U35" i="3"/>
  <c r="V35" i="3"/>
  <c r="W35" i="3"/>
  <c r="W33" i="11"/>
  <c r="X35" i="3"/>
  <c r="Y35" i="3"/>
  <c r="W34" i="11"/>
  <c r="Z35" i="3"/>
  <c r="AA35" i="3"/>
  <c r="AB35" i="3"/>
  <c r="W35" i="11"/>
  <c r="AC35" i="3"/>
  <c r="AD35" i="3"/>
  <c r="AE35" i="3"/>
  <c r="AF35" i="3"/>
  <c r="W36" i="11"/>
  <c r="AJ35" i="3"/>
  <c r="AK35" i="3"/>
  <c r="W38" i="11"/>
  <c r="AL35" i="3"/>
  <c r="AM35" i="3"/>
  <c r="AN35" i="3"/>
  <c r="W39" i="11"/>
  <c r="AO35" i="3"/>
  <c r="AR35" i="3"/>
  <c r="AS35" i="3"/>
  <c r="W41" i="11"/>
  <c r="AT35" i="3"/>
  <c r="AU35" i="3"/>
  <c r="AV35" i="3"/>
  <c r="AW35" i="3"/>
  <c r="AX35" i="3"/>
  <c r="W42" i="11"/>
  <c r="AY35" i="3"/>
  <c r="AZ35" i="3"/>
  <c r="W43" i="11"/>
  <c r="BA35" i="3"/>
  <c r="F36" i="3"/>
  <c r="G36" i="3"/>
  <c r="H36" i="3"/>
  <c r="X28" i="11"/>
  <c r="I36" i="3"/>
  <c r="J36" i="3"/>
  <c r="K36" i="3"/>
  <c r="X29" i="11"/>
  <c r="L36" i="3"/>
  <c r="M36" i="3"/>
  <c r="N36" i="3"/>
  <c r="X30" i="11"/>
  <c r="O36" i="3"/>
  <c r="P36" i="3"/>
  <c r="Q36" i="3"/>
  <c r="X31" i="11"/>
  <c r="U36" i="3"/>
  <c r="V36" i="3"/>
  <c r="W36" i="3"/>
  <c r="X33" i="11"/>
  <c r="X36" i="3"/>
  <c r="Y36" i="3"/>
  <c r="Z36" i="3"/>
  <c r="AA36" i="3"/>
  <c r="AB36" i="3"/>
  <c r="AC36" i="3"/>
  <c r="X35" i="11"/>
  <c r="AD36" i="3"/>
  <c r="AE36" i="3"/>
  <c r="AF36" i="3"/>
  <c r="X36" i="11"/>
  <c r="AJ36" i="3"/>
  <c r="AK36" i="3"/>
  <c r="AL36" i="3"/>
  <c r="X38" i="11"/>
  <c r="AM36" i="3"/>
  <c r="AN36" i="3"/>
  <c r="AO36" i="3"/>
  <c r="X39" i="11"/>
  <c r="AS36" i="3"/>
  <c r="AT36" i="3"/>
  <c r="X41" i="11"/>
  <c r="AU36" i="3"/>
  <c r="AV36" i="3"/>
  <c r="AW36" i="3"/>
  <c r="AX36" i="3"/>
  <c r="X42" i="11"/>
  <c r="AY36" i="3"/>
  <c r="AZ36" i="3"/>
  <c r="BA36" i="3"/>
  <c r="X43" i="11"/>
  <c r="F37" i="3"/>
  <c r="G37" i="3"/>
  <c r="H37" i="3"/>
  <c r="Y28" i="11"/>
  <c r="I37" i="3"/>
  <c r="J37" i="3"/>
  <c r="K37" i="3"/>
  <c r="Y29" i="11"/>
  <c r="L37" i="3"/>
  <c r="M37" i="3"/>
  <c r="Y30" i="11"/>
  <c r="N37" i="3"/>
  <c r="O37" i="3"/>
  <c r="P37" i="3"/>
  <c r="Q37" i="3"/>
  <c r="Y31" i="11"/>
  <c r="U37" i="3"/>
  <c r="V37" i="3"/>
  <c r="W37" i="3"/>
  <c r="Y33" i="11"/>
  <c r="X37" i="3"/>
  <c r="Y37" i="3"/>
  <c r="Z37" i="3"/>
  <c r="Y34" i="11"/>
  <c r="AA37" i="3"/>
  <c r="AB37" i="3"/>
  <c r="AC37" i="3"/>
  <c r="Y35" i="11"/>
  <c r="AD37" i="3"/>
  <c r="AE37" i="3"/>
  <c r="AF37" i="3"/>
  <c r="Y36" i="11"/>
  <c r="AJ37" i="3"/>
  <c r="AK37" i="3"/>
  <c r="AL37" i="3"/>
  <c r="Y38" i="11"/>
  <c r="AM37" i="3"/>
  <c r="AN37" i="3"/>
  <c r="AO37" i="3"/>
  <c r="Y39" i="11"/>
  <c r="AS37" i="3"/>
  <c r="AT37" i="3"/>
  <c r="AU37" i="3"/>
  <c r="Y41" i="11"/>
  <c r="AV37" i="3"/>
  <c r="AW37" i="3"/>
  <c r="AX37" i="3"/>
  <c r="Y42" i="11"/>
  <c r="AY37" i="3"/>
  <c r="AZ37" i="3"/>
  <c r="BA37" i="3"/>
  <c r="Y43" i="11"/>
  <c r="F38" i="3"/>
  <c r="I38" i="3"/>
  <c r="L38" i="3"/>
  <c r="O38" i="3"/>
  <c r="R38" i="3"/>
  <c r="U38" i="3"/>
  <c r="X38" i="3"/>
  <c r="AA38" i="3"/>
  <c r="AD38" i="3"/>
  <c r="AG38" i="3"/>
  <c r="AJ38" i="3"/>
  <c r="AM38" i="3"/>
  <c r="AP38" i="3"/>
  <c r="AS38" i="3"/>
  <c r="AV38" i="3"/>
  <c r="AY38" i="3"/>
  <c r="L43" i="3"/>
  <c r="M43" i="3"/>
  <c r="N43" i="3"/>
  <c r="M46" i="11"/>
  <c r="O43" i="3"/>
  <c r="P43" i="3"/>
  <c r="Q43" i="3"/>
  <c r="M47" i="11"/>
  <c r="R43" i="3"/>
  <c r="S43" i="3"/>
  <c r="T43" i="3"/>
  <c r="M48" i="11"/>
  <c r="U43" i="3"/>
  <c r="V43" i="3"/>
  <c r="W43" i="3"/>
  <c r="M49" i="11"/>
  <c r="X43" i="3"/>
  <c r="Y43" i="3"/>
  <c r="Z43" i="3"/>
  <c r="M50" i="11"/>
  <c r="AA43" i="3"/>
  <c r="AB43" i="3"/>
  <c r="AC43" i="3"/>
  <c r="M51" i="11"/>
  <c r="AG43" i="3"/>
  <c r="AH43" i="3"/>
  <c r="AI43" i="3"/>
  <c r="M53" i="11"/>
  <c r="AJ43" i="3"/>
  <c r="AK43" i="3"/>
  <c r="AL43" i="3"/>
  <c r="M54" i="11"/>
  <c r="AP43" i="3"/>
  <c r="AQ43" i="3"/>
  <c r="AR43" i="3"/>
  <c r="M56" i="11"/>
  <c r="AS43" i="3"/>
  <c r="AT43" i="3"/>
  <c r="AU43" i="3"/>
  <c r="M57" i="11"/>
  <c r="AV43" i="3"/>
  <c r="AW43" i="3"/>
  <c r="AX43" i="3"/>
  <c r="M58" i="11"/>
  <c r="AY43" i="3"/>
  <c r="AZ43" i="3"/>
  <c r="BA43" i="3"/>
  <c r="M59" i="11"/>
  <c r="L44" i="3"/>
  <c r="M44" i="3"/>
  <c r="N44" i="3"/>
  <c r="N46" i="11"/>
  <c r="R44" i="3"/>
  <c r="S44" i="3"/>
  <c r="T44" i="3"/>
  <c r="N48" i="11"/>
  <c r="U44" i="3"/>
  <c r="V44" i="3"/>
  <c r="W44" i="3"/>
  <c r="N49" i="11"/>
  <c r="X44" i="3"/>
  <c r="Y44" i="3"/>
  <c r="Z44" i="3"/>
  <c r="N50" i="11"/>
  <c r="AB44" i="3"/>
  <c r="AC44" i="3"/>
  <c r="AG44" i="3"/>
  <c r="AH44" i="3"/>
  <c r="AI44" i="3"/>
  <c r="N53" i="11"/>
  <c r="AJ44" i="3"/>
  <c r="AK44" i="3"/>
  <c r="AL44" i="3"/>
  <c r="N54" i="11"/>
  <c r="AP44" i="3"/>
  <c r="AQ44" i="3"/>
  <c r="AR44" i="3"/>
  <c r="N56" i="11"/>
  <c r="AS44" i="3"/>
  <c r="AT44" i="3"/>
  <c r="AU44" i="3"/>
  <c r="N57" i="11"/>
  <c r="AV44" i="3"/>
  <c r="AW44" i="3"/>
  <c r="AX44" i="3"/>
  <c r="N58" i="11"/>
  <c r="AY44" i="3"/>
  <c r="AZ44" i="3"/>
  <c r="BA44" i="3"/>
  <c r="N59" i="11"/>
  <c r="J45" i="3"/>
  <c r="K45" i="3"/>
  <c r="L45" i="3"/>
  <c r="O46" i="11"/>
  <c r="M45" i="3"/>
  <c r="N45" i="3"/>
  <c r="O45" i="3"/>
  <c r="O47" i="11"/>
  <c r="P45" i="3"/>
  <c r="Q45" i="3"/>
  <c r="S45" i="3"/>
  <c r="T45" i="3"/>
  <c r="U45" i="3"/>
  <c r="O49" i="11"/>
  <c r="V45" i="3"/>
  <c r="W45" i="3"/>
  <c r="X45" i="3"/>
  <c r="O50" i="11"/>
  <c r="Y45" i="3"/>
  <c r="Z45" i="3"/>
  <c r="AE45" i="3"/>
  <c r="AF45" i="3"/>
  <c r="AH45" i="3"/>
  <c r="AI45" i="3"/>
  <c r="AJ45" i="3"/>
  <c r="O54" i="11"/>
  <c r="AK45" i="3"/>
  <c r="AL45" i="3"/>
  <c r="AN45" i="3"/>
  <c r="AO45" i="3"/>
  <c r="AP45" i="3"/>
  <c r="O56" i="11"/>
  <c r="AQ45" i="3"/>
  <c r="AR45" i="3"/>
  <c r="AS45" i="3"/>
  <c r="O57" i="11"/>
  <c r="AT45" i="3"/>
  <c r="AU45" i="3"/>
  <c r="AV45" i="3"/>
  <c r="O58" i="11"/>
  <c r="AW45" i="3"/>
  <c r="AX45" i="3"/>
  <c r="J46" i="3"/>
  <c r="K46" i="3"/>
  <c r="L46" i="3"/>
  <c r="P46" i="11"/>
  <c r="M46" i="3"/>
  <c r="N46" i="3"/>
  <c r="O46" i="3"/>
  <c r="P47" i="11"/>
  <c r="P46" i="3"/>
  <c r="Q46" i="3"/>
  <c r="S46" i="3"/>
  <c r="T46" i="3"/>
  <c r="U46" i="3"/>
  <c r="P49" i="11"/>
  <c r="V46" i="3"/>
  <c r="W46" i="3"/>
  <c r="X46" i="3"/>
  <c r="P50" i="11"/>
  <c r="Y46" i="3"/>
  <c r="Z46" i="3"/>
  <c r="AA46" i="3"/>
  <c r="P51" i="11"/>
  <c r="AB46" i="3"/>
  <c r="AC46" i="3"/>
  <c r="AE46" i="3"/>
  <c r="AF46" i="3"/>
  <c r="AH46" i="3"/>
  <c r="AI46" i="3"/>
  <c r="AJ46" i="3"/>
  <c r="P54" i="11"/>
  <c r="AK46" i="3"/>
  <c r="AL46" i="3"/>
  <c r="AN46" i="3"/>
  <c r="AO46" i="3"/>
  <c r="AP46" i="3"/>
  <c r="P56" i="11"/>
  <c r="AQ46" i="3"/>
  <c r="AR46" i="3"/>
  <c r="AS46" i="3"/>
  <c r="P57" i="11"/>
  <c r="AT46" i="3"/>
  <c r="AU46" i="3"/>
  <c r="AV46" i="3"/>
  <c r="P58" i="11"/>
  <c r="AW46" i="3"/>
  <c r="AX46" i="3"/>
  <c r="AY46" i="3"/>
  <c r="P59" i="11"/>
  <c r="AZ46" i="3"/>
  <c r="BA46" i="3"/>
  <c r="L47" i="3"/>
  <c r="M47" i="3"/>
  <c r="N47" i="3"/>
  <c r="Q46" i="11"/>
  <c r="O47" i="3"/>
  <c r="P47" i="3"/>
  <c r="Q47" i="11"/>
  <c r="Q47" i="3"/>
  <c r="U47" i="3"/>
  <c r="V47" i="3"/>
  <c r="W47" i="3"/>
  <c r="X47" i="3"/>
  <c r="Y47" i="3"/>
  <c r="Z47" i="3"/>
  <c r="Q50" i="11"/>
  <c r="AA47" i="3"/>
  <c r="AB47" i="3"/>
  <c r="AC47" i="3"/>
  <c r="Q51" i="11"/>
  <c r="AJ47" i="3"/>
  <c r="AK47" i="3"/>
  <c r="AL47" i="3"/>
  <c r="Q54" i="11"/>
  <c r="AP47" i="3"/>
  <c r="AQ47" i="3"/>
  <c r="AR47" i="3"/>
  <c r="Q56" i="11"/>
  <c r="AS47" i="3"/>
  <c r="AT47" i="3"/>
  <c r="AU47" i="3"/>
  <c r="Q57" i="11"/>
  <c r="AV47" i="3"/>
  <c r="AW47" i="3"/>
  <c r="AX47" i="3"/>
  <c r="Q58" i="11"/>
  <c r="AY47" i="3"/>
  <c r="AZ47" i="3"/>
  <c r="BA47" i="3"/>
  <c r="Q59" i="11"/>
  <c r="J48" i="3"/>
  <c r="K48" i="3"/>
  <c r="L48" i="3"/>
  <c r="R46" i="11"/>
  <c r="M48" i="3"/>
  <c r="N48" i="3"/>
  <c r="O48" i="3"/>
  <c r="R47" i="11"/>
  <c r="P48" i="3"/>
  <c r="Q48" i="3"/>
  <c r="S48" i="3"/>
  <c r="T48" i="3"/>
  <c r="U48" i="3"/>
  <c r="R49" i="11"/>
  <c r="V48" i="3"/>
  <c r="W48" i="3"/>
  <c r="X48" i="3"/>
  <c r="R50" i="11"/>
  <c r="Y48" i="3"/>
  <c r="Z48" i="3"/>
  <c r="AA48" i="3"/>
  <c r="R51" i="11"/>
  <c r="AB48" i="3"/>
  <c r="AC48" i="3"/>
  <c r="AE48" i="3"/>
  <c r="AF48" i="3"/>
  <c r="AG48" i="3"/>
  <c r="R53" i="11"/>
  <c r="AH48" i="3"/>
  <c r="AI48" i="3"/>
  <c r="AJ48" i="3"/>
  <c r="R54" i="11"/>
  <c r="AK48" i="3"/>
  <c r="AL48" i="3"/>
  <c r="AN48" i="3"/>
  <c r="AO48" i="3"/>
  <c r="AP48" i="3"/>
  <c r="R56" i="11"/>
  <c r="AQ48" i="3"/>
  <c r="AR48" i="3"/>
  <c r="AS48" i="3"/>
  <c r="R57" i="11"/>
  <c r="AT48" i="3"/>
  <c r="AU48" i="3"/>
  <c r="AV48" i="3"/>
  <c r="R58" i="11"/>
  <c r="AW48" i="3"/>
  <c r="AX48" i="3"/>
  <c r="AY48" i="3"/>
  <c r="R59" i="11"/>
  <c r="AZ48" i="3"/>
  <c r="BA48" i="3"/>
  <c r="L49" i="3"/>
  <c r="S46" i="11"/>
  <c r="M49" i="3"/>
  <c r="N49" i="3"/>
  <c r="O49" i="3"/>
  <c r="P49" i="3"/>
  <c r="Q49" i="3"/>
  <c r="S47" i="11"/>
  <c r="S49" i="3"/>
  <c r="T49" i="3"/>
  <c r="U49" i="3"/>
  <c r="V49" i="3"/>
  <c r="S49" i="11"/>
  <c r="W49" i="3"/>
  <c r="X49" i="3"/>
  <c r="S50" i="11"/>
  <c r="Y49" i="3"/>
  <c r="Z49" i="3"/>
  <c r="AA49" i="3"/>
  <c r="AB49" i="3"/>
  <c r="AC49" i="3"/>
  <c r="S51" i="11"/>
  <c r="AG49" i="3"/>
  <c r="AH49" i="3"/>
  <c r="S53" i="11"/>
  <c r="AI49" i="3"/>
  <c r="AJ49" i="3"/>
  <c r="AK49" i="3"/>
  <c r="AL49" i="3"/>
  <c r="S54" i="11"/>
  <c r="AP49" i="3"/>
  <c r="AQ49" i="3"/>
  <c r="AR49" i="3"/>
  <c r="S56" i="11"/>
  <c r="AS49" i="3"/>
  <c r="AT49" i="3"/>
  <c r="AU49" i="3"/>
  <c r="S57" i="11"/>
  <c r="AV49" i="3"/>
  <c r="AW49" i="3"/>
  <c r="AX49" i="3"/>
  <c r="S58" i="11"/>
  <c r="AY49" i="3"/>
  <c r="AZ49" i="3"/>
  <c r="S59" i="11"/>
  <c r="BA49" i="3"/>
  <c r="L50" i="3"/>
  <c r="T46" i="11"/>
  <c r="M50" i="3"/>
  <c r="N50" i="3"/>
  <c r="O50" i="3"/>
  <c r="T47" i="11"/>
  <c r="P50" i="3"/>
  <c r="Q50" i="3"/>
  <c r="R50" i="3"/>
  <c r="T48" i="11"/>
  <c r="S50" i="3"/>
  <c r="T50" i="3"/>
  <c r="U50" i="3"/>
  <c r="V50" i="3"/>
  <c r="W50" i="3"/>
  <c r="T49" i="11"/>
  <c r="X50" i="3"/>
  <c r="Y50" i="3"/>
  <c r="T50" i="11"/>
  <c r="Z50" i="3"/>
  <c r="AA50" i="3"/>
  <c r="T51" i="11"/>
  <c r="AB50" i="3"/>
  <c r="AC50" i="3"/>
  <c r="AE50" i="3"/>
  <c r="AF50" i="3"/>
  <c r="AG50" i="3"/>
  <c r="AH50" i="3"/>
  <c r="AI50" i="3"/>
  <c r="T53" i="11"/>
  <c r="AJ50" i="3"/>
  <c r="AK50" i="3"/>
  <c r="AL50" i="3"/>
  <c r="T54" i="11"/>
  <c r="AP50" i="3"/>
  <c r="T56" i="11"/>
  <c r="AQ50" i="3"/>
  <c r="AR50" i="3"/>
  <c r="AS50" i="3"/>
  <c r="AT50" i="3"/>
  <c r="AU50" i="3"/>
  <c r="T57" i="11"/>
  <c r="AV50" i="3"/>
  <c r="AW50" i="3"/>
  <c r="AX50" i="3"/>
  <c r="T58" i="11"/>
  <c r="AY50" i="3"/>
  <c r="AZ50" i="3"/>
  <c r="BA50" i="3"/>
  <c r="T59" i="11"/>
  <c r="L51" i="3"/>
  <c r="M51" i="3"/>
  <c r="N51" i="3"/>
  <c r="U46" i="11"/>
  <c r="O51" i="3"/>
  <c r="P51" i="3"/>
  <c r="Q51" i="3"/>
  <c r="U47" i="11"/>
  <c r="R51" i="3"/>
  <c r="S51" i="3"/>
  <c r="T51" i="3"/>
  <c r="U48" i="11"/>
  <c r="U51" i="3"/>
  <c r="V51" i="3"/>
  <c r="W51" i="3"/>
  <c r="U49" i="11"/>
  <c r="X51" i="3"/>
  <c r="Y51" i="3"/>
  <c r="Z51" i="3"/>
  <c r="U50" i="11"/>
  <c r="AA51" i="3"/>
  <c r="AB51" i="3"/>
  <c r="AC51" i="3"/>
  <c r="U51" i="11"/>
  <c r="AG51" i="3"/>
  <c r="AH51" i="3"/>
  <c r="AI51" i="3"/>
  <c r="U53" i="11"/>
  <c r="AJ51" i="3"/>
  <c r="AK51" i="3"/>
  <c r="AL51" i="3"/>
  <c r="U54" i="11"/>
  <c r="AP51" i="3"/>
  <c r="AQ51" i="3"/>
  <c r="AR51" i="3"/>
  <c r="U56" i="11"/>
  <c r="AS51" i="3"/>
  <c r="AT51" i="3"/>
  <c r="AU51" i="3"/>
  <c r="U57" i="11"/>
  <c r="AV51" i="3"/>
  <c r="AW51" i="3"/>
  <c r="AX51" i="3"/>
  <c r="U58" i="11"/>
  <c r="AY51" i="3"/>
  <c r="AZ51" i="3"/>
  <c r="BA51" i="3"/>
  <c r="U59" i="11"/>
  <c r="J52" i="3"/>
  <c r="K52" i="3"/>
  <c r="L52" i="3"/>
  <c r="M52" i="3"/>
  <c r="N52" i="3"/>
  <c r="V46" i="11"/>
  <c r="O52" i="3"/>
  <c r="P52" i="3"/>
  <c r="Q52" i="3"/>
  <c r="V47" i="11"/>
  <c r="R52" i="3"/>
  <c r="S52" i="3"/>
  <c r="V48" i="11"/>
  <c r="T52" i="3"/>
  <c r="U52" i="3"/>
  <c r="V52" i="3"/>
  <c r="W52" i="3"/>
  <c r="V49" i="11"/>
  <c r="X52" i="3"/>
  <c r="Y52" i="3"/>
  <c r="Z52" i="3"/>
  <c r="V50" i="11"/>
  <c r="AA52" i="3"/>
  <c r="AB52" i="3"/>
  <c r="V51" i="11"/>
  <c r="AC52" i="3"/>
  <c r="AG52" i="3"/>
  <c r="AH52" i="3"/>
  <c r="V53" i="11"/>
  <c r="AI52" i="3"/>
  <c r="AJ52" i="3"/>
  <c r="AK52" i="3"/>
  <c r="V54" i="11"/>
  <c r="AL52" i="3"/>
  <c r="AN52" i="3"/>
  <c r="AO52" i="3"/>
  <c r="AP52" i="3"/>
  <c r="AQ52" i="3"/>
  <c r="AR52" i="3"/>
  <c r="V56" i="11"/>
  <c r="AS52" i="3"/>
  <c r="AT52" i="3"/>
  <c r="V57" i="11"/>
  <c r="AU52" i="3"/>
  <c r="AV52" i="3"/>
  <c r="AW52" i="3"/>
  <c r="AX52" i="3"/>
  <c r="V58" i="11"/>
  <c r="AY52" i="3"/>
  <c r="V59" i="11"/>
  <c r="AZ52" i="3"/>
  <c r="BA52" i="3"/>
  <c r="K53" i="3"/>
  <c r="L53" i="3"/>
  <c r="M53" i="3"/>
  <c r="W46" i="11"/>
  <c r="N53" i="3"/>
  <c r="O53" i="3"/>
  <c r="P53" i="3"/>
  <c r="Q53" i="3"/>
  <c r="W47" i="11"/>
  <c r="R53" i="3"/>
  <c r="W48" i="11"/>
  <c r="S53" i="3"/>
  <c r="T53" i="3"/>
  <c r="U53" i="3"/>
  <c r="V53" i="3"/>
  <c r="W53" i="3"/>
  <c r="W49" i="11"/>
  <c r="X53" i="3"/>
  <c r="Y53" i="3"/>
  <c r="Z53" i="3"/>
  <c r="W50" i="11"/>
  <c r="AA53" i="3"/>
  <c r="AB53" i="3"/>
  <c r="AC53" i="3"/>
  <c r="W51" i="11"/>
  <c r="AF53" i="3"/>
  <c r="AG53" i="3"/>
  <c r="AH53" i="3"/>
  <c r="AI53" i="3"/>
  <c r="W53" i="11"/>
  <c r="AL53" i="3"/>
  <c r="AO53" i="3"/>
  <c r="AP53" i="3"/>
  <c r="AQ53" i="3"/>
  <c r="W56" i="11"/>
  <c r="AR53" i="3"/>
  <c r="AS53" i="3"/>
  <c r="AT53" i="3"/>
  <c r="AU53" i="3"/>
  <c r="W57" i="11"/>
  <c r="AV53" i="3"/>
  <c r="AW53" i="3"/>
  <c r="AX53" i="3"/>
  <c r="W58" i="11"/>
  <c r="AY53" i="3"/>
  <c r="AZ53" i="3"/>
  <c r="BA53" i="3"/>
  <c r="W59" i="11"/>
  <c r="L54" i="3"/>
  <c r="M54" i="3"/>
  <c r="N54" i="3"/>
  <c r="X46" i="11"/>
  <c r="O54" i="3"/>
  <c r="P54" i="3"/>
  <c r="Q54" i="3"/>
  <c r="X47" i="11"/>
  <c r="R54" i="3"/>
  <c r="S54" i="3"/>
  <c r="T54" i="3"/>
  <c r="X48" i="11"/>
  <c r="U54" i="3"/>
  <c r="V54" i="3"/>
  <c r="W54" i="3"/>
  <c r="X49" i="11"/>
  <c r="X54" i="3"/>
  <c r="Y54" i="3"/>
  <c r="Z54" i="3"/>
  <c r="X50" i="11"/>
  <c r="AA54" i="3"/>
  <c r="AB54" i="3"/>
  <c r="AC54" i="3"/>
  <c r="X51" i="11"/>
  <c r="AG54" i="3"/>
  <c r="AH54" i="3"/>
  <c r="AI54" i="3"/>
  <c r="X53" i="11"/>
  <c r="AP54" i="3"/>
  <c r="AQ54" i="3"/>
  <c r="AR54" i="3"/>
  <c r="X56" i="11"/>
  <c r="AS54" i="3"/>
  <c r="AT54" i="3"/>
  <c r="AU54" i="3"/>
  <c r="X57" i="11"/>
  <c r="AV54" i="3"/>
  <c r="AW54" i="3"/>
  <c r="AX54" i="3"/>
  <c r="X58" i="11"/>
  <c r="AY54" i="3"/>
  <c r="AZ54" i="3"/>
  <c r="BA54" i="3"/>
  <c r="X59" i="11"/>
  <c r="L55" i="3"/>
  <c r="M55" i="3"/>
  <c r="N55" i="3"/>
  <c r="Y46" i="11"/>
  <c r="O55" i="3"/>
  <c r="P55" i="3"/>
  <c r="Q55" i="3"/>
  <c r="Y47" i="11"/>
  <c r="R55" i="3"/>
  <c r="S55" i="3"/>
  <c r="T55" i="3"/>
  <c r="Y48" i="11"/>
  <c r="U55" i="3"/>
  <c r="V55" i="3"/>
  <c r="W55" i="3"/>
  <c r="Y49" i="11"/>
  <c r="X55" i="3"/>
  <c r="Y55" i="3"/>
  <c r="Z55" i="3"/>
  <c r="Y50" i="11"/>
  <c r="AA55" i="3"/>
  <c r="AB55" i="3"/>
  <c r="AC55" i="3"/>
  <c r="Y51" i="11"/>
  <c r="AG55" i="3"/>
  <c r="AH55" i="3"/>
  <c r="AI55" i="3"/>
  <c r="Y53" i="11"/>
  <c r="AP55" i="3"/>
  <c r="AQ55" i="3"/>
  <c r="AR55" i="3"/>
  <c r="Y56" i="11"/>
  <c r="AS55" i="3"/>
  <c r="AT55" i="3"/>
  <c r="AU55" i="3"/>
  <c r="Y57" i="11"/>
  <c r="AV55" i="3"/>
  <c r="AW55" i="3"/>
  <c r="Y58" i="11"/>
  <c r="AX55" i="3"/>
  <c r="AY55" i="3"/>
  <c r="AZ55" i="3"/>
  <c r="BA55" i="3"/>
  <c r="Y59" i="11"/>
  <c r="F56" i="3"/>
  <c r="I56" i="3"/>
  <c r="L56" i="3"/>
  <c r="O56" i="3"/>
  <c r="R56" i="3"/>
  <c r="U56" i="3"/>
  <c r="X56" i="3"/>
  <c r="AA56" i="3"/>
  <c r="AD56" i="3"/>
  <c r="AG56" i="3"/>
  <c r="AJ56" i="3"/>
  <c r="AM56" i="3"/>
  <c r="AP56" i="3"/>
  <c r="AS56" i="3"/>
  <c r="AV56" i="3"/>
  <c r="AY56" i="3"/>
  <c r="I61" i="3"/>
  <c r="J61" i="3"/>
  <c r="K61" i="3"/>
  <c r="M61" i="11"/>
  <c r="R61" i="3"/>
  <c r="S61" i="3"/>
  <c r="M64" i="11"/>
  <c r="T61" i="3"/>
  <c r="I62" i="3"/>
  <c r="J62" i="3"/>
  <c r="K62" i="3"/>
  <c r="N61" i="11"/>
  <c r="R62" i="3"/>
  <c r="S62" i="3"/>
  <c r="T62" i="3"/>
  <c r="N64" i="11"/>
  <c r="G63" i="3"/>
  <c r="H63" i="3"/>
  <c r="I63" i="3"/>
  <c r="O61" i="11"/>
  <c r="J63" i="3"/>
  <c r="K63" i="3"/>
  <c r="L63" i="3"/>
  <c r="O62" i="11"/>
  <c r="M63" i="3"/>
  <c r="N63" i="3"/>
  <c r="P63" i="3"/>
  <c r="Q63" i="3"/>
  <c r="R63" i="3"/>
  <c r="S63" i="3"/>
  <c r="T63" i="3"/>
  <c r="O64" i="11"/>
  <c r="G64" i="3"/>
  <c r="H64" i="3"/>
  <c r="I64" i="3"/>
  <c r="P61" i="11"/>
  <c r="J64" i="3"/>
  <c r="K64" i="3"/>
  <c r="L64" i="3"/>
  <c r="P62" i="11"/>
  <c r="M64" i="3"/>
  <c r="N64" i="3"/>
  <c r="P64" i="3"/>
  <c r="Q64" i="3"/>
  <c r="R64" i="3"/>
  <c r="P64" i="11"/>
  <c r="S64" i="3"/>
  <c r="T64" i="3"/>
  <c r="I65" i="3"/>
  <c r="J65" i="3"/>
  <c r="K65" i="3"/>
  <c r="Q61" i="11"/>
  <c r="L65" i="3"/>
  <c r="M65" i="3"/>
  <c r="N65" i="3"/>
  <c r="Q62" i="11"/>
  <c r="R65" i="3"/>
  <c r="Q64" i="11"/>
  <c r="S65" i="3"/>
  <c r="T65" i="3"/>
  <c r="G66" i="3"/>
  <c r="H66" i="3"/>
  <c r="I66" i="3"/>
  <c r="R61" i="11"/>
  <c r="J66" i="3"/>
  <c r="K66" i="3"/>
  <c r="L66" i="3"/>
  <c r="R62" i="11"/>
  <c r="M66" i="3"/>
  <c r="N66" i="3"/>
  <c r="P66" i="3"/>
  <c r="Q66" i="3"/>
  <c r="R66" i="3"/>
  <c r="R64" i="11"/>
  <c r="S66" i="3"/>
  <c r="T66" i="3"/>
  <c r="I67" i="3"/>
  <c r="J67" i="3"/>
  <c r="K67" i="3"/>
  <c r="S61" i="11"/>
  <c r="L67" i="3"/>
  <c r="S62" i="11"/>
  <c r="M67" i="3"/>
  <c r="N67" i="3"/>
  <c r="Q67" i="3"/>
  <c r="R67" i="3"/>
  <c r="S67" i="3"/>
  <c r="S64" i="11"/>
  <c r="T67" i="3"/>
  <c r="I68" i="3"/>
  <c r="J68" i="3"/>
  <c r="K68" i="3"/>
  <c r="T61" i="11"/>
  <c r="L68" i="3"/>
  <c r="M68" i="3"/>
  <c r="T62" i="11"/>
  <c r="N68" i="3"/>
  <c r="R68" i="3"/>
  <c r="S68" i="3"/>
  <c r="T68" i="3"/>
  <c r="T64" i="11"/>
  <c r="I69" i="3"/>
  <c r="J69" i="3"/>
  <c r="K69" i="3"/>
  <c r="U61" i="11"/>
  <c r="L69" i="3"/>
  <c r="M69" i="3"/>
  <c r="N69" i="3"/>
  <c r="U62" i="11"/>
  <c r="R69" i="3"/>
  <c r="S69" i="3"/>
  <c r="T69" i="3"/>
  <c r="U64" i="11"/>
  <c r="I70" i="3"/>
  <c r="V61" i="11"/>
  <c r="J70" i="3"/>
  <c r="K70" i="3"/>
  <c r="L70" i="3"/>
  <c r="M70" i="3"/>
  <c r="N70" i="3"/>
  <c r="V62" i="11"/>
  <c r="P70" i="3"/>
  <c r="Q70" i="3"/>
  <c r="R70" i="3"/>
  <c r="V64" i="11"/>
  <c r="S70" i="3"/>
  <c r="T70" i="3"/>
  <c r="H71" i="3"/>
  <c r="I71" i="3"/>
  <c r="W61" i="11"/>
  <c r="J71" i="3"/>
  <c r="K71" i="3"/>
  <c r="L71" i="3"/>
  <c r="M71" i="3"/>
  <c r="N71" i="3"/>
  <c r="W62" i="11"/>
  <c r="R71" i="3"/>
  <c r="W64" i="11"/>
  <c r="S71" i="3"/>
  <c r="T71" i="3"/>
  <c r="I72" i="3"/>
  <c r="J72" i="3"/>
  <c r="K72" i="3"/>
  <c r="X61" i="11"/>
  <c r="L72" i="3"/>
  <c r="M72" i="3"/>
  <c r="N72" i="3"/>
  <c r="X62" i="11"/>
  <c r="R72" i="3"/>
  <c r="S72" i="3"/>
  <c r="X64" i="11"/>
  <c r="T72" i="3"/>
  <c r="I73" i="3"/>
  <c r="J73" i="3"/>
  <c r="Y61" i="11"/>
  <c r="K73" i="3"/>
  <c r="L73" i="3"/>
  <c r="M73" i="3"/>
  <c r="N73" i="3"/>
  <c r="Y62" i="11"/>
  <c r="R73" i="3"/>
  <c r="S73" i="3"/>
  <c r="T73" i="3"/>
  <c r="Y64" i="11"/>
  <c r="F74" i="3"/>
  <c r="I74" i="3"/>
  <c r="L74" i="3"/>
  <c r="O74" i="3"/>
  <c r="R74" i="3"/>
  <c r="U74" i="3"/>
  <c r="X74" i="3"/>
  <c r="AA74" i="3"/>
  <c r="AD74" i="3"/>
  <c r="AG74" i="3"/>
  <c r="AJ74" i="3"/>
  <c r="AM74" i="3"/>
  <c r="AP74" i="3"/>
  <c r="AS74" i="3"/>
  <c r="AV74" i="3"/>
  <c r="AY74" i="3"/>
  <c r="F75" i="3"/>
  <c r="F76" i="3"/>
  <c r="F77" i="3"/>
  <c r="B4" i="6"/>
  <c r="D4" i="6"/>
  <c r="F4" i="6"/>
  <c r="H4" i="6"/>
  <c r="J4" i="6"/>
  <c r="L4" i="6"/>
  <c r="N4" i="6"/>
  <c r="P4" i="6"/>
  <c r="R4" i="6"/>
  <c r="T4" i="6"/>
  <c r="V4" i="6"/>
  <c r="X4" i="6"/>
  <c r="Z4" i="6"/>
  <c r="AB4" i="6"/>
  <c r="AD4" i="6"/>
  <c r="AF4" i="6"/>
  <c r="B24" i="6"/>
  <c r="D24" i="6"/>
  <c r="F24" i="6"/>
  <c r="H24" i="6"/>
  <c r="J24" i="6"/>
  <c r="L24" i="6"/>
  <c r="N24" i="6"/>
  <c r="P24" i="6"/>
  <c r="R24" i="6"/>
  <c r="T24" i="6"/>
  <c r="V24" i="6"/>
  <c r="X24" i="6"/>
  <c r="Z24" i="6"/>
  <c r="AB24" i="6"/>
  <c r="AD24" i="6"/>
  <c r="AF24" i="6"/>
  <c r="X43" i="6"/>
  <c r="X46" i="6"/>
  <c r="Z43" i="6"/>
  <c r="Z46" i="6"/>
  <c r="AB43" i="6"/>
  <c r="AB46" i="6"/>
  <c r="AD43" i="6"/>
  <c r="AF43" i="6"/>
  <c r="B44" i="6"/>
  <c r="D44" i="6"/>
  <c r="F44" i="6"/>
  <c r="H44" i="6"/>
  <c r="J44" i="6"/>
  <c r="L44" i="6"/>
  <c r="N44" i="6"/>
  <c r="P44" i="6"/>
  <c r="R44" i="6"/>
  <c r="T44" i="6"/>
  <c r="V44" i="6"/>
  <c r="X44" i="6"/>
  <c r="Z44" i="6"/>
  <c r="AB44" i="6"/>
  <c r="AD44" i="6"/>
  <c r="AF44" i="6"/>
  <c r="AD46" i="6"/>
  <c r="AF46" i="6"/>
  <c r="B63" i="6"/>
  <c r="D63" i="6"/>
  <c r="F63" i="6"/>
  <c r="H63" i="6"/>
  <c r="J63" i="6"/>
  <c r="L63" i="6"/>
  <c r="N63" i="6"/>
  <c r="P63" i="6"/>
  <c r="R63" i="6"/>
  <c r="T63" i="6"/>
  <c r="V63" i="6"/>
  <c r="X63" i="6"/>
  <c r="Z63" i="6"/>
  <c r="AB63" i="6"/>
  <c r="AD63" i="6"/>
  <c r="AF63" i="6"/>
  <c r="B64" i="6"/>
  <c r="D64" i="6"/>
  <c r="F64" i="6"/>
  <c r="H64" i="6"/>
  <c r="J64" i="6"/>
  <c r="L64" i="6"/>
  <c r="N64" i="6"/>
  <c r="P64" i="6"/>
  <c r="R64" i="6"/>
  <c r="T64" i="6"/>
  <c r="V64" i="6"/>
  <c r="X64" i="6"/>
  <c r="Z64" i="6"/>
  <c r="AB64" i="6"/>
  <c r="AD64" i="6"/>
  <c r="AF64" i="6"/>
  <c r="B66" i="6"/>
  <c r="D66" i="6"/>
  <c r="F66" i="6"/>
  <c r="H66" i="6"/>
  <c r="J66" i="6"/>
  <c r="L66" i="6"/>
  <c r="N66" i="6"/>
  <c r="P66" i="6"/>
  <c r="R66" i="6"/>
  <c r="T66" i="6"/>
  <c r="V66" i="6"/>
  <c r="X66" i="6"/>
  <c r="Z66" i="6"/>
  <c r="AB66" i="6"/>
  <c r="AD66" i="6"/>
  <c r="AF66" i="6"/>
  <c r="A1" i="1"/>
  <c r="A6" i="1"/>
  <c r="B6" i="1"/>
  <c r="C6" i="1"/>
  <c r="E6" i="1"/>
  <c r="F6" i="1"/>
  <c r="G6" i="1"/>
  <c r="I6" i="1"/>
  <c r="J6" i="1"/>
  <c r="K6" i="1"/>
  <c r="M6" i="1"/>
  <c r="N6" i="1"/>
  <c r="O6" i="1"/>
  <c r="A7" i="1"/>
  <c r="B7" i="1"/>
  <c r="C7" i="1"/>
  <c r="E7" i="1"/>
  <c r="F7" i="1"/>
  <c r="G7" i="1"/>
  <c r="I7" i="1"/>
  <c r="J7" i="1"/>
  <c r="K7" i="1"/>
  <c r="M7" i="1"/>
  <c r="N7" i="1"/>
  <c r="O7" i="1"/>
  <c r="A8" i="1"/>
  <c r="B8" i="1"/>
  <c r="C8" i="1"/>
  <c r="E8" i="1"/>
  <c r="F8" i="1"/>
  <c r="G8" i="1"/>
  <c r="I8" i="1"/>
  <c r="J8" i="1"/>
  <c r="K8" i="1"/>
  <c r="M8" i="1"/>
  <c r="N8" i="1"/>
  <c r="O8" i="1"/>
  <c r="A9" i="1"/>
  <c r="B9" i="1"/>
  <c r="C9" i="1"/>
  <c r="E9" i="1"/>
  <c r="F9" i="1"/>
  <c r="G9" i="1"/>
  <c r="I9" i="1"/>
  <c r="J9" i="1"/>
  <c r="K9" i="1"/>
  <c r="M9" i="1"/>
  <c r="N9" i="1"/>
  <c r="O9" i="1"/>
  <c r="A10" i="1"/>
  <c r="B10" i="1"/>
  <c r="C10" i="1"/>
  <c r="E10" i="1"/>
  <c r="F10" i="1"/>
  <c r="G10" i="1"/>
  <c r="I10" i="1"/>
  <c r="J10" i="1"/>
  <c r="K10" i="1"/>
  <c r="M10" i="1"/>
  <c r="N10" i="1"/>
  <c r="O10" i="1"/>
  <c r="A11" i="1"/>
  <c r="B11" i="1"/>
  <c r="C11" i="1"/>
  <c r="E11" i="1"/>
  <c r="F11" i="1"/>
  <c r="G11" i="1"/>
  <c r="I11" i="1"/>
  <c r="J11" i="1"/>
  <c r="K11" i="1"/>
  <c r="M11" i="1"/>
  <c r="N11" i="1"/>
  <c r="O11" i="1"/>
  <c r="A15" i="1"/>
  <c r="B15" i="1"/>
  <c r="C15" i="1"/>
  <c r="E15" i="1"/>
  <c r="F15" i="1"/>
  <c r="G15" i="1"/>
  <c r="I15" i="1"/>
  <c r="J15" i="1"/>
  <c r="K15" i="1"/>
  <c r="M15" i="1"/>
  <c r="N15" i="1"/>
  <c r="O15" i="1"/>
  <c r="A16" i="1"/>
  <c r="B16" i="1"/>
  <c r="C16" i="1"/>
  <c r="E16" i="1"/>
  <c r="F16" i="1"/>
  <c r="G16" i="1"/>
  <c r="I16" i="1"/>
  <c r="J16" i="1"/>
  <c r="K16" i="1"/>
  <c r="M16" i="1"/>
  <c r="N16" i="1"/>
  <c r="O16" i="1"/>
  <c r="A17" i="1"/>
  <c r="B17" i="1"/>
  <c r="C17" i="1"/>
  <c r="E17" i="1"/>
  <c r="F17" i="1"/>
  <c r="G17" i="1"/>
  <c r="I17" i="1"/>
  <c r="J17" i="1"/>
  <c r="K17" i="1"/>
  <c r="M17" i="1"/>
  <c r="N17" i="1"/>
  <c r="O17" i="1"/>
  <c r="A18" i="1"/>
  <c r="B18" i="1"/>
  <c r="C18" i="1"/>
  <c r="E18" i="1"/>
  <c r="F18" i="1"/>
  <c r="G18" i="1"/>
  <c r="I18" i="1"/>
  <c r="J18" i="1"/>
  <c r="K18" i="1"/>
  <c r="M18" i="1"/>
  <c r="N18" i="1"/>
  <c r="O18" i="1"/>
  <c r="A19" i="1"/>
  <c r="B19" i="1"/>
  <c r="C19" i="1"/>
  <c r="E19" i="1"/>
  <c r="F19" i="1"/>
  <c r="G19" i="1"/>
  <c r="I19" i="1"/>
  <c r="J19" i="1"/>
  <c r="K19" i="1"/>
  <c r="M19" i="1"/>
  <c r="N19" i="1"/>
  <c r="O19" i="1"/>
  <c r="A20" i="1"/>
  <c r="B20" i="1"/>
  <c r="C20" i="1"/>
  <c r="E20" i="1"/>
  <c r="F20" i="1"/>
  <c r="G20" i="1"/>
  <c r="I20" i="1"/>
  <c r="J20" i="1"/>
  <c r="K20" i="1"/>
  <c r="M20" i="1"/>
  <c r="N20" i="1"/>
  <c r="O20" i="1"/>
  <c r="A24" i="1"/>
  <c r="B24" i="1"/>
  <c r="C24" i="1"/>
  <c r="E24" i="1"/>
  <c r="F24" i="1"/>
  <c r="G24" i="1"/>
  <c r="I24" i="1"/>
  <c r="J24" i="1"/>
  <c r="K24" i="1"/>
  <c r="M24" i="1"/>
  <c r="N24" i="1"/>
  <c r="O24" i="1"/>
  <c r="A25" i="1"/>
  <c r="B25" i="1"/>
  <c r="C25" i="1"/>
  <c r="E25" i="1"/>
  <c r="F25" i="1"/>
  <c r="G25" i="1"/>
  <c r="I25" i="1"/>
  <c r="J25" i="1"/>
  <c r="K25" i="1"/>
  <c r="M25" i="1"/>
  <c r="N25" i="1"/>
  <c r="O25" i="1"/>
  <c r="A26" i="1"/>
  <c r="B26" i="1"/>
  <c r="C26" i="1"/>
  <c r="E26" i="1"/>
  <c r="F26" i="1"/>
  <c r="G26" i="1"/>
  <c r="I26" i="1"/>
  <c r="J26" i="1"/>
  <c r="K26" i="1"/>
  <c r="M26" i="1"/>
  <c r="N26" i="1"/>
  <c r="O26" i="1"/>
  <c r="A27" i="1"/>
  <c r="B27" i="1"/>
  <c r="C27" i="1"/>
  <c r="E27" i="1"/>
  <c r="F27" i="1"/>
  <c r="G27" i="1"/>
  <c r="I27" i="1"/>
  <c r="J27" i="1"/>
  <c r="K27" i="1"/>
  <c r="M27" i="1"/>
  <c r="N27" i="1"/>
  <c r="O27" i="1"/>
  <c r="A28" i="1"/>
  <c r="B28" i="1"/>
  <c r="C28" i="1"/>
  <c r="E28" i="1"/>
  <c r="F28" i="1"/>
  <c r="G28" i="1"/>
  <c r="I28" i="1"/>
  <c r="J28" i="1"/>
  <c r="K28" i="1"/>
  <c r="M28" i="1"/>
  <c r="N28" i="1"/>
  <c r="O28" i="1"/>
  <c r="A29" i="1"/>
  <c r="B29" i="1"/>
  <c r="C29" i="1"/>
  <c r="E29" i="1"/>
  <c r="F29" i="1"/>
  <c r="G29" i="1"/>
  <c r="I29" i="1"/>
  <c r="J29" i="1"/>
  <c r="K29" i="1"/>
  <c r="M29" i="1"/>
  <c r="N29" i="1"/>
  <c r="O29" i="1"/>
  <c r="A33" i="1"/>
  <c r="B33" i="1"/>
  <c r="C33" i="1"/>
  <c r="E33" i="1"/>
  <c r="F33" i="1"/>
  <c r="G33" i="1"/>
  <c r="I33" i="1"/>
  <c r="J33" i="1"/>
  <c r="K33" i="1"/>
  <c r="M33" i="1"/>
  <c r="N33" i="1"/>
  <c r="O33" i="1"/>
  <c r="A34" i="1"/>
  <c r="B34" i="1"/>
  <c r="C34" i="1"/>
  <c r="E34" i="1"/>
  <c r="F34" i="1"/>
  <c r="G34" i="1"/>
  <c r="I34" i="1"/>
  <c r="J34" i="1"/>
  <c r="K34" i="1"/>
  <c r="M34" i="1"/>
  <c r="N34" i="1"/>
  <c r="O34" i="1"/>
  <c r="A35" i="1"/>
  <c r="B35" i="1"/>
  <c r="C35" i="1"/>
  <c r="E35" i="1"/>
  <c r="F35" i="1"/>
  <c r="G35" i="1"/>
  <c r="I35" i="1"/>
  <c r="J35" i="1"/>
  <c r="K35" i="1"/>
  <c r="M35" i="1"/>
  <c r="N35" i="1"/>
  <c r="O35" i="1"/>
  <c r="A36" i="1"/>
  <c r="B36" i="1"/>
  <c r="C36" i="1"/>
  <c r="E36" i="1"/>
  <c r="F36" i="1"/>
  <c r="G36" i="1"/>
  <c r="I36" i="1"/>
  <c r="J36" i="1"/>
  <c r="K36" i="1"/>
  <c r="M36" i="1"/>
  <c r="N36" i="1"/>
  <c r="O36" i="1"/>
  <c r="A37" i="1"/>
  <c r="B37" i="1"/>
  <c r="C37" i="1"/>
  <c r="E37" i="1"/>
  <c r="F37" i="1"/>
  <c r="G37" i="1"/>
  <c r="I37" i="1"/>
  <c r="J37" i="1"/>
  <c r="K37" i="1"/>
  <c r="M37" i="1"/>
  <c r="N37" i="1"/>
  <c r="O37" i="1"/>
  <c r="A38" i="1"/>
  <c r="B38" i="1"/>
  <c r="C38" i="1"/>
  <c r="E38" i="1"/>
  <c r="F38" i="1"/>
  <c r="G38" i="1"/>
  <c r="I38" i="1"/>
  <c r="J38" i="1"/>
  <c r="K38" i="1"/>
  <c r="M38" i="1"/>
  <c r="N38" i="1"/>
  <c r="O38" i="1"/>
  <c r="F5" i="3"/>
  <c r="AH12" i="11"/>
  <c r="I5" i="3"/>
  <c r="AH13" i="11"/>
  <c r="L5" i="3"/>
  <c r="AH14" i="11"/>
  <c r="X5" i="3"/>
  <c r="AH18" i="11"/>
  <c r="AJ5" i="3"/>
  <c r="AH22" i="11"/>
  <c r="AV5" i="3"/>
  <c r="AH26" i="11"/>
  <c r="D3" i="6"/>
  <c r="F3" i="6"/>
  <c r="AY5" i="3"/>
  <c r="AH27" i="11"/>
  <c r="W519" i="11"/>
  <c r="L3" i="6"/>
  <c r="J3" i="6"/>
  <c r="L23" i="3"/>
  <c r="AH30" i="11"/>
  <c r="R3" i="6"/>
  <c r="T3" i="6"/>
  <c r="X23" i="3"/>
  <c r="AH34" i="11"/>
  <c r="AB3" i="6"/>
  <c r="Z3" i="6"/>
  <c r="AA23" i="3"/>
  <c r="AH35" i="11"/>
  <c r="AD23" i="3"/>
  <c r="AH36" i="11"/>
  <c r="AJ23" i="3"/>
  <c r="AH38" i="11"/>
  <c r="AM23" i="3"/>
  <c r="AH39" i="11"/>
  <c r="AP23" i="3"/>
  <c r="AH40" i="11"/>
  <c r="AV23" i="3"/>
  <c r="AH42" i="11"/>
  <c r="F23" i="6"/>
  <c r="D23" i="6"/>
  <c r="AY23" i="3"/>
  <c r="AH43" i="11"/>
  <c r="R22" i="3"/>
  <c r="U8" i="11"/>
  <c r="J40" i="6"/>
  <c r="J26" i="6"/>
  <c r="I41" i="3"/>
  <c r="AH45" i="11"/>
  <c r="W521" i="11"/>
  <c r="L23" i="6"/>
  <c r="N23" i="6"/>
  <c r="L41" i="3"/>
  <c r="AH46" i="11"/>
  <c r="R41" i="3"/>
  <c r="AH48" i="11"/>
  <c r="X41" i="3"/>
  <c r="AH50" i="11"/>
  <c r="AM22" i="3"/>
  <c r="AB8" i="11"/>
  <c r="X40" i="6"/>
  <c r="X26" i="6"/>
  <c r="AP22" i="3"/>
  <c r="AC8" i="11"/>
  <c r="Z40" i="6"/>
  <c r="Z26" i="6"/>
  <c r="AD41" i="3"/>
  <c r="AH52" i="11"/>
  <c r="P531" i="11"/>
  <c r="AS22" i="3"/>
  <c r="AD8" i="11"/>
  <c r="AB40" i="6"/>
  <c r="AB26" i="6"/>
  <c r="AG41" i="3"/>
  <c r="AH53" i="11"/>
  <c r="AV22" i="3"/>
  <c r="AE8" i="11"/>
  <c r="AD40" i="6"/>
  <c r="AD26" i="6"/>
  <c r="AM41" i="3"/>
  <c r="AH55" i="11"/>
  <c r="N525" i="11"/>
  <c r="AS41" i="3"/>
  <c r="AH57" i="11"/>
  <c r="AV41" i="3"/>
  <c r="AH58" i="11"/>
  <c r="I59" i="3"/>
  <c r="AH61" i="11"/>
  <c r="L59" i="3"/>
  <c r="AH62" i="11"/>
  <c r="O59" i="3"/>
  <c r="AH63" i="11"/>
  <c r="R59" i="3"/>
  <c r="AH64" i="11"/>
  <c r="U59" i="3"/>
  <c r="AH65" i="11"/>
  <c r="AB65" i="11"/>
  <c r="AD59" i="3"/>
  <c r="AH68" i="11"/>
  <c r="AB68" i="11"/>
  <c r="AM59" i="3"/>
  <c r="AH71" i="11"/>
  <c r="AB71" i="11"/>
  <c r="AP59" i="3"/>
  <c r="AH72" i="11"/>
  <c r="AB72" i="11"/>
  <c r="AG40" i="3"/>
  <c r="AP8" i="11"/>
  <c r="T60" i="6"/>
  <c r="T46" i="6"/>
  <c r="AS59" i="3"/>
  <c r="AH73" i="11"/>
  <c r="AB73" i="11"/>
  <c r="D306" i="11"/>
  <c r="D305" i="11"/>
  <c r="D304" i="11"/>
  <c r="D307" i="11"/>
  <c r="D308" i="11"/>
  <c r="D309" i="11"/>
  <c r="D323" i="11"/>
  <c r="E310" i="11"/>
  <c r="T547" i="11"/>
  <c r="BO303" i="11"/>
  <c r="W515" i="11"/>
  <c r="BS303" i="11"/>
  <c r="X515" i="11"/>
  <c r="BW303" i="11"/>
  <c r="Y515" i="11"/>
  <c r="AE316" i="11"/>
  <c r="N517" i="11"/>
  <c r="O517" i="11"/>
  <c r="AI316" i="11"/>
  <c r="P517" i="11"/>
  <c r="AM316" i="11"/>
  <c r="AQ316" i="11"/>
  <c r="Q517" i="11"/>
  <c r="AU316" i="11"/>
  <c r="R517" i="11"/>
  <c r="AY316" i="11"/>
  <c r="S517" i="11"/>
  <c r="BC316" i="11"/>
  <c r="T517" i="11"/>
  <c r="BG316" i="11"/>
  <c r="U517" i="11"/>
  <c r="BK316" i="11"/>
  <c r="V517" i="11"/>
  <c r="W517" i="11"/>
  <c r="BO316" i="11"/>
  <c r="X517" i="11"/>
  <c r="BS316" i="11"/>
  <c r="BW316" i="11"/>
  <c r="Y517" i="11"/>
  <c r="N519" i="11"/>
  <c r="AE329" i="11"/>
  <c r="O519" i="11"/>
  <c r="AI329" i="11"/>
  <c r="P519" i="11"/>
  <c r="AM329" i="11"/>
  <c r="Q519" i="11"/>
  <c r="AQ329" i="11"/>
  <c r="AU329" i="11"/>
  <c r="R519" i="11"/>
  <c r="S519" i="11"/>
  <c r="AY329" i="11"/>
  <c r="T519" i="11"/>
  <c r="BC329" i="11"/>
  <c r="U519" i="11"/>
  <c r="BG329" i="11"/>
  <c r="D363" i="11"/>
  <c r="E350" i="11"/>
  <c r="BK329" i="11"/>
  <c r="V519" i="11"/>
  <c r="BO329" i="11"/>
  <c r="V521" i="11"/>
  <c r="BK342" i="11"/>
  <c r="BO342" i="11"/>
  <c r="X521" i="11"/>
  <c r="BS342" i="11"/>
  <c r="Y521" i="11"/>
  <c r="BW342" i="11"/>
  <c r="AE355" i="11"/>
  <c r="N523" i="11"/>
  <c r="AI355" i="11"/>
  <c r="O523" i="11"/>
  <c r="AM355" i="11"/>
  <c r="P523" i="11"/>
  <c r="Q523" i="11"/>
  <c r="AQ355" i="11"/>
  <c r="R523" i="11"/>
  <c r="AU355" i="11"/>
  <c r="S523" i="11"/>
  <c r="AY355" i="11"/>
  <c r="T523" i="11"/>
  <c r="BC355" i="11"/>
  <c r="BG355" i="11"/>
  <c r="U523" i="11"/>
  <c r="V523" i="11"/>
  <c r="BK355" i="11"/>
  <c r="W523" i="11"/>
  <c r="BO355" i="11"/>
  <c r="BS355" i="11"/>
  <c r="X523" i="11"/>
  <c r="BW355" i="11"/>
  <c r="Y523" i="11"/>
  <c r="AE368" i="11"/>
  <c r="AI368" i="11"/>
  <c r="O525" i="11"/>
  <c r="P525" i="11"/>
  <c r="AM368" i="11"/>
  <c r="AQ368" i="11"/>
  <c r="Q525" i="11"/>
  <c r="R525" i="11"/>
  <c r="AU368" i="11"/>
  <c r="AY368" i="11"/>
  <c r="S525" i="11"/>
  <c r="BC368" i="11"/>
  <c r="T525" i="11"/>
  <c r="BG368" i="11"/>
  <c r="U525" i="11"/>
  <c r="BK368" i="11"/>
  <c r="V525" i="11"/>
  <c r="BO368" i="11"/>
  <c r="W525" i="11"/>
  <c r="X525" i="11"/>
  <c r="BS368" i="11"/>
  <c r="Y525" i="11"/>
  <c r="BW368" i="11"/>
  <c r="X527" i="11"/>
  <c r="BS381" i="11"/>
  <c r="Y527" i="11"/>
  <c r="BW381" i="11"/>
  <c r="N529" i="11"/>
  <c r="AE394" i="11"/>
  <c r="O529" i="11"/>
  <c r="AI394" i="11"/>
  <c r="P529" i="11"/>
  <c r="AM394" i="11"/>
  <c r="Q529" i="11"/>
  <c r="AQ394" i="11"/>
  <c r="AU394" i="11"/>
  <c r="R529" i="11"/>
  <c r="AY394" i="11"/>
  <c r="S529" i="11"/>
  <c r="T529" i="11"/>
  <c r="BC394" i="11"/>
  <c r="U529" i="11"/>
  <c r="BG394" i="11"/>
  <c r="BK394" i="11"/>
  <c r="V529" i="11"/>
  <c r="BO394" i="11"/>
  <c r="W529" i="11"/>
  <c r="BS394" i="11"/>
  <c r="X529" i="11"/>
  <c r="BW394" i="11"/>
  <c r="Y529" i="11"/>
  <c r="N531" i="11"/>
  <c r="AE407" i="11"/>
  <c r="O531" i="11"/>
  <c r="AI407" i="11"/>
  <c r="AM407" i="11"/>
  <c r="AQ407" i="11"/>
  <c r="Q531" i="11"/>
  <c r="AU407" i="11"/>
  <c r="R531" i="11"/>
  <c r="S531" i="11"/>
  <c r="AY407" i="11"/>
  <c r="T531" i="11"/>
  <c r="BC407" i="11"/>
  <c r="U531" i="11"/>
  <c r="BG407" i="11"/>
  <c r="V531" i="11"/>
  <c r="BK407" i="11"/>
  <c r="W531" i="11"/>
  <c r="BO407" i="11"/>
  <c r="BS407" i="11"/>
  <c r="X531" i="11"/>
  <c r="BW407" i="11"/>
  <c r="Y531" i="11"/>
  <c r="N533" i="11"/>
  <c r="AE420" i="11"/>
  <c r="AM420" i="11"/>
  <c r="P533" i="11"/>
  <c r="AQ420" i="11"/>
  <c r="Q533" i="11"/>
  <c r="AU420" i="11"/>
  <c r="R533" i="11"/>
  <c r="S533" i="11"/>
  <c r="AY420" i="11"/>
  <c r="BC420" i="11"/>
  <c r="T533" i="11"/>
  <c r="U533" i="11"/>
  <c r="BG420" i="11"/>
  <c r="V533" i="11"/>
  <c r="BK420" i="11"/>
  <c r="W533" i="11"/>
  <c r="BO420" i="11"/>
  <c r="BS420" i="11"/>
  <c r="X533" i="11"/>
  <c r="BW420" i="11"/>
  <c r="Y533" i="11"/>
  <c r="N535" i="11"/>
  <c r="AE433" i="11"/>
  <c r="O535" i="11"/>
  <c r="AI433" i="11"/>
  <c r="AM433" i="11"/>
  <c r="P535" i="11"/>
  <c r="AQ433" i="11"/>
  <c r="Q535" i="11"/>
  <c r="R535" i="11"/>
  <c r="AU433" i="11"/>
  <c r="AY433" i="11"/>
  <c r="S535" i="11"/>
  <c r="T535" i="11"/>
  <c r="BC433" i="11"/>
  <c r="U535" i="11"/>
  <c r="BG433" i="11"/>
  <c r="BK433" i="11"/>
  <c r="V535" i="11"/>
  <c r="W535" i="11"/>
  <c r="BO433" i="11"/>
  <c r="X535" i="11"/>
  <c r="BS433" i="11"/>
  <c r="Y535" i="11"/>
  <c r="BW433" i="11"/>
  <c r="N537" i="11"/>
  <c r="AE446" i="11"/>
  <c r="O537" i="11"/>
  <c r="AI446" i="11"/>
  <c r="P537" i="11"/>
  <c r="AM446" i="11"/>
  <c r="AQ446" i="11"/>
  <c r="Q537" i="11"/>
  <c r="AU446" i="11"/>
  <c r="R537" i="11"/>
  <c r="S537" i="11"/>
  <c r="AY446" i="11"/>
  <c r="BC446" i="11"/>
  <c r="T537" i="11"/>
  <c r="BG446" i="11"/>
  <c r="U537" i="11"/>
  <c r="BK446" i="11"/>
  <c r="V537" i="11"/>
  <c r="BO446" i="11"/>
  <c r="W537" i="11"/>
  <c r="BS446" i="11"/>
  <c r="X537" i="11"/>
  <c r="Y537" i="11"/>
  <c r="BW446" i="11"/>
  <c r="AE459" i="11"/>
  <c r="N539" i="11"/>
  <c r="O539" i="11"/>
  <c r="AI459" i="11"/>
  <c r="AM472" i="11"/>
  <c r="P541" i="11"/>
  <c r="AQ472" i="11"/>
  <c r="Q541" i="11"/>
  <c r="R541" i="11"/>
  <c r="AU472" i="11"/>
  <c r="S541" i="11"/>
  <c r="AY472" i="11"/>
  <c r="BC472" i="11"/>
  <c r="T541" i="11"/>
  <c r="BG472" i="11"/>
  <c r="U541" i="11"/>
  <c r="V541" i="11"/>
  <c r="BK472" i="11"/>
  <c r="W541" i="11"/>
  <c r="BO472" i="11"/>
  <c r="X541" i="11"/>
  <c r="BS472" i="11"/>
  <c r="BW472" i="11"/>
  <c r="Y541" i="11"/>
  <c r="AE485" i="11"/>
  <c r="N543" i="11"/>
  <c r="O543" i="11"/>
  <c r="AI485" i="11"/>
  <c r="AM485" i="11"/>
  <c r="P543" i="11"/>
  <c r="Q543" i="11"/>
  <c r="AQ485" i="11"/>
  <c r="R543" i="11"/>
  <c r="AU485" i="11"/>
  <c r="S543" i="11"/>
  <c r="AY485" i="11"/>
  <c r="BC485" i="11"/>
  <c r="T543" i="11"/>
  <c r="BG485" i="11"/>
  <c r="U543" i="11"/>
  <c r="BK485" i="11"/>
  <c r="V543" i="11"/>
  <c r="BO485" i="11"/>
  <c r="W543" i="11"/>
  <c r="BS485" i="11"/>
  <c r="X543" i="11"/>
  <c r="BW485" i="11"/>
  <c r="Y543" i="11"/>
  <c r="AE498" i="11"/>
  <c r="N545" i="11"/>
  <c r="O545" i="11"/>
  <c r="AI498" i="11"/>
  <c r="AM498" i="11"/>
  <c r="P545" i="11"/>
  <c r="AR8" i="11"/>
  <c r="X60" i="6"/>
  <c r="AM40" i="3"/>
  <c r="AS8" i="11"/>
  <c r="Z60" i="6"/>
  <c r="AP40" i="3"/>
  <c r="AS40" i="3"/>
  <c r="AT8" i="11"/>
  <c r="AB60" i="6"/>
  <c r="AU8" i="11"/>
  <c r="AD60" i="6"/>
  <c r="AV40" i="3"/>
  <c r="AY40" i="3"/>
  <c r="AV8" i="11"/>
  <c r="AF60" i="6"/>
  <c r="AW8" i="11"/>
  <c r="B80" i="6"/>
  <c r="F58" i="3"/>
  <c r="AX8" i="11"/>
  <c r="D80" i="6"/>
  <c r="I58" i="3"/>
  <c r="L58" i="3"/>
  <c r="AY8" i="11"/>
  <c r="F80" i="6"/>
  <c r="AZ8" i="11"/>
  <c r="H80" i="6"/>
  <c r="O58" i="3"/>
  <c r="BA8" i="11"/>
  <c r="J80" i="6"/>
  <c r="R58" i="3"/>
  <c r="BB8" i="11"/>
  <c r="L80" i="6"/>
  <c r="U58" i="3"/>
  <c r="BC8" i="11"/>
  <c r="N80" i="6"/>
  <c r="X58" i="3"/>
  <c r="BD8" i="11"/>
  <c r="P80" i="6"/>
  <c r="AA58" i="3"/>
  <c r="AD58" i="3"/>
  <c r="BE8" i="11"/>
  <c r="R80" i="6"/>
  <c r="AG58" i="3"/>
  <c r="BF8" i="11"/>
  <c r="T80" i="6"/>
  <c r="AJ58" i="3"/>
  <c r="BG8" i="11"/>
  <c r="V80" i="6"/>
  <c r="BH8" i="11"/>
  <c r="X80" i="6"/>
  <c r="AM58" i="3"/>
  <c r="BI8" i="11"/>
  <c r="Z80" i="6"/>
  <c r="AP58" i="3"/>
  <c r="BJ8" i="11"/>
  <c r="AB80" i="6"/>
  <c r="AS58" i="3"/>
  <c r="AV58" i="3"/>
  <c r="BK8" i="11"/>
  <c r="AD80" i="6"/>
  <c r="BL8" i="11"/>
  <c r="AF80" i="6"/>
  <c r="AY58" i="3"/>
  <c r="I4" i="3"/>
  <c r="B8" i="11"/>
  <c r="D20" i="6"/>
  <c r="D6" i="6"/>
  <c r="L4" i="3"/>
  <c r="C8" i="11"/>
  <c r="F20" i="6"/>
  <c r="F6" i="6"/>
  <c r="U4" i="3"/>
  <c r="F8" i="11"/>
  <c r="L20" i="6"/>
  <c r="L6" i="6"/>
  <c r="R4" i="3"/>
  <c r="E8" i="11"/>
  <c r="J20" i="6"/>
  <c r="J6" i="6"/>
  <c r="AD4" i="3"/>
  <c r="I8" i="11"/>
  <c r="R20" i="6"/>
  <c r="R6" i="6"/>
  <c r="AG4" i="3"/>
  <c r="J8" i="11"/>
  <c r="T20" i="6"/>
  <c r="T6" i="6"/>
  <c r="N8" i="11"/>
  <c r="AB20" i="6"/>
  <c r="AS4" i="3"/>
  <c r="AB6" i="6"/>
  <c r="AP4" i="3"/>
  <c r="M8" i="11"/>
  <c r="Z20" i="6"/>
  <c r="Z6" i="6"/>
  <c r="L22" i="3"/>
  <c r="S8" i="11"/>
  <c r="F40" i="6"/>
  <c r="F26" i="6"/>
  <c r="I22" i="3"/>
  <c r="R8" i="11"/>
  <c r="D40" i="6"/>
  <c r="D26" i="6"/>
  <c r="U22" i="3"/>
  <c r="V8" i="11"/>
  <c r="L40" i="6"/>
  <c r="L26" i="6"/>
  <c r="X22" i="3"/>
  <c r="W8" i="11"/>
  <c r="N40" i="6"/>
  <c r="N26" i="6"/>
  <c r="D319" i="11"/>
  <c r="E306" i="11"/>
  <c r="P547" i="11"/>
  <c r="D318" i="11"/>
  <c r="E305" i="11"/>
  <c r="O547" i="11"/>
  <c r="D317" i="11"/>
  <c r="E304" i="11"/>
  <c r="N547" i="11"/>
  <c r="D320" i="11"/>
  <c r="E307" i="11"/>
  <c r="Q547" i="11"/>
  <c r="D321" i="11"/>
  <c r="E308" i="11"/>
  <c r="R547" i="11"/>
  <c r="D322" i="11"/>
  <c r="E309" i="11"/>
  <c r="S547" i="11"/>
  <c r="D336" i="11"/>
  <c r="E323" i="11"/>
  <c r="D376" i="11"/>
  <c r="E363" i="11"/>
  <c r="E58" i="3"/>
  <c r="A74" i="3"/>
  <c r="E73" i="3"/>
  <c r="C73" i="3"/>
  <c r="B73" i="3"/>
  <c r="E72" i="3"/>
  <c r="C72" i="3"/>
  <c r="B72" i="3"/>
  <c r="E71" i="3"/>
  <c r="C71" i="3"/>
  <c r="B71" i="3"/>
  <c r="E70" i="3"/>
  <c r="C70" i="3"/>
  <c r="B70" i="3"/>
  <c r="E69" i="3"/>
  <c r="C69" i="3"/>
  <c r="B69" i="3"/>
  <c r="E68" i="3"/>
  <c r="C68" i="3"/>
  <c r="B68" i="3"/>
  <c r="E67" i="3"/>
  <c r="C67" i="3"/>
  <c r="B67" i="3"/>
  <c r="E66" i="3"/>
  <c r="C66" i="3"/>
  <c r="B66" i="3"/>
  <c r="E65" i="3"/>
  <c r="C65" i="3"/>
  <c r="B65" i="3"/>
  <c r="E64" i="3"/>
  <c r="C64" i="3"/>
  <c r="B64" i="3"/>
  <c r="E63" i="3"/>
  <c r="C63" i="3"/>
  <c r="B63" i="3"/>
  <c r="E62" i="3"/>
  <c r="C62" i="3"/>
  <c r="B62" i="3"/>
  <c r="E61" i="3"/>
  <c r="C61" i="3"/>
  <c r="B61" i="3"/>
  <c r="D332" i="11"/>
  <c r="E319" i="11"/>
  <c r="D331" i="11"/>
  <c r="E318" i="11"/>
  <c r="D330" i="11"/>
  <c r="E317" i="11"/>
  <c r="E320" i="11"/>
  <c r="D333" i="11"/>
  <c r="E321" i="11"/>
  <c r="D334" i="11"/>
  <c r="D335" i="11"/>
  <c r="E322" i="11"/>
  <c r="D349" i="11"/>
  <c r="E336" i="11"/>
  <c r="D389" i="11"/>
  <c r="E376" i="11"/>
  <c r="D345" i="11"/>
  <c r="E332" i="11"/>
  <c r="D344" i="11"/>
  <c r="E331" i="11"/>
  <c r="D343" i="11"/>
  <c r="E330" i="11"/>
  <c r="E333" i="11"/>
  <c r="D346" i="11"/>
  <c r="D347" i="11"/>
  <c r="E334" i="11"/>
  <c r="D348" i="11"/>
  <c r="D361" i="11"/>
  <c r="E361" i="11"/>
  <c r="E335" i="11"/>
  <c r="D362" i="11"/>
  <c r="E349" i="11"/>
  <c r="D402" i="11"/>
  <c r="D415" i="11"/>
  <c r="E389" i="11"/>
  <c r="D358" i="11"/>
  <c r="E345" i="11"/>
  <c r="D357" i="11"/>
  <c r="E344" i="11"/>
  <c r="E343" i="11"/>
  <c r="D359" i="11"/>
  <c r="E359" i="11"/>
  <c r="E346" i="11"/>
  <c r="D360" i="11"/>
  <c r="E347" i="11"/>
  <c r="E348" i="11"/>
  <c r="D375" i="11"/>
  <c r="E375" i="11"/>
  <c r="E362" i="11"/>
  <c r="E402" i="11"/>
  <c r="D371" i="11"/>
  <c r="E358" i="11"/>
  <c r="D370" i="11"/>
  <c r="E370" i="11"/>
  <c r="E357" i="11"/>
  <c r="D374" i="11"/>
  <c r="D387" i="11"/>
  <c r="D388" i="11"/>
  <c r="E415" i="11"/>
  <c r="D428" i="11"/>
  <c r="E428" i="11"/>
  <c r="D384" i="11"/>
  <c r="E371" i="11"/>
  <c r="D383" i="11"/>
  <c r="D396" i="11"/>
  <c r="E374" i="11"/>
  <c r="D441" i="11"/>
  <c r="E383" i="11"/>
  <c r="D400" i="11"/>
  <c r="E387" i="11"/>
  <c r="D409" i="11"/>
  <c r="E396" i="11"/>
  <c r="D413" i="11"/>
  <c r="E400" i="11"/>
  <c r="D422" i="11"/>
  <c r="E422" i="11"/>
  <c r="E409" i="11"/>
  <c r="D426" i="11"/>
  <c r="D439" i="11"/>
  <c r="E413" i="11"/>
  <c r="D435" i="11"/>
  <c r="E435" i="11"/>
  <c r="E426" i="11"/>
  <c r="D448" i="11"/>
  <c r="D461" i="11"/>
  <c r="E448" i="11"/>
  <c r="AM60" i="4"/>
  <c r="Y13" i="4"/>
  <c r="AM60" i="13"/>
  <c r="K60" i="13"/>
  <c r="Q49" i="11"/>
  <c r="V33" i="11"/>
  <c r="S33" i="11"/>
  <c r="X34" i="11"/>
  <c r="K13" i="4"/>
  <c r="BA60" i="13"/>
  <c r="X26" i="11"/>
  <c r="BA13" i="4"/>
  <c r="Q22" i="11"/>
  <c r="CA325" i="11"/>
  <c r="CA440" i="11"/>
  <c r="CA379" i="11"/>
  <c r="CA356" i="11"/>
  <c r="CA464" i="11"/>
  <c r="CA388" i="11"/>
  <c r="CA363" i="11"/>
  <c r="CA313" i="11"/>
  <c r="CA418" i="11"/>
  <c r="CA397" i="11"/>
  <c r="CA339" i="11"/>
  <c r="CA331" i="11"/>
  <c r="CA323" i="11"/>
  <c r="CA328" i="11"/>
  <c r="CA312" i="11"/>
  <c r="CA506" i="11"/>
  <c r="CA461" i="11"/>
  <c r="CA457" i="11"/>
  <c r="CA452" i="11"/>
  <c r="CA455" i="11"/>
  <c r="CA439" i="11"/>
  <c r="CA441" i="11"/>
  <c r="CA426" i="11"/>
  <c r="CA380" i="11"/>
  <c r="CA361" i="11"/>
  <c r="CA357" i="11"/>
  <c r="CA327" i="11"/>
  <c r="CA310" i="11"/>
  <c r="CA307" i="11"/>
  <c r="CA510" i="11"/>
  <c r="CA505" i="11"/>
  <c r="CA480" i="11"/>
  <c r="CA442" i="11"/>
  <c r="CA428" i="11"/>
  <c r="CA330" i="11"/>
  <c r="CA338" i="11"/>
  <c r="CA311" i="11"/>
  <c r="CA305" i="11"/>
  <c r="CA419" i="11"/>
  <c r="CA409" i="11"/>
  <c r="CA332" i="11"/>
  <c r="CA458" i="11"/>
  <c r="CA324" i="11"/>
  <c r="CA456" i="11"/>
  <c r="CA319" i="11"/>
  <c r="CA309" i="11"/>
  <c r="CA337" i="11"/>
  <c r="CA503" i="11"/>
  <c r="CA481" i="11"/>
  <c r="CA454" i="11"/>
  <c r="CA373" i="11"/>
  <c r="CA462" i="11"/>
  <c r="CA304" i="11"/>
  <c r="CA336" i="11"/>
  <c r="CA308" i="11"/>
  <c r="CA471" i="11"/>
  <c r="CA393" i="11"/>
  <c r="CA315" i="11"/>
  <c r="CA321" i="11"/>
  <c r="CA306" i="11"/>
  <c r="CA415" i="11"/>
  <c r="CA398" i="11"/>
  <c r="CA392" i="11"/>
  <c r="CA317" i="11"/>
  <c r="CA340" i="11"/>
  <c r="CA335" i="11"/>
  <c r="CA318" i="11"/>
  <c r="CA320" i="11"/>
  <c r="CA341" i="11"/>
  <c r="CA326" i="11"/>
  <c r="CA333" i="11"/>
  <c r="CA314" i="11"/>
  <c r="CA352" i="11"/>
  <c r="CA322" i="11"/>
  <c r="CA334" i="11"/>
  <c r="D452" i="11"/>
  <c r="E439" i="11"/>
  <c r="E461" i="11"/>
  <c r="D474" i="11"/>
  <c r="E388" i="11"/>
  <c r="D401" i="11"/>
  <c r="E384" i="11"/>
  <c r="D397" i="11"/>
  <c r="E441" i="11"/>
  <c r="D454" i="11"/>
  <c r="E360" i="11"/>
  <c r="D373" i="11"/>
  <c r="D356" i="11"/>
  <c r="D372" i="11"/>
  <c r="CA449" i="11"/>
  <c r="CA447" i="11"/>
  <c r="CA450" i="11"/>
  <c r="CA448" i="11"/>
  <c r="CA495" i="11"/>
  <c r="CA489" i="11"/>
  <c r="CA492" i="11"/>
  <c r="CA453" i="11"/>
  <c r="CA443" i="11"/>
  <c r="CA434" i="11"/>
  <c r="CA436" i="11"/>
  <c r="CA435" i="11"/>
  <c r="CA437" i="11"/>
  <c r="CA438" i="11"/>
  <c r="CA487" i="11"/>
  <c r="CA463" i="11"/>
  <c r="CA468" i="11"/>
  <c r="CA460" i="11"/>
  <c r="CA467" i="11"/>
  <c r="CA469" i="11"/>
  <c r="CA465" i="11"/>
  <c r="CA466" i="11"/>
  <c r="CA470" i="11"/>
  <c r="CA451" i="11"/>
  <c r="CA502" i="11"/>
  <c r="CA501" i="11"/>
  <c r="CA509" i="11"/>
  <c r="CA504" i="11"/>
  <c r="CA499" i="11"/>
  <c r="CA508" i="11"/>
  <c r="CA507" i="11"/>
  <c r="CA500" i="11"/>
  <c r="CA477" i="11"/>
  <c r="CA412" i="11"/>
  <c r="BC498" i="11"/>
  <c r="CA496" i="11"/>
  <c r="CA484" i="11"/>
  <c r="CA424" i="11"/>
  <c r="CA425" i="11"/>
  <c r="CA421" i="11"/>
  <c r="CA416" i="11"/>
  <c r="CA395" i="11"/>
  <c r="CA350" i="11"/>
  <c r="CA354" i="11"/>
  <c r="CA351" i="11"/>
  <c r="CA344" i="11"/>
  <c r="CA345" i="11"/>
  <c r="CA346" i="11"/>
  <c r="CA347" i="11"/>
  <c r="CA343" i="11"/>
  <c r="CA488" i="11"/>
  <c r="CA422" i="11"/>
  <c r="CA494" i="11"/>
  <c r="BK459" i="11"/>
  <c r="V539" i="11"/>
  <c r="CA401" i="11"/>
  <c r="CA399" i="11"/>
  <c r="CA391" i="11"/>
  <c r="BK381" i="11"/>
  <c r="V527" i="11"/>
  <c r="CA382" i="11"/>
  <c r="CA390" i="11"/>
  <c r="CA383" i="11"/>
  <c r="CA384" i="11"/>
  <c r="CA385" i="11"/>
  <c r="CA387" i="11"/>
  <c r="CA386" i="11"/>
  <c r="CA360" i="11"/>
  <c r="CA362" i="11"/>
  <c r="CA358" i="11"/>
  <c r="CA364" i="11"/>
  <c r="CA365" i="11"/>
  <c r="CA359" i="11"/>
  <c r="CA349" i="11"/>
  <c r="BS498" i="11"/>
  <c r="X545" i="11"/>
  <c r="CA490" i="11"/>
  <c r="CA486" i="11"/>
  <c r="CA475" i="11"/>
  <c r="CA473" i="11"/>
  <c r="CA474" i="11"/>
  <c r="CA445" i="11"/>
  <c r="CA413" i="11"/>
  <c r="CA410" i="11"/>
  <c r="CA403" i="11"/>
  <c r="CA396" i="11"/>
  <c r="AM381" i="11"/>
  <c r="P527" i="11"/>
  <c r="CA370" i="11"/>
  <c r="CA372" i="11"/>
  <c r="CA369" i="11"/>
  <c r="CA374" i="11"/>
  <c r="CA371" i="11"/>
  <c r="CA378" i="11"/>
  <c r="CA376" i="11"/>
  <c r="CA375" i="11"/>
  <c r="CA377" i="11"/>
  <c r="CA482" i="11"/>
  <c r="CA408" i="11"/>
  <c r="CA348" i="11"/>
  <c r="CA493" i="11"/>
  <c r="CA478" i="11"/>
  <c r="CA430" i="11"/>
  <c r="CA429" i="11"/>
  <c r="CA423" i="11"/>
  <c r="CA417" i="11"/>
  <c r="CA414" i="11"/>
  <c r="CA400" i="11"/>
  <c r="CA483" i="11"/>
  <c r="CA479" i="11"/>
  <c r="CA432" i="11"/>
  <c r="CA431" i="11"/>
  <c r="CA427" i="11"/>
  <c r="CA404" i="11"/>
  <c r="CA402" i="11"/>
  <c r="CA491" i="11"/>
  <c r="P539" i="11"/>
  <c r="AM459" i="11"/>
  <c r="CA406" i="11"/>
  <c r="CA389" i="11"/>
  <c r="CA476" i="11"/>
  <c r="CA411" i="11"/>
  <c r="CA367" i="11"/>
  <c r="CA497" i="11"/>
  <c r="CA444" i="11"/>
  <c r="CA405" i="11"/>
  <c r="CA353" i="11"/>
  <c r="CA366" i="11"/>
  <c r="E328" i="11"/>
  <c r="D341" i="11"/>
  <c r="E314" i="11"/>
  <c r="X547" i="11"/>
  <c r="D327" i="11"/>
  <c r="E313" i="11"/>
  <c r="W547" i="11"/>
  <c r="D326" i="11"/>
  <c r="E51" i="11"/>
  <c r="L51" i="11"/>
  <c r="E311" i="11"/>
  <c r="U547" i="11"/>
  <c r="L59" i="11"/>
  <c r="L67" i="11"/>
  <c r="L47" i="11"/>
  <c r="E337" i="11"/>
  <c r="D312" i="11"/>
  <c r="L74" i="11"/>
  <c r="L69" i="11"/>
  <c r="L49" i="11"/>
  <c r="L41" i="11"/>
  <c r="L24" i="11"/>
  <c r="L20" i="11"/>
  <c r="L16" i="11"/>
  <c r="L60" i="11"/>
  <c r="L54" i="11"/>
  <c r="L25" i="11"/>
  <c r="L21" i="11"/>
  <c r="L17" i="11"/>
  <c r="L31" i="11"/>
  <c r="L56" i="11"/>
  <c r="L32" i="11"/>
  <c r="L28" i="11"/>
  <c r="L70" i="11"/>
  <c r="R43" i="6"/>
  <c r="V43" i="6"/>
  <c r="N43" i="6"/>
  <c r="AF23" i="6"/>
  <c r="L43" i="6"/>
  <c r="P43" i="6"/>
  <c r="L44" i="11"/>
  <c r="L75" i="11"/>
  <c r="L66" i="11"/>
  <c r="L37" i="11"/>
  <c r="L33" i="11"/>
  <c r="L29" i="11"/>
  <c r="L23" i="11"/>
  <c r="L19" i="11"/>
  <c r="L15" i="11"/>
  <c r="B43" i="6"/>
  <c r="V23" i="6"/>
  <c r="B3" i="11"/>
  <c r="C3" i="11"/>
  <c r="P23" i="6"/>
  <c r="H23" i="6"/>
  <c r="AF3" i="6"/>
  <c r="X3" i="6"/>
  <c r="P3" i="6"/>
  <c r="H3" i="6"/>
  <c r="F43" i="6"/>
  <c r="T23" i="6"/>
  <c r="B5" i="11"/>
  <c r="J43" i="6"/>
  <c r="AD3" i="6"/>
  <c r="V3" i="6"/>
  <c r="N3" i="6"/>
  <c r="D43" i="6"/>
  <c r="R23" i="6"/>
  <c r="B23" i="6"/>
  <c r="B3" i="6"/>
  <c r="H43" i="6"/>
  <c r="D325" i="11"/>
  <c r="CB332" i="11"/>
  <c r="CB504" i="11"/>
  <c r="CB326" i="11"/>
  <c r="CB442" i="11"/>
  <c r="CB339" i="11"/>
  <c r="CB310" i="11"/>
  <c r="CB334" i="11"/>
  <c r="CB314" i="11"/>
  <c r="CB322" i="11"/>
  <c r="CB317" i="11"/>
  <c r="CB305" i="11"/>
  <c r="CB311" i="11"/>
  <c r="CB377" i="11"/>
  <c r="CB474" i="11"/>
  <c r="CB416" i="11"/>
  <c r="CB333" i="11"/>
  <c r="CB341" i="11"/>
  <c r="CB318" i="11"/>
  <c r="CB308" i="11"/>
  <c r="CB324" i="11"/>
  <c r="CB338" i="11"/>
  <c r="CB335" i="11"/>
  <c r="CB406" i="11"/>
  <c r="CB457" i="11"/>
  <c r="CB336" i="11"/>
  <c r="CB330" i="11"/>
  <c r="CB389" i="11"/>
  <c r="CB445" i="11"/>
  <c r="CB331" i="11"/>
  <c r="CB320" i="11"/>
  <c r="CB327" i="11"/>
  <c r="CB370" i="11"/>
  <c r="CB487" i="11"/>
  <c r="CB304" i="11"/>
  <c r="CB312" i="11"/>
  <c r="CB315" i="11"/>
  <c r="CB307" i="11"/>
  <c r="CB431" i="11"/>
  <c r="CB466" i="11"/>
  <c r="CB337" i="11"/>
  <c r="CB306" i="11"/>
  <c r="CB319" i="11"/>
  <c r="CB313" i="11"/>
  <c r="CB328" i="11"/>
  <c r="CB366" i="11"/>
  <c r="CB309" i="11"/>
  <c r="CB353" i="11"/>
  <c r="CB340" i="11"/>
  <c r="CB321" i="11"/>
  <c r="CB325" i="11"/>
  <c r="CB323" i="11"/>
  <c r="H1" i="6"/>
  <c r="X1" i="6"/>
  <c r="H21" i="6"/>
  <c r="X21" i="6"/>
  <c r="H41" i="6"/>
  <c r="X41" i="6"/>
  <c r="D61" i="6"/>
  <c r="T61" i="6"/>
  <c r="M14" i="1"/>
  <c r="M32" i="1"/>
  <c r="J1" i="6"/>
  <c r="Z1" i="6"/>
  <c r="J21" i="6"/>
  <c r="Z21" i="6"/>
  <c r="J41" i="6"/>
  <c r="Z41" i="6"/>
  <c r="F61" i="6"/>
  <c r="V61" i="6"/>
  <c r="A5" i="1"/>
  <c r="A23" i="1"/>
  <c r="L1" i="6"/>
  <c r="AB1" i="6"/>
  <c r="L21" i="6"/>
  <c r="AB21" i="6"/>
  <c r="L41" i="6"/>
  <c r="AB41" i="6"/>
  <c r="H61" i="6"/>
  <c r="X61" i="6"/>
  <c r="E5" i="1"/>
  <c r="E23" i="1"/>
  <c r="N1" i="6"/>
  <c r="AD1" i="6"/>
  <c r="N21" i="6"/>
  <c r="AD21" i="6"/>
  <c r="N41" i="6"/>
  <c r="AD41" i="6"/>
  <c r="J61" i="6"/>
  <c r="Z61" i="6"/>
  <c r="I5" i="1"/>
  <c r="I23" i="1"/>
  <c r="P1" i="6"/>
  <c r="AF1" i="6"/>
  <c r="P21" i="6"/>
  <c r="AF21" i="6"/>
  <c r="P41" i="6"/>
  <c r="AF41" i="6"/>
  <c r="L61" i="6"/>
  <c r="AB61" i="6"/>
  <c r="M5" i="1"/>
  <c r="M23" i="1"/>
  <c r="B1" i="6"/>
  <c r="R1" i="6"/>
  <c r="B21" i="6"/>
  <c r="R21" i="6"/>
  <c r="B41" i="6"/>
  <c r="R41" i="6"/>
  <c r="N61" i="6"/>
  <c r="AD61" i="6"/>
  <c r="A14" i="1"/>
  <c r="A32" i="1"/>
  <c r="T1" i="6"/>
  <c r="T41" i="6"/>
  <c r="V1" i="6"/>
  <c r="V41" i="6"/>
  <c r="B61" i="6"/>
  <c r="D21" i="6"/>
  <c r="P61" i="6"/>
  <c r="F21" i="6"/>
  <c r="R61" i="6"/>
  <c r="T21" i="6"/>
  <c r="AF61" i="6"/>
  <c r="V21" i="6"/>
  <c r="A1" i="10"/>
  <c r="D1" i="6"/>
  <c r="D41" i="6"/>
  <c r="E14" i="1"/>
  <c r="E32" i="1"/>
  <c r="F1" i="6"/>
  <c r="F41" i="6"/>
  <c r="I14" i="1"/>
  <c r="I32" i="1"/>
  <c r="A58" i="3"/>
  <c r="AG23" i="3"/>
  <c r="AH37" i="11"/>
  <c r="U41" i="3"/>
  <c r="AH49" i="11"/>
  <c r="CB427" i="11"/>
  <c r="CB423" i="11"/>
  <c r="CB372" i="11"/>
  <c r="CB349" i="11"/>
  <c r="CB387" i="11"/>
  <c r="CB391" i="11"/>
  <c r="CB352" i="11"/>
  <c r="CB343" i="11"/>
  <c r="CB397" i="11"/>
  <c r="CB398" i="11"/>
  <c r="CB395" i="11"/>
  <c r="CB428" i="11"/>
  <c r="CB503" i="11"/>
  <c r="CB510" i="11"/>
  <c r="CB506" i="11"/>
  <c r="CB505" i="11"/>
  <c r="CB499" i="11"/>
  <c r="CB470" i="11"/>
  <c r="CB443" i="11"/>
  <c r="CB450" i="11"/>
  <c r="D410" i="11"/>
  <c r="E397" i="11"/>
  <c r="AJ40" i="3"/>
  <c r="AQ8" i="11"/>
  <c r="V60" i="6"/>
  <c r="V46" i="6"/>
  <c r="AG5" i="3"/>
  <c r="AH21" i="11"/>
  <c r="AA41" i="3"/>
  <c r="AH51" i="11"/>
  <c r="CB429" i="11"/>
  <c r="CB385" i="11"/>
  <c r="AH8" i="11"/>
  <c r="D60" i="6"/>
  <c r="D46" i="6"/>
  <c r="I40" i="3"/>
  <c r="CB405" i="11"/>
  <c r="CB375" i="11"/>
  <c r="CB384" i="11"/>
  <c r="CB421" i="11"/>
  <c r="CB426" i="11"/>
  <c r="CB465" i="11"/>
  <c r="CB449" i="11"/>
  <c r="E356" i="11"/>
  <c r="D369" i="11"/>
  <c r="D414" i="11"/>
  <c r="E401" i="11"/>
  <c r="R46" i="6"/>
  <c r="AD40" i="3"/>
  <c r="AO8" i="11"/>
  <c r="R60" i="6"/>
  <c r="AB69" i="11"/>
  <c r="AG59" i="3"/>
  <c r="AH69" i="11"/>
  <c r="CB399" i="11"/>
  <c r="O4" i="3"/>
  <c r="D8" i="11"/>
  <c r="H20" i="6"/>
  <c r="H6" i="6"/>
  <c r="AY59" i="3"/>
  <c r="AH75" i="11"/>
  <c r="AH54" i="11"/>
  <c r="AJ41" i="3"/>
  <c r="E326" i="11"/>
  <c r="D339" i="11"/>
  <c r="CB432" i="11"/>
  <c r="CB473" i="11"/>
  <c r="CB480" i="11"/>
  <c r="CB401" i="11"/>
  <c r="CB412" i="11"/>
  <c r="CB453" i="11"/>
  <c r="AA4" i="3"/>
  <c r="H8" i="11"/>
  <c r="P20" i="6"/>
  <c r="P6" i="6"/>
  <c r="AH15" i="11"/>
  <c r="O5" i="3"/>
  <c r="AH44" i="11"/>
  <c r="F41" i="3"/>
  <c r="F23" i="3"/>
  <c r="AH28" i="11"/>
  <c r="F59" i="3"/>
  <c r="AH60" i="11"/>
  <c r="E312" i="11"/>
  <c r="V547" i="11"/>
  <c r="CB444" i="11"/>
  <c r="CB479" i="11"/>
  <c r="CB478" i="11"/>
  <c r="CB376" i="11"/>
  <c r="CB475" i="11"/>
  <c r="CB364" i="11"/>
  <c r="CB383" i="11"/>
  <c r="CB345" i="11"/>
  <c r="CB425" i="11"/>
  <c r="CB477" i="11"/>
  <c r="CB501" i="11"/>
  <c r="CB469" i="11"/>
  <c r="CB438" i="11"/>
  <c r="CB492" i="11"/>
  <c r="L40" i="3"/>
  <c r="F46" i="6"/>
  <c r="AI8" i="11"/>
  <c r="F60" i="6"/>
  <c r="CB347" i="11"/>
  <c r="CB392" i="11"/>
  <c r="F40" i="3"/>
  <c r="AG8" i="11"/>
  <c r="B60" i="6"/>
  <c r="B46" i="6"/>
  <c r="AH70" i="11"/>
  <c r="AB70" i="11"/>
  <c r="AJ59" i="3"/>
  <c r="AH74" i="11"/>
  <c r="AB74" i="11"/>
  <c r="AV59" i="3"/>
  <c r="CB430" i="11"/>
  <c r="CB365" i="11"/>
  <c r="CB346" i="11"/>
  <c r="CB509" i="11"/>
  <c r="CB409" i="11"/>
  <c r="X4" i="3"/>
  <c r="G8" i="11"/>
  <c r="N20" i="6"/>
  <c r="N6" i="6"/>
  <c r="K8" i="11"/>
  <c r="V20" i="6"/>
  <c r="V6" i="6"/>
  <c r="AJ4" i="3"/>
  <c r="X6" i="6"/>
  <c r="AM4" i="3"/>
  <c r="L8" i="11"/>
  <c r="X20" i="6"/>
  <c r="AA5" i="3"/>
  <c r="AH19" i="11"/>
  <c r="AA40" i="3"/>
  <c r="AN8" i="11"/>
  <c r="P60" i="6"/>
  <c r="P46" i="6"/>
  <c r="R23" i="3"/>
  <c r="AH32" i="11"/>
  <c r="AH16" i="11"/>
  <c r="R5" i="3"/>
  <c r="D340" i="11"/>
  <c r="E327" i="11"/>
  <c r="CB497" i="11"/>
  <c r="CB491" i="11"/>
  <c r="CB483" i="11"/>
  <c r="CB493" i="11"/>
  <c r="CB378" i="11"/>
  <c r="CB396" i="11"/>
  <c r="CB486" i="11"/>
  <c r="CB361" i="11"/>
  <c r="CB356" i="11"/>
  <c r="CB357" i="11"/>
  <c r="CB358" i="11"/>
  <c r="CB390" i="11"/>
  <c r="CB344" i="11"/>
  <c r="CB424" i="11"/>
  <c r="CB363" i="11"/>
  <c r="CB502" i="11"/>
  <c r="CB467" i="11"/>
  <c r="CB437" i="11"/>
  <c r="CB489" i="11"/>
  <c r="D386" i="11"/>
  <c r="E373" i="11"/>
  <c r="E474" i="11"/>
  <c r="D487" i="11"/>
  <c r="AG22" i="3"/>
  <c r="Z8" i="11"/>
  <c r="T40" i="6"/>
  <c r="T26" i="6"/>
  <c r="CB348" i="11"/>
  <c r="CB371" i="11"/>
  <c r="CB403" i="11"/>
  <c r="CB490" i="11"/>
  <c r="CB362" i="11"/>
  <c r="CB388" i="11"/>
  <c r="CB382" i="11"/>
  <c r="CB494" i="11"/>
  <c r="CB351" i="11"/>
  <c r="CB484" i="11"/>
  <c r="CB500" i="11"/>
  <c r="CB451" i="11"/>
  <c r="CB461" i="11"/>
  <c r="CB460" i="11"/>
  <c r="CB464" i="11"/>
  <c r="CB471" i="11"/>
  <c r="CB462" i="11"/>
  <c r="CB435" i="11"/>
  <c r="CB495" i="11"/>
  <c r="Q8" i="11"/>
  <c r="B40" i="6"/>
  <c r="B26" i="6"/>
  <c r="F22" i="3"/>
  <c r="R26" i="6"/>
  <c r="AD22" i="3"/>
  <c r="Y8" i="11"/>
  <c r="R40" i="6"/>
  <c r="AH66" i="11"/>
  <c r="AB66" i="11"/>
  <c r="X59" i="3"/>
  <c r="AS5" i="3"/>
  <c r="AH25" i="11"/>
  <c r="CB359" i="11"/>
  <c r="CB481" i="11"/>
  <c r="AV4" i="3"/>
  <c r="O8" i="11"/>
  <c r="AD20" i="6"/>
  <c r="AD6" i="6"/>
  <c r="L46" i="6"/>
  <c r="U40" i="3"/>
  <c r="AL8" i="11"/>
  <c r="L60" i="6"/>
  <c r="AD5" i="3"/>
  <c r="AH20" i="11"/>
  <c r="CB367" i="11"/>
  <c r="CB400" i="11"/>
  <c r="O22" i="3"/>
  <c r="T8" i="11"/>
  <c r="H40" i="6"/>
  <c r="H26" i="6"/>
  <c r="AF26" i="6"/>
  <c r="AY22" i="3"/>
  <c r="AF8" i="11"/>
  <c r="AF40" i="6"/>
  <c r="AH31" i="11"/>
  <c r="O23" i="3"/>
  <c r="AP5" i="3"/>
  <c r="AH24" i="11"/>
  <c r="AA59" i="3"/>
  <c r="AH67" i="11"/>
  <c r="AB67" i="11"/>
  <c r="E341" i="11"/>
  <c r="D354" i="11"/>
  <c r="CB411" i="11"/>
  <c r="CB402" i="11"/>
  <c r="CB414" i="11"/>
  <c r="CB418" i="11"/>
  <c r="CB415" i="11"/>
  <c r="CB419" i="11"/>
  <c r="CB408" i="11"/>
  <c r="CB374" i="11"/>
  <c r="CB410" i="11"/>
  <c r="CB360" i="11"/>
  <c r="CB422" i="11"/>
  <c r="CB354" i="11"/>
  <c r="CB496" i="11"/>
  <c r="CB507" i="11"/>
  <c r="CB468" i="11"/>
  <c r="CB436" i="11"/>
  <c r="E454" i="11"/>
  <c r="D467" i="11"/>
  <c r="AA8" i="11"/>
  <c r="V40" i="6"/>
  <c r="V26" i="6"/>
  <c r="AJ22" i="3"/>
  <c r="CB454" i="11"/>
  <c r="CB456" i="11"/>
  <c r="CB447" i="11"/>
  <c r="CB458" i="11"/>
  <c r="CB452" i="11"/>
  <c r="CB455" i="11"/>
  <c r="AY4" i="3"/>
  <c r="P8" i="11"/>
  <c r="AF20" i="6"/>
  <c r="AF6" i="6"/>
  <c r="AM5" i="3"/>
  <c r="AH23" i="11"/>
  <c r="AP41" i="3"/>
  <c r="AH56" i="11"/>
  <c r="O41" i="3"/>
  <c r="AH47" i="11"/>
  <c r="AJ8" i="11"/>
  <c r="H60" i="6"/>
  <c r="H46" i="6"/>
  <c r="O40" i="3"/>
  <c r="R40" i="3"/>
  <c r="AK8" i="11"/>
  <c r="J60" i="6"/>
  <c r="J46" i="6"/>
  <c r="I23" i="3"/>
  <c r="AH29" i="11"/>
  <c r="F4" i="3"/>
  <c r="A8" i="11"/>
  <c r="B20" i="6"/>
  <c r="B6" i="6"/>
  <c r="P26" i="6"/>
  <c r="AA22" i="3"/>
  <c r="X8" i="11"/>
  <c r="P40" i="6"/>
  <c r="U23" i="3"/>
  <c r="AH33" i="11"/>
  <c r="AM8" i="11"/>
  <c r="N60" i="6"/>
  <c r="N46" i="6"/>
  <c r="X40" i="3"/>
  <c r="U5" i="3"/>
  <c r="AH17" i="11"/>
  <c r="AS23" i="3"/>
  <c r="AH41" i="11"/>
  <c r="AY41" i="3"/>
  <c r="AH59" i="11"/>
  <c r="CB476" i="11"/>
  <c r="CB404" i="11"/>
  <c r="CB417" i="11"/>
  <c r="CB482" i="11"/>
  <c r="CB373" i="11"/>
  <c r="CB380" i="11"/>
  <c r="CB369" i="11"/>
  <c r="CB379" i="11"/>
  <c r="CB413" i="11"/>
  <c r="CB386" i="11"/>
  <c r="CB488" i="11"/>
  <c r="CB350" i="11"/>
  <c r="CB508" i="11"/>
  <c r="CB393" i="11"/>
  <c r="CB463" i="11"/>
  <c r="CB434" i="11"/>
  <c r="CB440" i="11"/>
  <c r="CB439" i="11"/>
  <c r="CB441" i="11"/>
  <c r="CB448" i="11"/>
  <c r="D385" i="11"/>
  <c r="E372" i="11"/>
  <c r="E452" i="11"/>
  <c r="D465" i="11"/>
  <c r="CE311" i="11"/>
  <c r="CC333" i="11"/>
  <c r="CE466" i="11"/>
  <c r="CD313" i="11"/>
  <c r="CD326" i="11"/>
  <c r="CD336" i="11"/>
  <c r="CD309" i="11"/>
  <c r="CE353" i="11"/>
  <c r="CC340" i="11"/>
  <c r="CC308" i="11"/>
  <c r="CC341" i="11"/>
  <c r="CC416" i="11"/>
  <c r="CD332" i="11"/>
  <c r="CD330" i="11"/>
  <c r="CC332" i="11"/>
  <c r="CD311" i="11"/>
  <c r="CE406" i="11"/>
  <c r="CE305" i="11"/>
  <c r="CC335" i="11"/>
  <c r="CD305" i="11"/>
  <c r="CE313" i="11"/>
  <c r="CD337" i="11"/>
  <c r="CE336" i="11"/>
  <c r="CE341" i="11"/>
  <c r="CD340" i="11"/>
  <c r="CD466" i="11"/>
  <c r="CC336" i="11"/>
  <c r="CE340" i="11"/>
  <c r="CC309" i="11"/>
  <c r="CE314" i="11"/>
  <c r="CC314" i="11"/>
  <c r="CE308" i="11"/>
  <c r="CD310" i="11"/>
  <c r="CD323" i="11"/>
  <c r="CE323" i="11"/>
  <c r="CC323" i="11"/>
  <c r="CE312" i="11"/>
  <c r="CE332" i="11"/>
  <c r="CD474" i="11"/>
  <c r="CD406" i="11"/>
  <c r="CD334" i="11"/>
  <c r="CC338" i="11"/>
  <c r="CE330" i="11"/>
  <c r="CC310" i="11"/>
  <c r="CD304" i="11"/>
  <c r="CE309" i="11"/>
  <c r="CC311" i="11"/>
  <c r="CC305" i="11"/>
  <c r="CC321" i="11"/>
  <c r="CD321" i="11"/>
  <c r="CE321" i="11"/>
  <c r="CD327" i="11"/>
  <c r="CC327" i="11"/>
  <c r="CE327" i="11"/>
  <c r="CC334" i="11"/>
  <c r="CD341" i="11"/>
  <c r="CD306" i="11"/>
  <c r="CE307" i="11"/>
  <c r="CE325" i="11"/>
  <c r="CC325" i="11"/>
  <c r="CD325" i="11"/>
  <c r="CD416" i="11"/>
  <c r="CC331" i="11"/>
  <c r="CD338" i="11"/>
  <c r="CE315" i="11"/>
  <c r="CC313" i="11"/>
  <c r="CC307" i="11"/>
  <c r="CD308" i="11"/>
  <c r="CE319" i="11"/>
  <c r="CD319" i="11"/>
  <c r="CC319" i="11"/>
  <c r="CC320" i="11"/>
  <c r="CE320" i="11"/>
  <c r="CD320" i="11"/>
  <c r="CD442" i="11"/>
  <c r="CC487" i="11"/>
  <c r="CE335" i="11"/>
  <c r="CC377" i="11"/>
  <c r="CD339" i="11"/>
  <c r="CE431" i="11"/>
  <c r="CC337" i="11"/>
  <c r="CC431" i="11"/>
  <c r="CD333" i="11"/>
  <c r="CD331" i="11"/>
  <c r="CC330" i="11"/>
  <c r="CD314" i="11"/>
  <c r="CC312" i="11"/>
  <c r="CE324" i="11"/>
  <c r="CD324" i="11"/>
  <c r="CC324" i="11"/>
  <c r="CE317" i="11"/>
  <c r="CD317" i="11"/>
  <c r="CC317" i="11"/>
  <c r="CC326" i="11"/>
  <c r="CE338" i="11"/>
  <c r="CC315" i="11"/>
  <c r="CD312" i="11"/>
  <c r="CC306" i="11"/>
  <c r="CD328" i="11"/>
  <c r="CC328" i="11"/>
  <c r="CE328" i="11"/>
  <c r="CE339" i="11"/>
  <c r="CD335" i="11"/>
  <c r="CC339" i="11"/>
  <c r="CE337" i="11"/>
  <c r="CD353" i="11"/>
  <c r="CE333" i="11"/>
  <c r="CE334" i="11"/>
  <c r="CD307" i="11"/>
  <c r="CC304" i="11"/>
  <c r="CE310" i="11"/>
  <c r="CC322" i="11"/>
  <c r="CD322" i="11"/>
  <c r="CE322" i="11"/>
  <c r="CE331" i="11"/>
  <c r="CD315" i="11"/>
  <c r="CE304" i="11"/>
  <c r="CE306" i="11"/>
  <c r="CE318" i="11"/>
  <c r="CD318" i="11"/>
  <c r="CC318" i="11"/>
  <c r="CE326" i="11"/>
  <c r="CC439" i="11"/>
  <c r="CD439" i="11"/>
  <c r="CE439" i="11"/>
  <c r="CE380" i="11"/>
  <c r="CD380" i="11"/>
  <c r="CC380" i="11"/>
  <c r="CD455" i="11"/>
  <c r="CC455" i="11"/>
  <c r="CE455" i="11"/>
  <c r="CC436" i="11"/>
  <c r="CE436" i="11"/>
  <c r="CD436" i="11"/>
  <c r="CC408" i="11"/>
  <c r="CE408" i="11"/>
  <c r="CD408" i="11"/>
  <c r="CE359" i="11"/>
  <c r="CD359" i="11"/>
  <c r="CC359" i="11"/>
  <c r="CE462" i="11"/>
  <c r="CD462" i="11"/>
  <c r="CC462" i="11"/>
  <c r="CD351" i="11"/>
  <c r="CE351" i="11"/>
  <c r="CC351" i="11"/>
  <c r="CD348" i="11"/>
  <c r="CC348" i="11"/>
  <c r="CE348" i="11"/>
  <c r="E386" i="11"/>
  <c r="D399" i="11"/>
  <c r="CC489" i="11"/>
  <c r="CE489" i="11"/>
  <c r="CD489" i="11"/>
  <c r="CD358" i="11"/>
  <c r="CC358" i="11"/>
  <c r="CE358" i="11"/>
  <c r="CD483" i="11"/>
  <c r="CC483" i="11"/>
  <c r="CE483" i="11"/>
  <c r="CC409" i="11"/>
  <c r="CD409" i="11"/>
  <c r="CE409" i="11"/>
  <c r="C55" i="3"/>
  <c r="E52" i="3"/>
  <c r="B50" i="3"/>
  <c r="C47" i="3"/>
  <c r="E44" i="3"/>
  <c r="C54" i="3"/>
  <c r="E51" i="3"/>
  <c r="B49" i="3"/>
  <c r="C46" i="3"/>
  <c r="E43" i="3"/>
  <c r="A56" i="3"/>
  <c r="C52" i="3"/>
  <c r="E48" i="3"/>
  <c r="C45" i="3"/>
  <c r="E55" i="3"/>
  <c r="B52" i="3"/>
  <c r="C48" i="3"/>
  <c r="B45" i="3"/>
  <c r="B55" i="3"/>
  <c r="C51" i="3"/>
  <c r="B48" i="3"/>
  <c r="C44" i="3"/>
  <c r="E54" i="3"/>
  <c r="B51" i="3"/>
  <c r="E47" i="3"/>
  <c r="B44" i="3"/>
  <c r="B54" i="3"/>
  <c r="E50" i="3"/>
  <c r="B47" i="3"/>
  <c r="C43" i="3"/>
  <c r="E53" i="3"/>
  <c r="C50" i="3"/>
  <c r="E46" i="3"/>
  <c r="B43" i="3"/>
  <c r="E40" i="3"/>
  <c r="C53" i="3"/>
  <c r="E49" i="3"/>
  <c r="B46" i="3"/>
  <c r="A40" i="3"/>
  <c r="B53" i="3"/>
  <c r="C49" i="3"/>
  <c r="E45" i="3"/>
  <c r="CC353" i="11"/>
  <c r="CC492" i="11"/>
  <c r="CD492" i="11"/>
  <c r="CE492" i="11"/>
  <c r="CC412" i="11"/>
  <c r="CD412" i="11"/>
  <c r="CE412" i="11"/>
  <c r="CE377" i="11"/>
  <c r="CC465" i="11"/>
  <c r="CD465" i="11"/>
  <c r="CE465" i="11"/>
  <c r="CC450" i="11"/>
  <c r="CE450" i="11"/>
  <c r="CD450" i="11"/>
  <c r="CC505" i="11"/>
  <c r="CE505" i="11"/>
  <c r="CD505" i="11"/>
  <c r="CE343" i="11"/>
  <c r="CD343" i="11"/>
  <c r="CC343" i="11"/>
  <c r="CE445" i="11"/>
  <c r="CD440" i="11"/>
  <c r="CC440" i="11"/>
  <c r="CE440" i="11"/>
  <c r="CC392" i="11"/>
  <c r="CD392" i="11"/>
  <c r="CE392" i="11"/>
  <c r="CD401" i="11"/>
  <c r="CC401" i="11"/>
  <c r="CE401" i="11"/>
  <c r="CD443" i="11"/>
  <c r="CE443" i="11"/>
  <c r="CC443" i="11"/>
  <c r="CC506" i="11"/>
  <c r="CD506" i="11"/>
  <c r="CE506" i="11"/>
  <c r="CC372" i="11"/>
  <c r="CE372" i="11"/>
  <c r="CD372" i="11"/>
  <c r="CC350" i="11"/>
  <c r="CD350" i="11"/>
  <c r="CE350" i="11"/>
  <c r="CC482" i="11"/>
  <c r="CD482" i="11"/>
  <c r="CE482" i="11"/>
  <c r="B7" i="3"/>
  <c r="C18" i="3"/>
  <c r="C14" i="3"/>
  <c r="C10" i="3"/>
  <c r="E4" i="3"/>
  <c r="B18" i="3"/>
  <c r="B14" i="3"/>
  <c r="B10" i="3"/>
  <c r="C8" i="3"/>
  <c r="C16" i="3"/>
  <c r="C12" i="3"/>
  <c r="C7" i="3"/>
  <c r="A20" i="3"/>
  <c r="B16" i="3"/>
  <c r="B12" i="3"/>
  <c r="C19" i="3"/>
  <c r="C15" i="3"/>
  <c r="C11" i="3"/>
  <c r="C17" i="3"/>
  <c r="B17" i="3"/>
  <c r="B15" i="3"/>
  <c r="C13" i="3"/>
  <c r="B13" i="3"/>
  <c r="B8" i="3"/>
  <c r="B11" i="3"/>
  <c r="A4" i="3"/>
  <c r="C9" i="3"/>
  <c r="B19" i="3"/>
  <c r="B9" i="3"/>
  <c r="CD458" i="11"/>
  <c r="CE458" i="11"/>
  <c r="CC458" i="11"/>
  <c r="CE360" i="11"/>
  <c r="CD360" i="11"/>
  <c r="CC360" i="11"/>
  <c r="CD415" i="11"/>
  <c r="CC415" i="11"/>
  <c r="CE415" i="11"/>
  <c r="D338" i="11"/>
  <c r="E36" i="3"/>
  <c r="B34" i="3"/>
  <c r="C31" i="3"/>
  <c r="E28" i="3"/>
  <c r="B26" i="3"/>
  <c r="A22" i="3"/>
  <c r="E35" i="3"/>
  <c r="B33" i="3"/>
  <c r="C30" i="3"/>
  <c r="E27" i="3"/>
  <c r="B25" i="3"/>
  <c r="A38" i="3"/>
  <c r="C35" i="3"/>
  <c r="E32" i="3"/>
  <c r="E37" i="3"/>
  <c r="B35" i="3"/>
  <c r="C32" i="3"/>
  <c r="E29" i="3"/>
  <c r="B27" i="3"/>
  <c r="C37" i="3"/>
  <c r="B32" i="3"/>
  <c r="B28" i="3"/>
  <c r="B37" i="3"/>
  <c r="E31" i="3"/>
  <c r="C27" i="3"/>
  <c r="C36" i="3"/>
  <c r="B31" i="3"/>
  <c r="E26" i="3"/>
  <c r="B36" i="3"/>
  <c r="E30" i="3"/>
  <c r="C26" i="3"/>
  <c r="E34" i="3"/>
  <c r="B30" i="3"/>
  <c r="E25" i="3"/>
  <c r="C34" i="3"/>
  <c r="C29" i="3"/>
  <c r="C25" i="3"/>
  <c r="E33" i="3"/>
  <c r="B29" i="3"/>
  <c r="E22" i="3"/>
  <c r="C33" i="3"/>
  <c r="C28" i="3"/>
  <c r="CC464" i="11"/>
  <c r="CD464" i="11"/>
  <c r="CE464" i="11"/>
  <c r="CE382" i="11"/>
  <c r="CD382" i="11"/>
  <c r="CC382" i="11"/>
  <c r="CD467" i="11"/>
  <c r="CE467" i="11"/>
  <c r="CC467" i="11"/>
  <c r="CC356" i="11"/>
  <c r="CE356" i="11"/>
  <c r="CD356" i="11"/>
  <c r="CE497" i="11"/>
  <c r="CD497" i="11"/>
  <c r="CC497" i="11"/>
  <c r="CE346" i="11"/>
  <c r="CC346" i="11"/>
  <c r="CD346" i="11"/>
  <c r="CC347" i="11"/>
  <c r="CE347" i="11"/>
  <c r="CD347" i="11"/>
  <c r="CC469" i="11"/>
  <c r="CD469" i="11"/>
  <c r="CE469" i="11"/>
  <c r="CE383" i="11"/>
  <c r="CD383" i="11"/>
  <c r="CC383" i="11"/>
  <c r="CD478" i="11"/>
  <c r="CE478" i="11"/>
  <c r="CC478" i="11"/>
  <c r="CC480" i="11"/>
  <c r="CE480" i="11"/>
  <c r="CD480" i="11"/>
  <c r="D427" i="11"/>
  <c r="E414" i="11"/>
  <c r="E369" i="11"/>
  <c r="D382" i="11"/>
  <c r="CD421" i="11"/>
  <c r="CC421" i="11"/>
  <c r="CE421" i="11"/>
  <c r="CC510" i="11"/>
  <c r="CE510" i="11"/>
  <c r="CD510" i="11"/>
  <c r="CE391" i="11"/>
  <c r="CD391" i="11"/>
  <c r="CC391" i="11"/>
  <c r="CC389" i="11"/>
  <c r="CC452" i="11"/>
  <c r="CE452" i="11"/>
  <c r="CD452" i="11"/>
  <c r="CC468" i="11"/>
  <c r="CE468" i="11"/>
  <c r="CD468" i="11"/>
  <c r="CE376" i="11"/>
  <c r="CC376" i="11"/>
  <c r="CD376" i="11"/>
  <c r="CE389" i="11"/>
  <c r="CD434" i="11"/>
  <c r="CC434" i="11"/>
  <c r="CE434" i="11"/>
  <c r="D478" i="11"/>
  <c r="E465" i="11"/>
  <c r="CC463" i="11"/>
  <c r="CD463" i="11"/>
  <c r="CE463" i="11"/>
  <c r="CC488" i="11"/>
  <c r="CD488" i="11"/>
  <c r="CE488" i="11"/>
  <c r="CE417" i="11"/>
  <c r="CD417" i="11"/>
  <c r="CC417" i="11"/>
  <c r="CC447" i="11"/>
  <c r="CD447" i="11"/>
  <c r="CE447" i="11"/>
  <c r="CE474" i="11"/>
  <c r="CD507" i="11"/>
  <c r="CC507" i="11"/>
  <c r="CE507" i="11"/>
  <c r="CC418" i="11"/>
  <c r="CE418" i="11"/>
  <c r="CD418" i="11"/>
  <c r="CC481" i="11"/>
  <c r="CD481" i="11"/>
  <c r="CE481" i="11"/>
  <c r="CD431" i="11"/>
  <c r="CD460" i="11"/>
  <c r="CC460" i="11"/>
  <c r="CE460" i="11"/>
  <c r="CC388" i="11"/>
  <c r="CE388" i="11"/>
  <c r="CD388" i="11"/>
  <c r="CD502" i="11"/>
  <c r="CE502" i="11"/>
  <c r="CC502" i="11"/>
  <c r="CC361" i="11"/>
  <c r="CE361" i="11"/>
  <c r="CD361" i="11"/>
  <c r="CC365" i="11"/>
  <c r="CE365" i="11"/>
  <c r="CD365" i="11"/>
  <c r="CC501" i="11"/>
  <c r="CD501" i="11"/>
  <c r="CE501" i="11"/>
  <c r="CD364" i="11"/>
  <c r="CC364" i="11"/>
  <c r="CE364" i="11"/>
  <c r="CC479" i="11"/>
  <c r="CD479" i="11"/>
  <c r="CE479" i="11"/>
  <c r="CE473" i="11"/>
  <c r="CD473" i="11"/>
  <c r="CC473" i="11"/>
  <c r="CC466" i="11"/>
  <c r="CC384" i="11"/>
  <c r="CD384" i="11"/>
  <c r="CE384" i="11"/>
  <c r="CC442" i="11"/>
  <c r="CD503" i="11"/>
  <c r="CE503" i="11"/>
  <c r="CC503" i="11"/>
  <c r="CD387" i="11"/>
  <c r="CC387" i="11"/>
  <c r="CE387" i="11"/>
  <c r="CD389" i="11"/>
  <c r="CD471" i="11"/>
  <c r="CE471" i="11"/>
  <c r="CC471" i="11"/>
  <c r="CC494" i="11"/>
  <c r="CD494" i="11"/>
  <c r="CE494" i="11"/>
  <c r="CC491" i="11"/>
  <c r="CD491" i="11"/>
  <c r="CE491" i="11"/>
  <c r="CD426" i="11"/>
  <c r="CC426" i="11"/>
  <c r="CE426" i="11"/>
  <c r="CD393" i="11"/>
  <c r="CC393" i="11"/>
  <c r="CE393" i="11"/>
  <c r="CC386" i="11"/>
  <c r="CE386" i="11"/>
  <c r="CD386" i="11"/>
  <c r="CE404" i="11"/>
  <c r="CC404" i="11"/>
  <c r="CD404" i="11"/>
  <c r="CC456" i="11"/>
  <c r="CE456" i="11"/>
  <c r="CD456" i="11"/>
  <c r="CC496" i="11"/>
  <c r="CD496" i="11"/>
  <c r="CE496" i="11"/>
  <c r="CD414" i="11"/>
  <c r="CC414" i="11"/>
  <c r="CE414" i="11"/>
  <c r="CC461" i="11"/>
  <c r="CE461" i="11"/>
  <c r="CD461" i="11"/>
  <c r="CC362" i="11"/>
  <c r="CE362" i="11"/>
  <c r="CD362" i="11"/>
  <c r="CE363" i="11"/>
  <c r="CD363" i="11"/>
  <c r="CC363" i="11"/>
  <c r="CE486" i="11"/>
  <c r="CD486" i="11"/>
  <c r="CC486" i="11"/>
  <c r="E340" i="11"/>
  <c r="D353" i="11"/>
  <c r="CE370" i="11"/>
  <c r="CC477" i="11"/>
  <c r="CD477" i="11"/>
  <c r="CE477" i="11"/>
  <c r="CE475" i="11"/>
  <c r="CD475" i="11"/>
  <c r="CC475" i="11"/>
  <c r="CE432" i="11"/>
  <c r="CC432" i="11"/>
  <c r="CD432" i="11"/>
  <c r="CC399" i="11"/>
  <c r="CD399" i="11"/>
  <c r="CE399" i="11"/>
  <c r="CE375" i="11"/>
  <c r="CD375" i="11"/>
  <c r="CC375" i="11"/>
  <c r="CE442" i="11"/>
  <c r="CE487" i="11"/>
  <c r="CC428" i="11"/>
  <c r="CD428" i="11"/>
  <c r="CE428" i="11"/>
  <c r="CE349" i="11"/>
  <c r="CC349" i="11"/>
  <c r="CD349" i="11"/>
  <c r="CC419" i="11"/>
  <c r="CD419" i="11"/>
  <c r="CE419" i="11"/>
  <c r="CC352" i="11"/>
  <c r="CD352" i="11"/>
  <c r="CE352" i="11"/>
  <c r="CD413" i="11"/>
  <c r="CC413" i="11"/>
  <c r="CE413" i="11"/>
  <c r="CC476" i="11"/>
  <c r="CD476" i="11"/>
  <c r="CE476" i="11"/>
  <c r="CC454" i="11"/>
  <c r="CE454" i="11"/>
  <c r="CD454" i="11"/>
  <c r="CC474" i="11"/>
  <c r="D480" i="11"/>
  <c r="E467" i="11"/>
  <c r="CE354" i="11"/>
  <c r="CD354" i="11"/>
  <c r="CC354" i="11"/>
  <c r="CC402" i="11"/>
  <c r="CE402" i="11"/>
  <c r="CD402" i="11"/>
  <c r="CC504" i="11"/>
  <c r="CD451" i="11"/>
  <c r="CE451" i="11"/>
  <c r="CC451" i="11"/>
  <c r="CC490" i="11"/>
  <c r="CE490" i="11"/>
  <c r="CD490" i="11"/>
  <c r="D500" i="11"/>
  <c r="E500" i="11"/>
  <c r="E487" i="11"/>
  <c r="CE424" i="11"/>
  <c r="CD424" i="11"/>
  <c r="CC424" i="11"/>
  <c r="CE396" i="11"/>
  <c r="CC396" i="11"/>
  <c r="CD396" i="11"/>
  <c r="CD370" i="11"/>
  <c r="CC425" i="11"/>
  <c r="CD425" i="11"/>
  <c r="CE425" i="11"/>
  <c r="E339" i="11"/>
  <c r="D352" i="11"/>
  <c r="AB75" i="11"/>
  <c r="CD377" i="11"/>
  <c r="CC405" i="11"/>
  <c r="CD405" i="11"/>
  <c r="CE405" i="11"/>
  <c r="CC385" i="11"/>
  <c r="CE385" i="11"/>
  <c r="CD385" i="11"/>
  <c r="E410" i="11"/>
  <c r="D423" i="11"/>
  <c r="CD487" i="11"/>
  <c r="CE395" i="11"/>
  <c r="CD395" i="11"/>
  <c r="CC395" i="11"/>
  <c r="CD366" i="11"/>
  <c r="CE457" i="11"/>
  <c r="CC508" i="11"/>
  <c r="CD508" i="11"/>
  <c r="CE508" i="11"/>
  <c r="E385" i="11"/>
  <c r="D398" i="11"/>
  <c r="CE448" i="11"/>
  <c r="CD448" i="11"/>
  <c r="CC448" i="11"/>
  <c r="CE379" i="11"/>
  <c r="CD379" i="11"/>
  <c r="CC379" i="11"/>
  <c r="CE422" i="11"/>
  <c r="CC422" i="11"/>
  <c r="CD422" i="11"/>
  <c r="CE410" i="11"/>
  <c r="CD410" i="11"/>
  <c r="CC410" i="11"/>
  <c r="CD411" i="11"/>
  <c r="CE411" i="11"/>
  <c r="CC411" i="11"/>
  <c r="CE400" i="11"/>
  <c r="CD400" i="11"/>
  <c r="CC400" i="11"/>
  <c r="CD504" i="11"/>
  <c r="CC495" i="11"/>
  <c r="CE495" i="11"/>
  <c r="CD495" i="11"/>
  <c r="CC500" i="11"/>
  <c r="CD500" i="11"/>
  <c r="CE500" i="11"/>
  <c r="CC403" i="11"/>
  <c r="CD403" i="11"/>
  <c r="CE403" i="11"/>
  <c r="CC344" i="11"/>
  <c r="CE344" i="11"/>
  <c r="CD344" i="11"/>
  <c r="CE378" i="11"/>
  <c r="CD378" i="11"/>
  <c r="CC378" i="11"/>
  <c r="CC370" i="11"/>
  <c r="CE345" i="11"/>
  <c r="CC345" i="11"/>
  <c r="CD345" i="11"/>
  <c r="E325" i="11"/>
  <c r="CE429" i="11"/>
  <c r="CD429" i="11"/>
  <c r="CC429" i="11"/>
  <c r="CD470" i="11"/>
  <c r="CC470" i="11"/>
  <c r="CE470" i="11"/>
  <c r="CC398" i="11"/>
  <c r="CE398" i="11"/>
  <c r="CD398" i="11"/>
  <c r="CC445" i="11"/>
  <c r="CC423" i="11"/>
  <c r="CE423" i="11"/>
  <c r="CD423" i="11"/>
  <c r="CE366" i="11"/>
  <c r="CD457" i="11"/>
  <c r="CE373" i="11"/>
  <c r="CC373" i="11"/>
  <c r="CD373" i="11"/>
  <c r="CD437" i="11"/>
  <c r="CC437" i="11"/>
  <c r="CE437" i="11"/>
  <c r="CE357" i="11"/>
  <c r="CD357" i="11"/>
  <c r="CC357" i="11"/>
  <c r="CC509" i="11"/>
  <c r="CD509" i="11"/>
  <c r="CE509" i="11"/>
  <c r="CD438" i="11"/>
  <c r="CE438" i="11"/>
  <c r="CC438" i="11"/>
  <c r="CE441" i="11"/>
  <c r="CD441" i="11"/>
  <c r="CC441" i="11"/>
  <c r="CC369" i="11"/>
  <c r="CE369" i="11"/>
  <c r="CD369" i="11"/>
  <c r="CE416" i="11"/>
  <c r="CC406" i="11"/>
  <c r="CD374" i="11"/>
  <c r="CE374" i="11"/>
  <c r="CC374" i="11"/>
  <c r="D367" i="11"/>
  <c r="E354" i="11"/>
  <c r="CC367" i="11"/>
  <c r="CE367" i="11"/>
  <c r="CD367" i="11"/>
  <c r="CE504" i="11"/>
  <c r="CC435" i="11"/>
  <c r="CE435" i="11"/>
  <c r="CD435" i="11"/>
  <c r="CE484" i="11"/>
  <c r="CD484" i="11"/>
  <c r="CC484" i="11"/>
  <c r="CC371" i="11"/>
  <c r="CD371" i="11"/>
  <c r="CE371" i="11"/>
  <c r="CC390" i="11"/>
  <c r="CD390" i="11"/>
  <c r="CE390" i="11"/>
  <c r="CD493" i="11"/>
  <c r="CE493" i="11"/>
  <c r="CC493" i="11"/>
  <c r="CC430" i="11"/>
  <c r="CE430" i="11"/>
  <c r="CD430" i="11"/>
  <c r="CC444" i="11"/>
  <c r="CE444" i="11"/>
  <c r="CD444" i="11"/>
  <c r="CE453" i="11"/>
  <c r="CD453" i="11"/>
  <c r="CC453" i="11"/>
  <c r="CD449" i="11"/>
  <c r="CC449" i="11"/>
  <c r="CE449" i="11"/>
  <c r="CC499" i="11"/>
  <c r="CE499" i="11"/>
  <c r="CD499" i="11"/>
  <c r="CC397" i="11"/>
  <c r="CD397" i="11"/>
  <c r="CE397" i="11"/>
  <c r="CD445" i="11"/>
  <c r="CE427" i="11"/>
  <c r="CC427" i="11"/>
  <c r="CD427" i="11"/>
  <c r="CC366" i="11"/>
  <c r="CC457" i="11"/>
  <c r="CF337" i="11"/>
  <c r="CF309" i="11"/>
  <c r="CF333" i="11"/>
  <c r="CF341" i="11"/>
  <c r="CF470" i="11"/>
  <c r="CF338" i="11"/>
  <c r="CF307" i="11"/>
  <c r="CF330" i="11"/>
  <c r="CF406" i="11"/>
  <c r="CF306" i="11"/>
  <c r="CF336" i="11"/>
  <c r="CF310" i="11"/>
  <c r="CF431" i="11"/>
  <c r="CF318" i="11"/>
  <c r="CF324" i="11"/>
  <c r="CF319" i="11"/>
  <c r="CF305" i="11"/>
  <c r="CF313" i="11"/>
  <c r="CF331" i="11"/>
  <c r="CF315" i="11"/>
  <c r="CF334" i="11"/>
  <c r="CF312" i="11"/>
  <c r="CF327" i="11"/>
  <c r="CF363" i="11"/>
  <c r="CF335" i="11"/>
  <c r="CF304" i="11"/>
  <c r="CF325" i="11"/>
  <c r="CF321" i="11"/>
  <c r="CF423" i="11"/>
  <c r="CF411" i="11"/>
  <c r="CF308" i="11"/>
  <c r="CF466" i="11"/>
  <c r="CF340" i="11"/>
  <c r="CF328" i="11"/>
  <c r="CF332" i="11"/>
  <c r="CF339" i="11"/>
  <c r="CF314" i="11"/>
  <c r="CF311" i="11"/>
  <c r="CF320" i="11"/>
  <c r="CF323" i="11"/>
  <c r="CF403" i="11"/>
  <c r="CF326" i="11"/>
  <c r="CF322" i="11"/>
  <c r="CF317" i="11"/>
  <c r="CF397" i="11"/>
  <c r="E398" i="11"/>
  <c r="D411" i="11"/>
  <c r="CF499" i="11"/>
  <c r="CF371" i="11"/>
  <c r="CF416" i="11"/>
  <c r="CF400" i="11"/>
  <c r="CF451" i="11"/>
  <c r="CF349" i="11"/>
  <c r="CF442" i="11"/>
  <c r="D366" i="11"/>
  <c r="E353" i="11"/>
  <c r="CF461" i="11"/>
  <c r="CF414" i="11"/>
  <c r="CF479" i="11"/>
  <c r="CF501" i="11"/>
  <c r="CF417" i="11"/>
  <c r="CF452" i="11"/>
  <c r="CF346" i="11"/>
  <c r="CF467" i="11"/>
  <c r="CF464" i="11"/>
  <c r="CF458" i="11"/>
  <c r="CF392" i="11"/>
  <c r="CF348" i="11"/>
  <c r="CF436" i="11"/>
  <c r="CF439" i="11"/>
  <c r="CF509" i="11"/>
  <c r="CF376" i="11"/>
  <c r="CF409" i="11"/>
  <c r="CF493" i="11"/>
  <c r="CF435" i="11"/>
  <c r="E367" i="11"/>
  <c r="D380" i="11"/>
  <c r="CF429" i="11"/>
  <c r="CF378" i="11"/>
  <c r="CF495" i="11"/>
  <c r="CF422" i="11"/>
  <c r="CF385" i="11"/>
  <c r="CF425" i="11"/>
  <c r="CF413" i="11"/>
  <c r="CF428" i="11"/>
  <c r="CF475" i="11"/>
  <c r="CF456" i="11"/>
  <c r="CF386" i="11"/>
  <c r="CF491" i="11"/>
  <c r="CF387" i="11"/>
  <c r="CF361" i="11"/>
  <c r="CF388" i="11"/>
  <c r="CF481" i="11"/>
  <c r="CF507" i="11"/>
  <c r="CF488" i="11"/>
  <c r="E427" i="11"/>
  <c r="D440" i="11"/>
  <c r="CF505" i="11"/>
  <c r="CF492" i="11"/>
  <c r="CF483" i="11"/>
  <c r="CF462" i="11"/>
  <c r="CF437" i="11"/>
  <c r="CF354" i="11"/>
  <c r="CF443" i="11"/>
  <c r="CF377" i="11"/>
  <c r="CF345" i="11"/>
  <c r="CF448" i="11"/>
  <c r="CF395" i="11"/>
  <c r="D365" i="11"/>
  <c r="E352" i="11"/>
  <c r="CF396" i="11"/>
  <c r="CF402" i="11"/>
  <c r="D493" i="11"/>
  <c r="E480" i="11"/>
  <c r="CF477" i="11"/>
  <c r="CF471" i="11"/>
  <c r="D491" i="11"/>
  <c r="E478" i="11"/>
  <c r="CF421" i="11"/>
  <c r="CF347" i="11"/>
  <c r="CF350" i="11"/>
  <c r="CF445" i="11"/>
  <c r="CF489" i="11"/>
  <c r="CF408" i="11"/>
  <c r="CF455" i="11"/>
  <c r="CF497" i="11"/>
  <c r="CF369" i="11"/>
  <c r="CF362" i="11"/>
  <c r="CF496" i="11"/>
  <c r="CF364" i="11"/>
  <c r="CF460" i="11"/>
  <c r="CF389" i="11"/>
  <c r="CF468" i="11"/>
  <c r="CF391" i="11"/>
  <c r="CF383" i="11"/>
  <c r="CF356" i="11"/>
  <c r="CF360" i="11"/>
  <c r="CF506" i="11"/>
  <c r="CF401" i="11"/>
  <c r="CF412" i="11"/>
  <c r="CF441" i="11"/>
  <c r="CF375" i="11"/>
  <c r="CF390" i="11"/>
  <c r="CF374" i="11"/>
  <c r="CF438" i="11"/>
  <c r="CF344" i="11"/>
  <c r="CF500" i="11"/>
  <c r="E423" i="11"/>
  <c r="D436" i="11"/>
  <c r="CF405" i="11"/>
  <c r="CF487" i="11"/>
  <c r="CF486" i="11"/>
  <c r="CF393" i="11"/>
  <c r="CF474" i="11"/>
  <c r="CF434" i="11"/>
  <c r="E382" i="11"/>
  <c r="D395" i="11"/>
  <c r="CF469" i="11"/>
  <c r="CF465" i="11"/>
  <c r="D412" i="11"/>
  <c r="E399" i="11"/>
  <c r="CF351" i="11"/>
  <c r="CF444" i="11"/>
  <c r="CF490" i="11"/>
  <c r="CF430" i="11"/>
  <c r="CF367" i="11"/>
  <c r="CF366" i="11"/>
  <c r="CF410" i="11"/>
  <c r="CF476" i="11"/>
  <c r="CF352" i="11"/>
  <c r="CF419" i="11"/>
  <c r="CF432" i="11"/>
  <c r="CF426" i="11"/>
  <c r="CF494" i="11"/>
  <c r="CF473" i="11"/>
  <c r="CF365" i="11"/>
  <c r="CF502" i="11"/>
  <c r="CF463" i="11"/>
  <c r="CF382" i="11"/>
  <c r="CF415" i="11"/>
  <c r="CF450" i="11"/>
  <c r="CF358" i="11"/>
  <c r="CF372" i="11"/>
  <c r="CF504" i="11"/>
  <c r="CF373" i="11"/>
  <c r="CF457" i="11"/>
  <c r="CF427" i="11"/>
  <c r="CF449" i="11"/>
  <c r="CF453" i="11"/>
  <c r="CF484" i="11"/>
  <c r="CF353" i="11"/>
  <c r="CF357" i="11"/>
  <c r="CF398" i="11"/>
  <c r="D351" i="11"/>
  <c r="E338" i="11"/>
  <c r="CF379" i="11"/>
  <c r="CF508" i="11"/>
  <c r="CF424" i="11"/>
  <c r="CF454" i="11"/>
  <c r="CF399" i="11"/>
  <c r="CF370" i="11"/>
  <c r="CF404" i="11"/>
  <c r="CF503" i="11"/>
  <c r="CF384" i="11"/>
  <c r="CF418" i="11"/>
  <c r="CF447" i="11"/>
  <c r="CF510" i="11"/>
  <c r="CF480" i="11"/>
  <c r="CF478" i="11"/>
  <c r="CF482" i="11"/>
  <c r="CF440" i="11"/>
  <c r="CF343" i="11"/>
  <c r="CF359" i="11"/>
  <c r="CF380" i="11"/>
  <c r="AF66" i="11"/>
  <c r="AF73" i="11"/>
  <c r="AF68" i="11"/>
  <c r="AF72" i="11"/>
  <c r="AF74" i="11"/>
  <c r="AF71" i="11"/>
  <c r="AF67" i="11"/>
  <c r="AF65" i="11"/>
  <c r="AF75" i="11"/>
  <c r="AF70" i="11"/>
  <c r="AF69" i="11"/>
  <c r="CG339" i="11"/>
  <c r="CG331" i="11"/>
  <c r="CG419" i="11"/>
  <c r="CG340" i="11"/>
  <c r="CG332" i="11"/>
  <c r="CG322" i="11"/>
  <c r="CG315" i="11"/>
  <c r="CG314" i="11"/>
  <c r="CG309" i="11"/>
  <c r="CG494" i="11"/>
  <c r="CG307" i="11"/>
  <c r="CG390" i="11"/>
  <c r="CG403" i="11"/>
  <c r="CG428" i="11"/>
  <c r="CG311" i="11"/>
  <c r="CG328" i="11"/>
  <c r="CG310" i="11"/>
  <c r="CG313" i="11"/>
  <c r="CG341" i="11"/>
  <c r="CG335" i="11"/>
  <c r="CG304" i="11"/>
  <c r="CG441" i="11"/>
  <c r="CG326" i="11"/>
  <c r="CG336" i="11"/>
  <c r="CG323" i="11"/>
  <c r="CG319" i="11"/>
  <c r="CG321" i="11"/>
  <c r="CG351" i="11"/>
  <c r="CG337" i="11"/>
  <c r="CG504" i="11"/>
  <c r="CG334" i="11"/>
  <c r="CG460" i="11"/>
  <c r="CG320" i="11"/>
  <c r="CG327" i="11"/>
  <c r="CG324" i="11"/>
  <c r="CG306" i="11"/>
  <c r="CG308" i="11"/>
  <c r="CG449" i="11"/>
  <c r="CG330" i="11"/>
  <c r="CG333" i="11"/>
  <c r="CG318" i="11"/>
  <c r="CG325" i="11"/>
  <c r="CG380" i="11"/>
  <c r="CG478" i="11"/>
  <c r="CG404" i="11"/>
  <c r="CG305" i="11"/>
  <c r="CG312" i="11"/>
  <c r="CG360" i="11"/>
  <c r="CG338" i="11"/>
  <c r="CG317" i="11"/>
  <c r="CG453" i="11"/>
  <c r="CG373" i="11"/>
  <c r="CG473" i="11"/>
  <c r="CG410" i="11"/>
  <c r="CG366" i="11"/>
  <c r="CG490" i="11"/>
  <c r="CG469" i="11"/>
  <c r="CG393" i="11"/>
  <c r="CG500" i="11"/>
  <c r="CG389" i="11"/>
  <c r="CG369" i="11"/>
  <c r="CG408" i="11"/>
  <c r="D378" i="11"/>
  <c r="E365" i="11"/>
  <c r="CG462" i="11"/>
  <c r="CG361" i="11"/>
  <c r="CG413" i="11"/>
  <c r="CG452" i="11"/>
  <c r="CG461" i="11"/>
  <c r="CG371" i="11"/>
  <c r="CG397" i="11"/>
  <c r="CG470" i="11"/>
  <c r="CG344" i="11"/>
  <c r="D364" i="11"/>
  <c r="E351" i="11"/>
  <c r="CG372" i="11"/>
  <c r="CG415" i="11"/>
  <c r="CG426" i="11"/>
  <c r="CG367" i="11"/>
  <c r="CG444" i="11"/>
  <c r="CG486" i="11"/>
  <c r="CG356" i="11"/>
  <c r="CG364" i="11"/>
  <c r="CG489" i="11"/>
  <c r="CG421" i="11"/>
  <c r="CG443" i="11"/>
  <c r="CG492" i="11"/>
  <c r="D453" i="11"/>
  <c r="E440" i="11"/>
  <c r="CG491" i="11"/>
  <c r="CG425" i="11"/>
  <c r="CG392" i="11"/>
  <c r="CG417" i="11"/>
  <c r="E366" i="11"/>
  <c r="D379" i="11"/>
  <c r="CG499" i="11"/>
  <c r="CG477" i="11"/>
  <c r="CG483" i="11"/>
  <c r="E380" i="11"/>
  <c r="D393" i="11"/>
  <c r="CG359" i="11"/>
  <c r="CG427" i="11"/>
  <c r="CG430" i="11"/>
  <c r="E412" i="11"/>
  <c r="D425" i="11"/>
  <c r="CG375" i="11"/>
  <c r="CG496" i="11"/>
  <c r="CG497" i="11"/>
  <c r="D506" i="11"/>
  <c r="E506" i="11"/>
  <c r="E493" i="11"/>
  <c r="CG448" i="11"/>
  <c r="CG385" i="11"/>
  <c r="CG435" i="11"/>
  <c r="CG439" i="11"/>
  <c r="CG458" i="11"/>
  <c r="CG501" i="11"/>
  <c r="CG442" i="11"/>
  <c r="CG451" i="11"/>
  <c r="CG510" i="11"/>
  <c r="CG454" i="11"/>
  <c r="CG447" i="11"/>
  <c r="CG382" i="11"/>
  <c r="CG465" i="11"/>
  <c r="CG412" i="11"/>
  <c r="CG383" i="11"/>
  <c r="CG445" i="11"/>
  <c r="CG402" i="11"/>
  <c r="CG354" i="11"/>
  <c r="CG505" i="11"/>
  <c r="CG386" i="11"/>
  <c r="CG422" i="11"/>
  <c r="CG493" i="11"/>
  <c r="CG464" i="11"/>
  <c r="CG479" i="11"/>
  <c r="CG349" i="11"/>
  <c r="CG411" i="11"/>
  <c r="CG431" i="11"/>
  <c r="CG480" i="11"/>
  <c r="CG395" i="11"/>
  <c r="CG418" i="11"/>
  <c r="CG508" i="11"/>
  <c r="CG357" i="11"/>
  <c r="CG463" i="11"/>
  <c r="CG432" i="11"/>
  <c r="CG352" i="11"/>
  <c r="CG487" i="11"/>
  <c r="CG405" i="11"/>
  <c r="CG362" i="11"/>
  <c r="CG350" i="11"/>
  <c r="D504" i="11"/>
  <c r="E504" i="11"/>
  <c r="E491" i="11"/>
  <c r="CG345" i="11"/>
  <c r="CG437" i="11"/>
  <c r="CG507" i="11"/>
  <c r="CG456" i="11"/>
  <c r="CG495" i="11"/>
  <c r="CG409" i="11"/>
  <c r="CG436" i="11"/>
  <c r="CG467" i="11"/>
  <c r="CG400" i="11"/>
  <c r="E411" i="11"/>
  <c r="D424" i="11"/>
  <c r="CG377" i="11"/>
  <c r="CG387" i="11"/>
  <c r="CG509" i="11"/>
  <c r="CG363" i="11"/>
  <c r="CG370" i="11"/>
  <c r="CG343" i="11"/>
  <c r="CG399" i="11"/>
  <c r="CG440" i="11"/>
  <c r="CG424" i="11"/>
  <c r="CG398" i="11"/>
  <c r="CG384" i="11"/>
  <c r="CG379" i="11"/>
  <c r="CG353" i="11"/>
  <c r="CG457" i="11"/>
  <c r="CG358" i="11"/>
  <c r="CG502" i="11"/>
  <c r="CG476" i="11"/>
  <c r="D408" i="11"/>
  <c r="E395" i="11"/>
  <c r="CG434" i="11"/>
  <c r="E436" i="11"/>
  <c r="D449" i="11"/>
  <c r="CG438" i="11"/>
  <c r="CG401" i="11"/>
  <c r="CG391" i="11"/>
  <c r="CG396" i="11"/>
  <c r="CG481" i="11"/>
  <c r="CG378" i="11"/>
  <c r="CG348" i="11"/>
  <c r="CG346" i="11"/>
  <c r="CG423" i="11"/>
  <c r="CG406" i="11"/>
  <c r="CG482" i="11"/>
  <c r="CG503" i="11"/>
  <c r="CG484" i="11"/>
  <c r="CG450" i="11"/>
  <c r="CG365" i="11"/>
  <c r="CG474" i="11"/>
  <c r="CG374" i="11"/>
  <c r="CG506" i="11"/>
  <c r="CG468" i="11"/>
  <c r="CG455" i="11"/>
  <c r="CG347" i="11"/>
  <c r="CG471" i="11"/>
  <c r="CG488" i="11"/>
  <c r="CG388" i="11"/>
  <c r="CG475" i="11"/>
  <c r="CG429" i="11"/>
  <c r="CG376" i="11"/>
  <c r="CG414" i="11"/>
  <c r="CG416" i="11"/>
  <c r="CG466" i="11"/>
  <c r="CH336" i="11"/>
  <c r="CI336" i="11"/>
  <c r="CJ336" i="11"/>
  <c r="CH304" i="11"/>
  <c r="CI304" i="11"/>
  <c r="CJ304" i="11"/>
  <c r="CH504" i="11"/>
  <c r="CI504" i="11"/>
  <c r="CJ504" i="11"/>
  <c r="CH315" i="11"/>
  <c r="CI315" i="11"/>
  <c r="CJ315" i="11"/>
  <c r="CH390" i="11"/>
  <c r="CI390" i="11"/>
  <c r="CJ390" i="11"/>
  <c r="CH332" i="11"/>
  <c r="CI332" i="11"/>
  <c r="CJ332" i="11"/>
  <c r="CH326" i="11"/>
  <c r="CI326" i="11"/>
  <c r="CJ326" i="11"/>
  <c r="CH311" i="11"/>
  <c r="CI311" i="11"/>
  <c r="CJ311" i="11"/>
  <c r="CH308" i="11"/>
  <c r="CI308" i="11"/>
  <c r="CJ308" i="11"/>
  <c r="CH449" i="11"/>
  <c r="CI449" i="11"/>
  <c r="CJ449" i="11"/>
  <c r="CH441" i="11"/>
  <c r="CI441" i="11"/>
  <c r="CJ441" i="11"/>
  <c r="CH489" i="11"/>
  <c r="CI489" i="11"/>
  <c r="CJ489" i="11"/>
  <c r="CH307" i="11"/>
  <c r="CI307" i="11"/>
  <c r="CJ307" i="11"/>
  <c r="CH331" i="11"/>
  <c r="CI331" i="11"/>
  <c r="CJ331" i="11"/>
  <c r="CH450" i="11"/>
  <c r="CI450" i="11"/>
  <c r="CJ450" i="11"/>
  <c r="CH351" i="11"/>
  <c r="CI351" i="11"/>
  <c r="CJ351" i="11"/>
  <c r="CH352" i="11"/>
  <c r="CI352" i="11"/>
  <c r="CJ352" i="11"/>
  <c r="CH360" i="11"/>
  <c r="CI360" i="11"/>
  <c r="CJ360" i="11"/>
  <c r="CH313" i="11"/>
  <c r="CI313" i="11"/>
  <c r="CJ313" i="11"/>
  <c r="CH306" i="11"/>
  <c r="CI306" i="11"/>
  <c r="CJ306" i="11"/>
  <c r="CH400" i="11"/>
  <c r="CI400" i="11"/>
  <c r="CJ400" i="11"/>
  <c r="CH338" i="11"/>
  <c r="CI338" i="11"/>
  <c r="CJ338" i="11"/>
  <c r="CH305" i="11"/>
  <c r="CI305" i="11"/>
  <c r="CJ305" i="11"/>
  <c r="CH462" i="11"/>
  <c r="CI462" i="11"/>
  <c r="CJ462" i="11"/>
  <c r="CH339" i="11"/>
  <c r="CI339" i="11"/>
  <c r="CJ339" i="11"/>
  <c r="CH363" i="11"/>
  <c r="CI363" i="11"/>
  <c r="CJ363" i="11"/>
  <c r="CH314" i="11"/>
  <c r="CI314" i="11"/>
  <c r="CJ314" i="11"/>
  <c r="CH317" i="11"/>
  <c r="CI317" i="11"/>
  <c r="CJ317" i="11"/>
  <c r="CH325" i="11"/>
  <c r="CI325" i="11"/>
  <c r="CJ325" i="11"/>
  <c r="CH324" i="11"/>
  <c r="CI324" i="11"/>
  <c r="CJ324" i="11"/>
  <c r="CH321" i="11"/>
  <c r="CI321" i="11"/>
  <c r="CJ321" i="11"/>
  <c r="CH435" i="11"/>
  <c r="CI435" i="11"/>
  <c r="CJ435" i="11"/>
  <c r="CH309" i="11"/>
  <c r="CI309" i="11"/>
  <c r="CJ309" i="11"/>
  <c r="CH334" i="11"/>
  <c r="CI334" i="11"/>
  <c r="CJ334" i="11"/>
  <c r="CH337" i="11"/>
  <c r="CI337" i="11"/>
  <c r="CJ337" i="11"/>
  <c r="CH335" i="11"/>
  <c r="CI335" i="11"/>
  <c r="CJ335" i="11"/>
  <c r="CH318" i="11"/>
  <c r="CI318" i="11"/>
  <c r="CJ318" i="11"/>
  <c r="CH327" i="11"/>
  <c r="CI327" i="11"/>
  <c r="CJ327" i="11"/>
  <c r="CH319" i="11"/>
  <c r="CI319" i="11"/>
  <c r="CJ319" i="11"/>
  <c r="CH312" i="11"/>
  <c r="CI312" i="11"/>
  <c r="CJ312" i="11"/>
  <c r="CH414" i="11"/>
  <c r="CI414" i="11"/>
  <c r="CJ414" i="11"/>
  <c r="CH374" i="11"/>
  <c r="CI374" i="11"/>
  <c r="CJ374" i="11"/>
  <c r="CH388" i="11"/>
  <c r="CI388" i="11"/>
  <c r="CJ388" i="11"/>
  <c r="CH340" i="11"/>
  <c r="CI340" i="11"/>
  <c r="CJ340" i="11"/>
  <c r="CH333" i="11"/>
  <c r="CI333" i="11"/>
  <c r="CJ333" i="11"/>
  <c r="CH310" i="11"/>
  <c r="CI310" i="11"/>
  <c r="CJ310" i="11"/>
  <c r="CH404" i="11"/>
  <c r="CI404" i="11"/>
  <c r="CJ404" i="11"/>
  <c r="CH320" i="11"/>
  <c r="CI320" i="11"/>
  <c r="CJ320" i="11"/>
  <c r="CH323" i="11"/>
  <c r="CI323" i="11"/>
  <c r="CJ323" i="11"/>
  <c r="CH506" i="11"/>
  <c r="CI506" i="11"/>
  <c r="CJ506" i="11"/>
  <c r="CH475" i="11"/>
  <c r="CI475" i="11"/>
  <c r="CJ475" i="11"/>
  <c r="CH422" i="11"/>
  <c r="CI422" i="11"/>
  <c r="CJ422" i="11"/>
  <c r="CH330" i="11"/>
  <c r="CI330" i="11"/>
  <c r="CJ330" i="11"/>
  <c r="CH341" i="11"/>
  <c r="CI341" i="11"/>
  <c r="CJ341" i="11"/>
  <c r="CH328" i="11"/>
  <c r="CI328" i="11"/>
  <c r="CJ328" i="11"/>
  <c r="CH322" i="11"/>
  <c r="CI322" i="11"/>
  <c r="CJ322" i="11"/>
  <c r="CH482" i="11"/>
  <c r="CI482" i="11"/>
  <c r="CJ482" i="11"/>
  <c r="CH481" i="11"/>
  <c r="CI481" i="11"/>
  <c r="CJ481" i="11"/>
  <c r="CH379" i="11"/>
  <c r="CI379" i="11"/>
  <c r="CJ379" i="11"/>
  <c r="CH370" i="11"/>
  <c r="CI370" i="11"/>
  <c r="CJ370" i="11"/>
  <c r="CH493" i="11"/>
  <c r="CI493" i="11"/>
  <c r="CJ493" i="11"/>
  <c r="CH428" i="11"/>
  <c r="CI428" i="11"/>
  <c r="CJ428" i="11"/>
  <c r="CH439" i="11"/>
  <c r="CI439" i="11"/>
  <c r="CJ439" i="11"/>
  <c r="D438" i="11"/>
  <c r="E425" i="11"/>
  <c r="CH491" i="11"/>
  <c r="CI491" i="11"/>
  <c r="CJ491" i="11"/>
  <c r="CH421" i="11"/>
  <c r="CI421" i="11"/>
  <c r="CJ421" i="11"/>
  <c r="D377" i="11"/>
  <c r="E364" i="11"/>
  <c r="CH371" i="11"/>
  <c r="CI371" i="11"/>
  <c r="CJ371" i="11"/>
  <c r="CH473" i="11"/>
  <c r="CI473" i="11"/>
  <c r="CJ473" i="11"/>
  <c r="CH466" i="11"/>
  <c r="CI466" i="11"/>
  <c r="CJ466" i="11"/>
  <c r="CH471" i="11"/>
  <c r="CI471" i="11"/>
  <c r="CJ471" i="11"/>
  <c r="CH476" i="11"/>
  <c r="CI476" i="11"/>
  <c r="CJ476" i="11"/>
  <c r="CH384" i="11"/>
  <c r="CI384" i="11"/>
  <c r="CJ384" i="11"/>
  <c r="CH509" i="11"/>
  <c r="CI509" i="11"/>
  <c r="CJ509" i="11"/>
  <c r="CH432" i="11"/>
  <c r="CI432" i="11"/>
  <c r="CJ432" i="11"/>
  <c r="CH508" i="11"/>
  <c r="CI508" i="11"/>
  <c r="CJ508" i="11"/>
  <c r="CH431" i="11"/>
  <c r="CI431" i="11"/>
  <c r="CJ431" i="11"/>
  <c r="CH505" i="11"/>
  <c r="CI505" i="11"/>
  <c r="CJ505" i="11"/>
  <c r="CH385" i="11"/>
  <c r="CI385" i="11"/>
  <c r="CJ385" i="11"/>
  <c r="CH375" i="11"/>
  <c r="CI375" i="11"/>
  <c r="CJ375" i="11"/>
  <c r="CH483" i="11"/>
  <c r="CI483" i="11"/>
  <c r="CJ483" i="11"/>
  <c r="CH499" i="11"/>
  <c r="CI499" i="11"/>
  <c r="CJ499" i="11"/>
  <c r="CH486" i="11"/>
  <c r="CI486" i="11"/>
  <c r="CJ486" i="11"/>
  <c r="CH426" i="11"/>
  <c r="CI426" i="11"/>
  <c r="CJ426" i="11"/>
  <c r="CH393" i="11"/>
  <c r="CI393" i="11"/>
  <c r="CJ393" i="11"/>
  <c r="CH373" i="11"/>
  <c r="CI373" i="11"/>
  <c r="CJ373" i="11"/>
  <c r="CH480" i="11"/>
  <c r="CI480" i="11"/>
  <c r="CJ480" i="11"/>
  <c r="CH376" i="11"/>
  <c r="CI376" i="11"/>
  <c r="CJ376" i="11"/>
  <c r="CH429" i="11"/>
  <c r="CI429" i="11"/>
  <c r="CJ429" i="11"/>
  <c r="CH488" i="11"/>
  <c r="CI488" i="11"/>
  <c r="CJ488" i="11"/>
  <c r="CH347" i="11"/>
  <c r="CI347" i="11"/>
  <c r="CJ347" i="11"/>
  <c r="CH438" i="11"/>
  <c r="CI438" i="11"/>
  <c r="CJ438" i="11"/>
  <c r="CH398" i="11"/>
  <c r="CI398" i="11"/>
  <c r="CJ398" i="11"/>
  <c r="CH387" i="11"/>
  <c r="CI387" i="11"/>
  <c r="CJ387" i="11"/>
  <c r="CH467" i="11"/>
  <c r="CI467" i="11"/>
  <c r="CJ467" i="11"/>
  <c r="CH350" i="11"/>
  <c r="CI350" i="11"/>
  <c r="CJ350" i="11"/>
  <c r="CH463" i="11"/>
  <c r="CI463" i="11"/>
  <c r="CJ463" i="11"/>
  <c r="CH411" i="11"/>
  <c r="CI411" i="11"/>
  <c r="CJ411" i="11"/>
  <c r="CH354" i="11"/>
  <c r="CI354" i="11"/>
  <c r="CJ354" i="11"/>
  <c r="CH382" i="11"/>
  <c r="CI382" i="11"/>
  <c r="CJ382" i="11"/>
  <c r="CH497" i="11"/>
  <c r="CI497" i="11"/>
  <c r="CJ497" i="11"/>
  <c r="CH430" i="11"/>
  <c r="CI430" i="11"/>
  <c r="CJ430" i="11"/>
  <c r="CH477" i="11"/>
  <c r="CI477" i="11"/>
  <c r="CJ477" i="11"/>
  <c r="D392" i="11"/>
  <c r="E379" i="11"/>
  <c r="D466" i="11"/>
  <c r="E453" i="11"/>
  <c r="CH364" i="11"/>
  <c r="CI364" i="11"/>
  <c r="CJ364" i="11"/>
  <c r="CH444" i="11"/>
  <c r="CI444" i="11"/>
  <c r="CJ444" i="11"/>
  <c r="CH415" i="11"/>
  <c r="CI415" i="11"/>
  <c r="CJ415" i="11"/>
  <c r="CH461" i="11"/>
  <c r="CI461" i="11"/>
  <c r="CJ461" i="11"/>
  <c r="CH469" i="11"/>
  <c r="CI469" i="11"/>
  <c r="CJ469" i="11"/>
  <c r="CH453" i="11"/>
  <c r="CI453" i="11"/>
  <c r="CJ453" i="11"/>
  <c r="CH416" i="11"/>
  <c r="CI416" i="11"/>
  <c r="CJ416" i="11"/>
  <c r="CH455" i="11"/>
  <c r="CI455" i="11"/>
  <c r="CJ455" i="11"/>
  <c r="CH346" i="11"/>
  <c r="CI346" i="11"/>
  <c r="CJ346" i="11"/>
  <c r="CH391" i="11"/>
  <c r="CI391" i="11"/>
  <c r="CJ391" i="11"/>
  <c r="D462" i="11"/>
  <c r="E449" i="11"/>
  <c r="E408" i="11"/>
  <c r="D421" i="11"/>
  <c r="CH502" i="11"/>
  <c r="CI502" i="11"/>
  <c r="CJ502" i="11"/>
  <c r="CH424" i="11"/>
  <c r="CI424" i="11"/>
  <c r="CJ424" i="11"/>
  <c r="CH377" i="11"/>
  <c r="CI377" i="11"/>
  <c r="CJ377" i="11"/>
  <c r="CH436" i="11"/>
  <c r="CI436" i="11"/>
  <c r="CJ436" i="11"/>
  <c r="CH362" i="11"/>
  <c r="CI362" i="11"/>
  <c r="CJ362" i="11"/>
  <c r="CH402" i="11"/>
  <c r="CI402" i="11"/>
  <c r="CJ402" i="11"/>
  <c r="CH447" i="11"/>
  <c r="CI447" i="11"/>
  <c r="CJ447" i="11"/>
  <c r="CH451" i="11"/>
  <c r="CI451" i="11"/>
  <c r="CJ451" i="11"/>
  <c r="CH496" i="11"/>
  <c r="CI496" i="11"/>
  <c r="CJ496" i="11"/>
  <c r="CH427" i="11"/>
  <c r="CI427" i="11"/>
  <c r="CJ427" i="11"/>
  <c r="CH460" i="11"/>
  <c r="CI460" i="11"/>
  <c r="CJ460" i="11"/>
  <c r="CH492" i="11"/>
  <c r="CI492" i="11"/>
  <c r="CJ492" i="11"/>
  <c r="CH356" i="11"/>
  <c r="CI356" i="11"/>
  <c r="CJ356" i="11"/>
  <c r="CH367" i="11"/>
  <c r="CI367" i="11"/>
  <c r="CJ367" i="11"/>
  <c r="CH372" i="11"/>
  <c r="CI372" i="11"/>
  <c r="CJ372" i="11"/>
  <c r="CH344" i="11"/>
  <c r="CI344" i="11"/>
  <c r="CJ344" i="11"/>
  <c r="CH452" i="11"/>
  <c r="CI452" i="11"/>
  <c r="CJ452" i="11"/>
  <c r="D391" i="11"/>
  <c r="E378" i="11"/>
  <c r="CH490" i="11"/>
  <c r="CI490" i="11"/>
  <c r="CJ490" i="11"/>
  <c r="CH484" i="11"/>
  <c r="CI484" i="11"/>
  <c r="CJ484" i="11"/>
  <c r="CH468" i="11"/>
  <c r="CI468" i="11"/>
  <c r="CJ468" i="11"/>
  <c r="CH474" i="11"/>
  <c r="CI474" i="11"/>
  <c r="CJ474" i="11"/>
  <c r="CH503" i="11"/>
  <c r="CI503" i="11"/>
  <c r="CJ503" i="11"/>
  <c r="CH348" i="11"/>
  <c r="CI348" i="11"/>
  <c r="CJ348" i="11"/>
  <c r="CH401" i="11"/>
  <c r="CI401" i="11"/>
  <c r="CJ401" i="11"/>
  <c r="CH358" i="11"/>
  <c r="CI358" i="11"/>
  <c r="CJ358" i="11"/>
  <c r="CH440" i="11"/>
  <c r="CI440" i="11"/>
  <c r="CJ440" i="11"/>
  <c r="CH409" i="11"/>
  <c r="CI409" i="11"/>
  <c r="CJ409" i="11"/>
  <c r="CH456" i="11"/>
  <c r="CI456" i="11"/>
  <c r="CJ456" i="11"/>
  <c r="CH437" i="11"/>
  <c r="CI437" i="11"/>
  <c r="CJ437" i="11"/>
  <c r="CH405" i="11"/>
  <c r="CI405" i="11"/>
  <c r="CJ405" i="11"/>
  <c r="CH418" i="11"/>
  <c r="CI418" i="11"/>
  <c r="CJ418" i="11"/>
  <c r="CH349" i="11"/>
  <c r="CI349" i="11"/>
  <c r="CJ349" i="11"/>
  <c r="CH445" i="11"/>
  <c r="CI445" i="11"/>
  <c r="CJ445" i="11"/>
  <c r="CH465" i="11"/>
  <c r="CI465" i="11"/>
  <c r="CJ465" i="11"/>
  <c r="CH454" i="11"/>
  <c r="CI454" i="11"/>
  <c r="CJ454" i="11"/>
  <c r="CH442" i="11"/>
  <c r="CI442" i="11"/>
  <c r="CJ442" i="11"/>
  <c r="CH417" i="11"/>
  <c r="CI417" i="11"/>
  <c r="CJ417" i="11"/>
  <c r="CH443" i="11"/>
  <c r="CI443" i="11"/>
  <c r="CJ443" i="11"/>
  <c r="CH478" i="11"/>
  <c r="CI478" i="11"/>
  <c r="CJ478" i="11"/>
  <c r="CH408" i="11"/>
  <c r="CI408" i="11"/>
  <c r="CJ408" i="11"/>
  <c r="CH366" i="11"/>
  <c r="CI366" i="11"/>
  <c r="CJ366" i="11"/>
  <c r="CH365" i="11"/>
  <c r="CI365" i="11"/>
  <c r="CJ365" i="11"/>
  <c r="CH406" i="11"/>
  <c r="CI406" i="11"/>
  <c r="CJ406" i="11"/>
  <c r="CH434" i="11"/>
  <c r="CI434" i="11"/>
  <c r="CJ434" i="11"/>
  <c r="CH457" i="11"/>
  <c r="CI457" i="11"/>
  <c r="CJ457" i="11"/>
  <c r="CH399" i="11"/>
  <c r="CI399" i="11"/>
  <c r="CJ399" i="11"/>
  <c r="CH495" i="11"/>
  <c r="CI495" i="11"/>
  <c r="CJ495" i="11"/>
  <c r="CH507" i="11"/>
  <c r="CI507" i="11"/>
  <c r="CJ507" i="11"/>
  <c r="CH345" i="11"/>
  <c r="CI345" i="11"/>
  <c r="CJ345" i="11"/>
  <c r="CH487" i="11"/>
  <c r="CI487" i="11"/>
  <c r="CJ487" i="11"/>
  <c r="CH479" i="11"/>
  <c r="CI479" i="11"/>
  <c r="CJ479" i="11"/>
  <c r="CH383" i="11"/>
  <c r="CI383" i="11"/>
  <c r="CJ383" i="11"/>
  <c r="CH510" i="11"/>
  <c r="CI510" i="11"/>
  <c r="CJ510" i="11"/>
  <c r="CH501" i="11"/>
  <c r="CI501" i="11"/>
  <c r="CJ501" i="11"/>
  <c r="CH359" i="11"/>
  <c r="CI359" i="11"/>
  <c r="CJ359" i="11"/>
  <c r="CH380" i="11"/>
  <c r="CI380" i="11"/>
  <c r="CJ380" i="11"/>
  <c r="CH392" i="11"/>
  <c r="CI392" i="11"/>
  <c r="CJ392" i="11"/>
  <c r="CH470" i="11"/>
  <c r="CI470" i="11"/>
  <c r="CJ470" i="11"/>
  <c r="CH413" i="11"/>
  <c r="CI413" i="11"/>
  <c r="CJ413" i="11"/>
  <c r="CH369" i="11"/>
  <c r="CI369" i="11"/>
  <c r="CJ369" i="11"/>
  <c r="CH410" i="11"/>
  <c r="CI410" i="11"/>
  <c r="CJ410" i="11"/>
  <c r="CH357" i="11"/>
  <c r="CI357" i="11"/>
  <c r="CJ357" i="11"/>
  <c r="CH423" i="11"/>
  <c r="CI423" i="11"/>
  <c r="CJ423" i="11"/>
  <c r="CH378" i="11"/>
  <c r="CI378" i="11"/>
  <c r="CJ378" i="11"/>
  <c r="CH396" i="11"/>
  <c r="CI396" i="11"/>
  <c r="CJ396" i="11"/>
  <c r="CH353" i="11"/>
  <c r="CI353" i="11"/>
  <c r="CJ353" i="11"/>
  <c r="CH343" i="11"/>
  <c r="CI343" i="11"/>
  <c r="CJ343" i="11"/>
  <c r="D437" i="11"/>
  <c r="E424" i="11"/>
  <c r="CH395" i="11"/>
  <c r="CI395" i="11"/>
  <c r="CJ395" i="11"/>
  <c r="CH494" i="11"/>
  <c r="CI494" i="11"/>
  <c r="CJ494" i="11"/>
  <c r="CH464" i="11"/>
  <c r="CI464" i="11"/>
  <c r="CJ464" i="11"/>
  <c r="CH386" i="11"/>
  <c r="CI386" i="11"/>
  <c r="CJ386" i="11"/>
  <c r="CH412" i="11"/>
  <c r="CI412" i="11"/>
  <c r="CJ412" i="11"/>
  <c r="CH458" i="11"/>
  <c r="CI458" i="11"/>
  <c r="CJ458" i="11"/>
  <c r="CH448" i="11"/>
  <c r="CI448" i="11"/>
  <c r="CJ448" i="11"/>
  <c r="D406" i="11"/>
  <c r="E393" i="11"/>
  <c r="CH425" i="11"/>
  <c r="CI425" i="11"/>
  <c r="CJ425" i="11"/>
  <c r="CH397" i="11"/>
  <c r="CI397" i="11"/>
  <c r="CJ397" i="11"/>
  <c r="CH361" i="11"/>
  <c r="CI361" i="11"/>
  <c r="CJ361" i="11"/>
  <c r="CH389" i="11"/>
  <c r="CI389" i="11"/>
  <c r="CJ389" i="11"/>
  <c r="CH500" i="11"/>
  <c r="CI500" i="11"/>
  <c r="CJ500" i="11"/>
  <c r="CH419" i="11"/>
  <c r="CI419" i="11"/>
  <c r="CJ419" i="11"/>
  <c r="CH403" i="11"/>
  <c r="CI403" i="11"/>
  <c r="CJ403" i="11"/>
  <c r="CK304" i="11"/>
  <c r="CK335" i="11"/>
  <c r="CK314" i="11"/>
  <c r="CK351" i="11"/>
  <c r="CK337" i="11"/>
  <c r="CK339" i="11"/>
  <c r="CK331" i="11"/>
  <c r="CK312" i="11"/>
  <c r="CK462" i="11"/>
  <c r="CK365" i="11"/>
  <c r="CK311" i="11"/>
  <c r="CK309" i="11"/>
  <c r="CK332" i="11"/>
  <c r="CK310" i="11"/>
  <c r="CK341" i="11"/>
  <c r="CK336" i="11"/>
  <c r="CK323" i="11"/>
  <c r="CK495" i="11"/>
  <c r="CK369" i="11"/>
  <c r="CK322" i="11"/>
  <c r="CK334" i="11"/>
  <c r="CK328" i="11"/>
  <c r="CK319" i="11"/>
  <c r="CK321" i="11"/>
  <c r="CK395" i="11"/>
  <c r="CK441" i="11"/>
  <c r="CK327" i="11"/>
  <c r="CK500" i="11"/>
  <c r="CK307" i="11"/>
  <c r="CK308" i="11"/>
  <c r="CK489" i="11"/>
  <c r="CK333" i="11"/>
  <c r="CK478" i="11"/>
  <c r="CK349" i="11"/>
  <c r="CK313" i="11"/>
  <c r="CK306" i="11"/>
  <c r="CK471" i="11"/>
  <c r="CK318" i="11"/>
  <c r="CK325" i="11"/>
  <c r="CK419" i="11"/>
  <c r="CK447" i="11"/>
  <c r="CK324" i="11"/>
  <c r="CK340" i="11"/>
  <c r="CK305" i="11"/>
  <c r="CK382" i="11"/>
  <c r="CK330" i="11"/>
  <c r="CK317" i="11"/>
  <c r="CK320" i="11"/>
  <c r="CK423" i="11"/>
  <c r="CK315" i="11"/>
  <c r="CK338" i="11"/>
  <c r="CK438" i="11"/>
  <c r="CK326" i="11"/>
  <c r="D419" i="11"/>
  <c r="E406" i="11"/>
  <c r="CK367" i="11"/>
  <c r="CK484" i="11"/>
  <c r="CK403" i="11"/>
  <c r="CK494" i="11"/>
  <c r="CK378" i="11"/>
  <c r="CK359" i="11"/>
  <c r="CK507" i="11"/>
  <c r="CK406" i="11"/>
  <c r="CK445" i="11"/>
  <c r="CK358" i="11"/>
  <c r="CK372" i="11"/>
  <c r="CK451" i="11"/>
  <c r="CK377" i="11"/>
  <c r="CK364" i="11"/>
  <c r="CK398" i="11"/>
  <c r="CK486" i="11"/>
  <c r="CK505" i="11"/>
  <c r="CK371" i="11"/>
  <c r="CK491" i="11"/>
  <c r="CK481" i="11"/>
  <c r="CK410" i="11"/>
  <c r="CK356" i="11"/>
  <c r="CK354" i="11"/>
  <c r="CK458" i="11"/>
  <c r="CK450" i="11"/>
  <c r="CK413" i="11"/>
  <c r="CK510" i="11"/>
  <c r="CK399" i="11"/>
  <c r="CK443" i="11"/>
  <c r="CK405" i="11"/>
  <c r="CK348" i="11"/>
  <c r="CK490" i="11"/>
  <c r="CK492" i="11"/>
  <c r="CK391" i="11"/>
  <c r="CK469" i="11"/>
  <c r="CK411" i="11"/>
  <c r="CK347" i="11"/>
  <c r="CK483" i="11"/>
  <c r="CK432" i="11"/>
  <c r="CK466" i="11"/>
  <c r="CK439" i="11"/>
  <c r="CK401" i="11"/>
  <c r="CK453" i="11"/>
  <c r="D479" i="11"/>
  <c r="E466" i="11"/>
  <c r="CK389" i="11"/>
  <c r="D450" i="11"/>
  <c r="E437" i="11"/>
  <c r="CK414" i="11"/>
  <c r="CK470" i="11"/>
  <c r="CK383" i="11"/>
  <c r="CK457" i="11"/>
  <c r="CK435" i="11"/>
  <c r="CK417" i="11"/>
  <c r="CK437" i="11"/>
  <c r="CK503" i="11"/>
  <c r="CK346" i="11"/>
  <c r="CK461" i="11"/>
  <c r="D405" i="11"/>
  <c r="E392" i="11"/>
  <c r="CK463" i="11"/>
  <c r="CK488" i="11"/>
  <c r="CK373" i="11"/>
  <c r="CK449" i="11"/>
  <c r="CK428" i="11"/>
  <c r="CK360" i="11"/>
  <c r="CK431" i="11"/>
  <c r="CK418" i="11"/>
  <c r="CK499" i="11"/>
  <c r="D451" i="11"/>
  <c r="E438" i="11"/>
  <c r="CK361" i="11"/>
  <c r="CK397" i="11"/>
  <c r="CK412" i="11"/>
  <c r="CK343" i="11"/>
  <c r="CK422" i="11"/>
  <c r="CK479" i="11"/>
  <c r="CK434" i="11"/>
  <c r="CK352" i="11"/>
  <c r="CK442" i="11"/>
  <c r="CK456" i="11"/>
  <c r="D404" i="11"/>
  <c r="E391" i="11"/>
  <c r="CK460" i="11"/>
  <c r="CK362" i="11"/>
  <c r="CK455" i="11"/>
  <c r="CK477" i="11"/>
  <c r="CK350" i="11"/>
  <c r="CK429" i="11"/>
  <c r="CK393" i="11"/>
  <c r="CK375" i="11"/>
  <c r="CK509" i="11"/>
  <c r="CK363" i="11"/>
  <c r="CK493" i="11"/>
  <c r="CK390" i="11"/>
  <c r="CK448" i="11"/>
  <c r="CK502" i="11"/>
  <c r="D434" i="11"/>
  <c r="E421" i="11"/>
  <c r="E462" i="11"/>
  <c r="D475" i="11"/>
  <c r="CK480" i="11"/>
  <c r="CK508" i="11"/>
  <c r="CK388" i="11"/>
  <c r="CK386" i="11"/>
  <c r="CK353" i="11"/>
  <c r="CK357" i="11"/>
  <c r="CK392" i="11"/>
  <c r="CK487" i="11"/>
  <c r="CK366" i="11"/>
  <c r="CK454" i="11"/>
  <c r="CK409" i="11"/>
  <c r="CK474" i="11"/>
  <c r="CK452" i="11"/>
  <c r="CK427" i="11"/>
  <c r="CK415" i="11"/>
  <c r="CK430" i="11"/>
  <c r="CK467" i="11"/>
  <c r="CK385" i="11"/>
  <c r="CK384" i="11"/>
  <c r="CK374" i="11"/>
  <c r="D390" i="11"/>
  <c r="E377" i="11"/>
  <c r="CK370" i="11"/>
  <c r="CK404" i="11"/>
  <c r="CK424" i="11"/>
  <c r="CK475" i="11"/>
  <c r="CK482" i="11"/>
  <c r="CK501" i="11"/>
  <c r="CK506" i="11"/>
  <c r="CK402" i="11"/>
  <c r="CK425" i="11"/>
  <c r="CK464" i="11"/>
  <c r="CK396" i="11"/>
  <c r="CK400" i="11"/>
  <c r="CK380" i="11"/>
  <c r="CK345" i="11"/>
  <c r="CK408" i="11"/>
  <c r="CK465" i="11"/>
  <c r="CK440" i="11"/>
  <c r="CK468" i="11"/>
  <c r="CK344" i="11"/>
  <c r="CK496" i="11"/>
  <c r="CK436" i="11"/>
  <c r="CK416" i="11"/>
  <c r="CK444" i="11"/>
  <c r="CK497" i="11"/>
  <c r="CK387" i="11"/>
  <c r="CK376" i="11"/>
  <c r="CK426" i="11"/>
  <c r="CK476" i="11"/>
  <c r="CK473" i="11"/>
  <c r="CK421" i="11"/>
  <c r="CK379" i="11"/>
  <c r="CK504" i="11"/>
  <c r="CL314" i="11"/>
  <c r="CL363" i="11"/>
  <c r="CL311" i="11"/>
  <c r="CL456" i="11"/>
  <c r="CL337" i="11"/>
  <c r="CL444" i="11"/>
  <c r="CL317" i="11"/>
  <c r="CL369" i="11"/>
  <c r="CL336" i="11"/>
  <c r="CL305" i="11"/>
  <c r="CL307" i="11"/>
  <c r="CL312" i="11"/>
  <c r="CL397" i="11"/>
  <c r="CL331" i="11"/>
  <c r="CL309" i="11"/>
  <c r="CL411" i="11"/>
  <c r="CL332" i="11"/>
  <c r="CL304" i="11"/>
  <c r="CL315" i="11"/>
  <c r="CL335" i="11"/>
  <c r="CL341" i="11"/>
  <c r="CL344" i="11"/>
  <c r="CL333" i="11"/>
  <c r="CL339" i="11"/>
  <c r="CL330" i="11"/>
  <c r="CL306" i="11"/>
  <c r="CL321" i="11"/>
  <c r="CL340" i="11"/>
  <c r="CL319" i="11"/>
  <c r="CL326" i="11"/>
  <c r="CL328" i="11"/>
  <c r="CL310" i="11"/>
  <c r="CL495" i="11"/>
  <c r="CL480" i="11"/>
  <c r="CL338" i="11"/>
  <c r="CL471" i="11"/>
  <c r="CL503" i="11"/>
  <c r="CL324" i="11"/>
  <c r="CL327" i="11"/>
  <c r="CL334" i="11"/>
  <c r="CL349" i="11"/>
  <c r="CL392" i="11"/>
  <c r="CL351" i="11"/>
  <c r="CL313" i="11"/>
  <c r="CL308" i="11"/>
  <c r="CL323" i="11"/>
  <c r="CL325" i="11"/>
  <c r="CL322" i="11"/>
  <c r="CL318" i="11"/>
  <c r="CL379" i="11"/>
  <c r="CL497" i="11"/>
  <c r="CL465" i="11"/>
  <c r="CL425" i="11"/>
  <c r="CL320" i="11"/>
  <c r="CL371" i="11"/>
  <c r="CL421" i="11"/>
  <c r="CL402" i="11"/>
  <c r="CL395" i="11"/>
  <c r="D403" i="11"/>
  <c r="E390" i="11"/>
  <c r="CL504" i="11"/>
  <c r="CL387" i="11"/>
  <c r="CL440" i="11"/>
  <c r="CL464" i="11"/>
  <c r="CL424" i="11"/>
  <c r="CL415" i="11"/>
  <c r="CL508" i="11"/>
  <c r="CL493" i="11"/>
  <c r="D417" i="11"/>
  <c r="E404" i="11"/>
  <c r="CL412" i="11"/>
  <c r="CL373" i="11"/>
  <c r="CL414" i="11"/>
  <c r="CL401" i="11"/>
  <c r="CL347" i="11"/>
  <c r="CL443" i="11"/>
  <c r="CL356" i="11"/>
  <c r="CL491" i="11"/>
  <c r="CL364" i="11"/>
  <c r="CL507" i="11"/>
  <c r="CL431" i="11"/>
  <c r="CL367" i="11"/>
  <c r="CL442" i="11"/>
  <c r="CL399" i="11"/>
  <c r="CL478" i="11"/>
  <c r="CL506" i="11"/>
  <c r="CL404" i="11"/>
  <c r="CL374" i="11"/>
  <c r="CL452" i="11"/>
  <c r="CL357" i="11"/>
  <c r="CL375" i="11"/>
  <c r="CL352" i="11"/>
  <c r="CL360" i="11"/>
  <c r="CL417" i="11"/>
  <c r="CL365" i="11"/>
  <c r="CL391" i="11"/>
  <c r="CL510" i="11"/>
  <c r="CL505" i="11"/>
  <c r="CL372" i="11"/>
  <c r="CL378" i="11"/>
  <c r="CL359" i="11"/>
  <c r="CL408" i="11"/>
  <c r="CL427" i="11"/>
  <c r="D488" i="11"/>
  <c r="E475" i="11"/>
  <c r="CL502" i="11"/>
  <c r="CL361" i="11"/>
  <c r="CL469" i="11"/>
  <c r="CL500" i="11"/>
  <c r="CL416" i="11"/>
  <c r="CL476" i="11"/>
  <c r="CL436" i="11"/>
  <c r="CL345" i="11"/>
  <c r="CL501" i="11"/>
  <c r="CL370" i="11"/>
  <c r="CL384" i="11"/>
  <c r="CL474" i="11"/>
  <c r="CL353" i="11"/>
  <c r="CL448" i="11"/>
  <c r="CL393" i="11"/>
  <c r="CL455" i="11"/>
  <c r="CL434" i="11"/>
  <c r="D464" i="11"/>
  <c r="E451" i="11"/>
  <c r="CL428" i="11"/>
  <c r="D418" i="11"/>
  <c r="E405" i="11"/>
  <c r="CL435" i="11"/>
  <c r="CL389" i="11"/>
  <c r="CL439" i="11"/>
  <c r="CL492" i="11"/>
  <c r="CL413" i="11"/>
  <c r="CL447" i="11"/>
  <c r="CL486" i="11"/>
  <c r="CL494" i="11"/>
  <c r="D432" i="11"/>
  <c r="E419" i="11"/>
  <c r="CL437" i="11"/>
  <c r="D463" i="11"/>
  <c r="E450" i="11"/>
  <c r="CL451" i="11"/>
  <c r="CL473" i="11"/>
  <c r="CL496" i="11"/>
  <c r="CL380" i="11"/>
  <c r="CL482" i="11"/>
  <c r="CL385" i="11"/>
  <c r="CL409" i="11"/>
  <c r="CL386" i="11"/>
  <c r="E434" i="11"/>
  <c r="D447" i="11"/>
  <c r="CL429" i="11"/>
  <c r="CL362" i="11"/>
  <c r="CL479" i="11"/>
  <c r="CL499" i="11"/>
  <c r="CL449" i="11"/>
  <c r="CL461" i="11"/>
  <c r="CL457" i="11"/>
  <c r="CL466" i="11"/>
  <c r="CL490" i="11"/>
  <c r="CL450" i="11"/>
  <c r="CL410" i="11"/>
  <c r="CL358" i="11"/>
  <c r="CL403" i="11"/>
  <c r="CL377" i="11"/>
  <c r="CL509" i="11"/>
  <c r="CL463" i="11"/>
  <c r="CL426" i="11"/>
  <c r="CL400" i="11"/>
  <c r="CL462" i="11"/>
  <c r="CL454" i="11"/>
  <c r="CL423" i="11"/>
  <c r="CL350" i="11"/>
  <c r="CL460" i="11"/>
  <c r="CL422" i="11"/>
  <c r="CL438" i="11"/>
  <c r="CL346" i="11"/>
  <c r="CL383" i="11"/>
  <c r="D492" i="11"/>
  <c r="E479" i="11"/>
  <c r="CL432" i="11"/>
  <c r="CL348" i="11"/>
  <c r="CL458" i="11"/>
  <c r="CL419" i="11"/>
  <c r="CL398" i="11"/>
  <c r="CL445" i="11"/>
  <c r="CL484" i="11"/>
  <c r="CL489" i="11"/>
  <c r="CL487" i="11"/>
  <c r="CL488" i="11"/>
  <c r="CL382" i="11"/>
  <c r="CL467" i="11"/>
  <c r="CL376" i="11"/>
  <c r="CL468" i="11"/>
  <c r="CL396" i="11"/>
  <c r="CL475" i="11"/>
  <c r="CL430" i="11"/>
  <c r="CL366" i="11"/>
  <c r="CL388" i="11"/>
  <c r="CL390" i="11"/>
  <c r="CL477" i="11"/>
  <c r="CL343" i="11"/>
  <c r="CL418" i="11"/>
  <c r="CL470" i="11"/>
  <c r="CL453" i="11"/>
  <c r="CL483" i="11"/>
  <c r="CL405" i="11"/>
  <c r="CL354" i="11"/>
  <c r="CL481" i="11"/>
  <c r="CL406" i="11"/>
  <c r="CL441" i="11"/>
  <c r="G23" i="4"/>
  <c r="AI18" i="4"/>
  <c r="AI17" i="4"/>
  <c r="K22" i="4"/>
  <c r="I21" i="4"/>
  <c r="J21" i="4"/>
  <c r="AA24" i="4"/>
  <c r="M17" i="4"/>
  <c r="AE19" i="4"/>
  <c r="Q63" i="4"/>
  <c r="Q64" i="4"/>
  <c r="C18" i="4"/>
  <c r="AO18" i="4"/>
  <c r="Y25" i="4"/>
  <c r="K23" i="4"/>
  <c r="AM24" i="4"/>
  <c r="Y18" i="4"/>
  <c r="AE16" i="4"/>
  <c r="Y22" i="4"/>
  <c r="U23" i="4"/>
  <c r="Y21" i="4"/>
  <c r="AE21" i="4"/>
  <c r="Y23" i="4"/>
  <c r="W74" i="4"/>
  <c r="X74" i="4"/>
  <c r="Q70" i="4"/>
  <c r="W27" i="4"/>
  <c r="X27" i="4"/>
  <c r="G26" i="4"/>
  <c r="M21" i="4"/>
  <c r="AI22" i="4"/>
  <c r="M20" i="4"/>
  <c r="AO21" i="4"/>
  <c r="AE26" i="4"/>
  <c r="U24" i="4"/>
  <c r="I27" i="4"/>
  <c r="J27" i="4"/>
  <c r="M25" i="4"/>
  <c r="C26" i="4"/>
  <c r="AO20" i="4"/>
  <c r="AE20" i="4"/>
  <c r="AK26" i="4"/>
  <c r="AL26" i="4"/>
  <c r="AO25" i="4"/>
  <c r="AI27" i="4"/>
  <c r="AO22" i="4"/>
  <c r="AM17" i="4"/>
  <c r="AI21" i="4"/>
  <c r="Y63" i="4"/>
  <c r="AA27" i="4"/>
  <c r="AA20" i="4"/>
  <c r="U18" i="4"/>
  <c r="W18" i="4"/>
  <c r="X18" i="4"/>
  <c r="U26" i="4"/>
  <c r="Q26" i="4"/>
  <c r="U27" i="4"/>
  <c r="M23" i="4"/>
  <c r="AM27" i="4"/>
  <c r="Q16" i="4"/>
  <c r="K18" i="4"/>
  <c r="G21" i="4"/>
  <c r="G16" i="4"/>
  <c r="G25" i="4"/>
  <c r="C25" i="4"/>
  <c r="I26" i="4"/>
  <c r="J26" i="4"/>
  <c r="K17" i="4"/>
  <c r="K25" i="4"/>
  <c r="I16" i="4"/>
  <c r="J16" i="4"/>
  <c r="AI20" i="4"/>
  <c r="AI19" i="4"/>
  <c r="AM22" i="4"/>
  <c r="AK27" i="4"/>
  <c r="AL27" i="4"/>
  <c r="AM19" i="4"/>
  <c r="AK19" i="4"/>
  <c r="AL19" i="4"/>
  <c r="AI26" i="4"/>
  <c r="AE25" i="4"/>
  <c r="AA26" i="4"/>
  <c r="Y27" i="4"/>
  <c r="W17" i="4"/>
  <c r="X17" i="4"/>
  <c r="Y16" i="4"/>
  <c r="U21" i="4"/>
  <c r="W16" i="4"/>
  <c r="X16" i="4"/>
  <c r="I22" i="4"/>
  <c r="J22" i="4"/>
  <c r="M22" i="4"/>
  <c r="AK20" i="4"/>
  <c r="AL20" i="4"/>
  <c r="Y24" i="4"/>
  <c r="I17" i="4"/>
  <c r="J17" i="4"/>
  <c r="K20" i="4"/>
  <c r="I24" i="4"/>
  <c r="J24" i="4"/>
  <c r="G22" i="4"/>
  <c r="G20" i="4"/>
  <c r="G27" i="4"/>
  <c r="I23" i="4"/>
  <c r="J23" i="4"/>
  <c r="AK21" i="4"/>
  <c r="AL21" i="4"/>
  <c r="AI23" i="4"/>
  <c r="AO17" i="4"/>
  <c r="AM26" i="4"/>
  <c r="AM25" i="4"/>
  <c r="AI25" i="4"/>
  <c r="AK17" i="4"/>
  <c r="AL17" i="4"/>
  <c r="AK24" i="4"/>
  <c r="AL24" i="4"/>
  <c r="Y67" i="4"/>
  <c r="W24" i="4"/>
  <c r="X24" i="4"/>
  <c r="U17" i="4"/>
  <c r="AA18" i="4"/>
  <c r="AA19" i="4"/>
  <c r="U19" i="4"/>
  <c r="Q18" i="4"/>
  <c r="U25" i="4"/>
  <c r="Y26" i="4"/>
  <c r="M27" i="4"/>
  <c r="AO19" i="4"/>
  <c r="AA22" i="4"/>
  <c r="C24" i="4"/>
  <c r="K24" i="4"/>
  <c r="M16" i="4"/>
  <c r="M15" i="4"/>
  <c r="C16" i="4"/>
  <c r="K27" i="4"/>
  <c r="C17" i="4"/>
  <c r="K21" i="4"/>
  <c r="K19" i="4"/>
  <c r="C19" i="4"/>
  <c r="AM20" i="4"/>
  <c r="AK18" i="4"/>
  <c r="AL18" i="4"/>
  <c r="AK25" i="4"/>
  <c r="AL25" i="4"/>
  <c r="AO27" i="4"/>
  <c r="AO16" i="4"/>
  <c r="AO15" i="4"/>
  <c r="AE18" i="4"/>
  <c r="AE23" i="4"/>
  <c r="AA71" i="4"/>
  <c r="Q19" i="4"/>
  <c r="Y17" i="4"/>
  <c r="AA17" i="4"/>
  <c r="W23" i="4"/>
  <c r="X23" i="4"/>
  <c r="U16" i="4"/>
  <c r="U22" i="4"/>
  <c r="AA23" i="4"/>
  <c r="M19" i="4"/>
  <c r="G19" i="4"/>
  <c r="AK23" i="4"/>
  <c r="AL23" i="4"/>
  <c r="Y19" i="4"/>
  <c r="I18" i="4"/>
  <c r="J18" i="4"/>
  <c r="G18" i="4"/>
  <c r="C20" i="4"/>
  <c r="K16" i="4"/>
  <c r="C22" i="4"/>
  <c r="G24" i="4"/>
  <c r="M26" i="4"/>
  <c r="C23" i="4"/>
  <c r="C27" i="4"/>
  <c r="AO24" i="4"/>
  <c r="AO26" i="4"/>
  <c r="AM16" i="4"/>
  <c r="AM18" i="4"/>
  <c r="AK22" i="4"/>
  <c r="AL22" i="4"/>
  <c r="AK16" i="4"/>
  <c r="AL16" i="4"/>
  <c r="AE17" i="4"/>
  <c r="W25" i="4"/>
  <c r="X25" i="4"/>
  <c r="W22" i="4"/>
  <c r="X22" i="4"/>
  <c r="Q20" i="4"/>
  <c r="Q24" i="4"/>
  <c r="C21" i="4"/>
  <c r="AE24" i="4"/>
  <c r="AM23" i="4"/>
  <c r="I19" i="4"/>
  <c r="J19" i="4"/>
  <c r="G17" i="4"/>
  <c r="M24" i="4"/>
  <c r="I25" i="4"/>
  <c r="J25" i="4"/>
  <c r="M18" i="4"/>
  <c r="K26" i="4"/>
  <c r="I20" i="4"/>
  <c r="J20" i="4"/>
  <c r="W64" i="4"/>
  <c r="X64" i="4"/>
  <c r="AE27" i="4"/>
  <c r="AI16" i="4"/>
  <c r="AI24" i="4"/>
  <c r="AE22" i="4"/>
  <c r="AM21" i="4"/>
  <c r="AO23" i="4"/>
  <c r="AA70" i="4"/>
  <c r="AA16" i="4"/>
  <c r="AA15" i="4"/>
  <c r="Q25" i="4"/>
  <c r="Q22" i="4"/>
  <c r="Q27" i="4"/>
  <c r="AA21" i="4"/>
  <c r="W20" i="4"/>
  <c r="X20" i="4"/>
  <c r="Q23" i="4"/>
  <c r="Q17" i="4"/>
  <c r="Y20" i="4"/>
  <c r="U20" i="4"/>
  <c r="W26" i="4"/>
  <c r="X26" i="4"/>
  <c r="AA25" i="4"/>
  <c r="W19" i="4"/>
  <c r="X19" i="4"/>
  <c r="W21" i="4"/>
  <c r="X21" i="4"/>
  <c r="Q21" i="4"/>
  <c r="E432" i="11"/>
  <c r="D445" i="11"/>
  <c r="E488" i="11"/>
  <c r="D501" i="11"/>
  <c r="E501" i="11"/>
  <c r="Y71" i="4"/>
  <c r="W66" i="4"/>
  <c r="X66" i="4"/>
  <c r="AK18" i="13"/>
  <c r="AL18" i="13"/>
  <c r="AE19" i="13"/>
  <c r="AO19" i="13"/>
  <c r="AO17" i="13"/>
  <c r="AK16" i="13"/>
  <c r="AL16" i="13"/>
  <c r="AE23" i="13"/>
  <c r="AI26" i="13"/>
  <c r="AE20" i="13"/>
  <c r="AM21" i="13"/>
  <c r="AK26" i="13"/>
  <c r="AL26" i="13"/>
  <c r="AK25" i="13"/>
  <c r="AL25" i="13"/>
  <c r="AM18" i="13"/>
  <c r="AK23" i="13"/>
  <c r="AL23" i="13"/>
  <c r="AI18" i="13"/>
  <c r="AM19" i="13"/>
  <c r="AE17" i="13"/>
  <c r="AM16" i="13"/>
  <c r="AE25" i="13"/>
  <c r="AK17" i="13"/>
  <c r="AL17" i="13"/>
  <c r="AM23" i="13"/>
  <c r="AO23" i="13"/>
  <c r="AK27" i="13"/>
  <c r="AL27" i="13"/>
  <c r="AO20" i="13"/>
  <c r="AI21" i="13"/>
  <c r="AK19" i="13"/>
  <c r="AL19" i="13"/>
  <c r="AM26" i="13"/>
  <c r="AI17" i="13"/>
  <c r="AE18" i="13"/>
  <c r="AM17" i="13"/>
  <c r="AO25" i="13"/>
  <c r="AM27" i="13"/>
  <c r="AM24" i="13"/>
  <c r="AI16" i="13"/>
  <c r="AE24" i="13"/>
  <c r="AO22" i="13"/>
  <c r="AK22" i="13"/>
  <c r="AL22" i="13"/>
  <c r="AM20" i="13"/>
  <c r="AK21" i="13"/>
  <c r="AL21" i="13"/>
  <c r="AO24" i="13"/>
  <c r="AE21" i="13"/>
  <c r="AI24" i="13"/>
  <c r="AM22" i="13"/>
  <c r="AE16" i="13"/>
  <c r="AE27" i="13"/>
  <c r="AI27" i="13"/>
  <c r="AM25" i="13"/>
  <c r="AO18" i="13"/>
  <c r="AI19" i="13"/>
  <c r="AO16" i="13"/>
  <c r="AO15" i="13"/>
  <c r="AK20" i="13"/>
  <c r="AL20" i="13"/>
  <c r="AK24" i="13"/>
  <c r="AL24" i="13"/>
  <c r="AI25" i="13"/>
  <c r="AO26" i="13"/>
  <c r="AI20" i="13"/>
  <c r="AI22" i="13"/>
  <c r="AI23" i="13"/>
  <c r="AE22" i="13"/>
  <c r="AO21" i="13"/>
  <c r="AE26" i="13"/>
  <c r="AO27" i="13"/>
  <c r="AW63" i="4"/>
  <c r="AS73" i="4"/>
  <c r="AY73" i="4"/>
  <c r="AZ73" i="4"/>
  <c r="BA72" i="4"/>
  <c r="AY67" i="4"/>
  <c r="AZ67" i="4"/>
  <c r="BA74" i="4"/>
  <c r="AS71" i="4"/>
  <c r="BA70" i="4"/>
  <c r="AS70" i="4"/>
  <c r="AW64" i="4"/>
  <c r="AW69" i="4"/>
  <c r="BA73" i="4"/>
  <c r="AY70" i="4"/>
  <c r="AZ70" i="4"/>
  <c r="BC70" i="4"/>
  <c r="AY69" i="4"/>
  <c r="AZ69" i="4"/>
  <c r="AY65" i="4"/>
  <c r="AZ65" i="4"/>
  <c r="AW65" i="4"/>
  <c r="AS64" i="4"/>
  <c r="AS68" i="4"/>
  <c r="BC67" i="4"/>
  <c r="AY71" i="4"/>
  <c r="AZ71" i="4"/>
  <c r="BC66" i="4"/>
  <c r="AW67" i="4"/>
  <c r="AY72" i="4"/>
  <c r="AZ72" i="4"/>
  <c r="BC69" i="4"/>
  <c r="BA64" i="4"/>
  <c r="BC65" i="4"/>
  <c r="BA63" i="4"/>
  <c r="AY74" i="4"/>
  <c r="AZ74" i="4"/>
  <c r="BC63" i="4"/>
  <c r="BC62" i="4"/>
  <c r="BC73" i="4"/>
  <c r="AY63" i="4"/>
  <c r="AZ63" i="4"/>
  <c r="AW70" i="4"/>
  <c r="AS72" i="4"/>
  <c r="AS67" i="4"/>
  <c r="BA71" i="4"/>
  <c r="BA68" i="4"/>
  <c r="AY64" i="4"/>
  <c r="AZ64" i="4"/>
  <c r="AS66" i="4"/>
  <c r="AS74" i="4"/>
  <c r="AW68" i="4"/>
  <c r="AS65" i="4"/>
  <c r="AW74" i="4"/>
  <c r="AS63" i="4"/>
  <c r="BC74" i="4"/>
  <c r="AW71" i="4"/>
  <c r="BA65" i="4"/>
  <c r="BA69" i="4"/>
  <c r="AS69" i="4"/>
  <c r="AY66" i="4"/>
  <c r="AZ66" i="4"/>
  <c r="AW66" i="4"/>
  <c r="AW73" i="4"/>
  <c r="BC71" i="4"/>
  <c r="BC68" i="4"/>
  <c r="BC64" i="4"/>
  <c r="BC72" i="4"/>
  <c r="BA67" i="4"/>
  <c r="AY68" i="4"/>
  <c r="AZ68" i="4"/>
  <c r="BA66" i="4"/>
  <c r="AW72" i="4"/>
  <c r="AA66" i="4"/>
  <c r="AA68" i="4"/>
  <c r="AA69" i="4"/>
  <c r="Q74" i="4"/>
  <c r="U72" i="4"/>
  <c r="W63" i="4"/>
  <c r="X63" i="4"/>
  <c r="W72" i="4"/>
  <c r="X72" i="4"/>
  <c r="Q72" i="4"/>
  <c r="AA72" i="4"/>
  <c r="AA73" i="4"/>
  <c r="W67" i="4"/>
  <c r="X67" i="4"/>
  <c r="U69" i="4"/>
  <c r="Q71" i="4"/>
  <c r="Q69" i="4"/>
  <c r="U70" i="4"/>
  <c r="C64" i="13"/>
  <c r="C69" i="13"/>
  <c r="M73" i="13"/>
  <c r="M65" i="13"/>
  <c r="M74" i="13"/>
  <c r="I74" i="13"/>
  <c r="J74" i="13"/>
  <c r="C73" i="13"/>
  <c r="I68" i="13"/>
  <c r="J68" i="13"/>
  <c r="G70" i="13"/>
  <c r="M68" i="13"/>
  <c r="G69" i="13"/>
  <c r="C66" i="13"/>
  <c r="C74" i="13"/>
  <c r="K64" i="13"/>
  <c r="M64" i="13"/>
  <c r="C70" i="13"/>
  <c r="G67" i="13"/>
  <c r="K72" i="13"/>
  <c r="M63" i="13"/>
  <c r="M62" i="13"/>
  <c r="G71" i="13"/>
  <c r="G72" i="13"/>
  <c r="G66" i="13"/>
  <c r="K74" i="13"/>
  <c r="K71" i="13"/>
  <c r="I70" i="13"/>
  <c r="J70" i="13"/>
  <c r="C67" i="13"/>
  <c r="K68" i="13"/>
  <c r="I64" i="13"/>
  <c r="J64" i="13"/>
  <c r="K69" i="13"/>
  <c r="G68" i="13"/>
  <c r="C72" i="13"/>
  <c r="G73" i="13"/>
  <c r="M69" i="13"/>
  <c r="M71" i="13"/>
  <c r="I63" i="13"/>
  <c r="J63" i="13"/>
  <c r="I69" i="13"/>
  <c r="J69" i="13"/>
  <c r="C68" i="13"/>
  <c r="I73" i="13"/>
  <c r="J73" i="13"/>
  <c r="G64" i="13"/>
  <c r="K73" i="13"/>
  <c r="M70" i="13"/>
  <c r="K63" i="13"/>
  <c r="I72" i="13"/>
  <c r="J72" i="13"/>
  <c r="G74" i="13"/>
  <c r="I67" i="13"/>
  <c r="J67" i="13"/>
  <c r="K67" i="13"/>
  <c r="K65" i="13"/>
  <c r="G63" i="13"/>
  <c r="I66" i="13"/>
  <c r="J66" i="13"/>
  <c r="I65" i="13"/>
  <c r="J65" i="13"/>
  <c r="K70" i="13"/>
  <c r="M67" i="13"/>
  <c r="I71" i="13"/>
  <c r="J71" i="13"/>
  <c r="G65" i="13"/>
  <c r="M72" i="13"/>
  <c r="M66" i="13"/>
  <c r="C65" i="13"/>
  <c r="C63" i="13"/>
  <c r="C71" i="13"/>
  <c r="K66" i="13"/>
  <c r="U73" i="4"/>
  <c r="D505" i="11"/>
  <c r="E505" i="11"/>
  <c r="E492" i="11"/>
  <c r="AW67" i="13"/>
  <c r="BA66" i="13"/>
  <c r="AW65" i="13"/>
  <c r="AY66" i="13"/>
  <c r="AZ66" i="13"/>
  <c r="AY65" i="13"/>
  <c r="AZ65" i="13"/>
  <c r="BA68" i="13"/>
  <c r="BA74" i="13"/>
  <c r="BA63" i="13"/>
  <c r="AY67" i="13"/>
  <c r="AZ67" i="13"/>
  <c r="AY70" i="13"/>
  <c r="AZ70" i="13"/>
  <c r="BC72" i="13"/>
  <c r="BC66" i="13"/>
  <c r="AY72" i="13"/>
  <c r="AZ72" i="13"/>
  <c r="BA64" i="13"/>
  <c r="BA71" i="13"/>
  <c r="BC63" i="13"/>
  <c r="BC62" i="13"/>
  <c r="BC64" i="13"/>
  <c r="BA69" i="13"/>
  <c r="AS72" i="13"/>
  <c r="BA72" i="13"/>
  <c r="AY74" i="13"/>
  <c r="AZ74" i="13"/>
  <c r="AS71" i="13"/>
  <c r="AW69" i="13"/>
  <c r="BC67" i="13"/>
  <c r="AW68" i="13"/>
  <c r="BC71" i="13"/>
  <c r="AY64" i="13"/>
  <c r="AZ64" i="13"/>
  <c r="AS64" i="13"/>
  <c r="AW73" i="13"/>
  <c r="AS66" i="13"/>
  <c r="AS74" i="13"/>
  <c r="AY71" i="13"/>
  <c r="AZ71" i="13"/>
  <c r="AW70" i="13"/>
  <c r="BA70" i="13"/>
  <c r="BA73" i="13"/>
  <c r="AS63" i="13"/>
  <c r="BC74" i="13"/>
  <c r="AS65" i="13"/>
  <c r="BC65" i="13"/>
  <c r="AS69" i="13"/>
  <c r="AS73" i="13"/>
  <c r="AS70" i="13"/>
  <c r="AY69" i="13"/>
  <c r="AZ69" i="13"/>
  <c r="AS68" i="13"/>
  <c r="AW63" i="13"/>
  <c r="AY63" i="13"/>
  <c r="AZ63" i="13"/>
  <c r="BC69" i="13"/>
  <c r="AW71" i="13"/>
  <c r="AW64" i="13"/>
  <c r="AY68" i="13"/>
  <c r="AZ68" i="13"/>
  <c r="AW74" i="13"/>
  <c r="AW66" i="13"/>
  <c r="BA67" i="13"/>
  <c r="AW72" i="13"/>
  <c r="BC73" i="13"/>
  <c r="BC70" i="13"/>
  <c r="BC68" i="13"/>
  <c r="AY73" i="13"/>
  <c r="AZ73" i="13"/>
  <c r="BA65" i="13"/>
  <c r="AS67" i="13"/>
  <c r="Y69" i="13"/>
  <c r="W66" i="13"/>
  <c r="X66" i="13"/>
  <c r="W70" i="13"/>
  <c r="X70" i="13"/>
  <c r="U64" i="13"/>
  <c r="U71" i="13"/>
  <c r="U73" i="13"/>
  <c r="Q73" i="13"/>
  <c r="U66" i="13"/>
  <c r="U70" i="13"/>
  <c r="Y66" i="13"/>
  <c r="W68" i="13"/>
  <c r="X68" i="13"/>
  <c r="AA64" i="13"/>
  <c r="U69" i="13"/>
  <c r="Q68" i="13"/>
  <c r="W73" i="13"/>
  <c r="X73" i="13"/>
  <c r="Y67" i="13"/>
  <c r="AA72" i="13"/>
  <c r="Y63" i="13"/>
  <c r="AA65" i="13"/>
  <c r="U63" i="13"/>
  <c r="W64" i="13"/>
  <c r="X64" i="13"/>
  <c r="U65" i="13"/>
  <c r="AA74" i="13"/>
  <c r="AA66" i="13"/>
  <c r="Q63" i="13"/>
  <c r="Y73" i="13"/>
  <c r="Q74" i="13"/>
  <c r="W74" i="13"/>
  <c r="X74" i="13"/>
  <c r="Y71" i="13"/>
  <c r="W69" i="13"/>
  <c r="X69" i="13"/>
  <c r="W63" i="13"/>
  <c r="X63" i="13"/>
  <c r="AA73" i="13"/>
  <c r="U72" i="13"/>
  <c r="AA69" i="13"/>
  <c r="Q71" i="13"/>
  <c r="W71" i="13"/>
  <c r="X71" i="13"/>
  <c r="Y65" i="13"/>
  <c r="W65" i="13"/>
  <c r="X65" i="13"/>
  <c r="U74" i="13"/>
  <c r="Y72" i="13"/>
  <c r="AA67" i="13"/>
  <c r="Y74" i="13"/>
  <c r="Q65" i="13"/>
  <c r="AA70" i="13"/>
  <c r="Y64" i="13"/>
  <c r="W67" i="13"/>
  <c r="X67" i="13"/>
  <c r="U67" i="13"/>
  <c r="AA68" i="13"/>
  <c r="AA63" i="13"/>
  <c r="AA62" i="13"/>
  <c r="Y68" i="13"/>
  <c r="Q72" i="13"/>
  <c r="Q66" i="13"/>
  <c r="W72" i="13"/>
  <c r="X72" i="13"/>
  <c r="Y70" i="13"/>
  <c r="Q70" i="13"/>
  <c r="Q67" i="13"/>
  <c r="Q69" i="13"/>
  <c r="Q64" i="13"/>
  <c r="U68" i="13"/>
  <c r="AA71" i="13"/>
  <c r="AM74" i="13"/>
  <c r="AM64" i="13"/>
  <c r="AI63" i="13"/>
  <c r="AE69" i="13"/>
  <c r="AM71" i="13"/>
  <c r="AM72" i="13"/>
  <c r="AK73" i="13"/>
  <c r="AL73" i="13"/>
  <c r="AM67" i="13"/>
  <c r="AE74" i="13"/>
  <c r="AO63" i="13"/>
  <c r="AO62" i="13"/>
  <c r="AI74" i="13"/>
  <c r="AE63" i="13"/>
  <c r="AE70" i="13"/>
  <c r="AI69" i="13"/>
  <c r="AK74" i="13"/>
  <c r="AL74" i="13"/>
  <c r="AE67" i="13"/>
  <c r="AI65" i="13"/>
  <c r="AO64" i="13"/>
  <c r="AE66" i="13"/>
  <c r="AK63" i="13"/>
  <c r="AL63" i="13"/>
  <c r="AO72" i="13"/>
  <c r="AK64" i="13"/>
  <c r="AL64" i="13"/>
  <c r="AO69" i="13"/>
  <c r="AO66" i="13"/>
  <c r="AE64" i="13"/>
  <c r="AI66" i="13"/>
  <c r="AK66" i="13"/>
  <c r="AL66" i="13"/>
  <c r="AM73" i="13"/>
  <c r="AM65" i="13"/>
  <c r="AO74" i="13"/>
  <c r="AI68" i="13"/>
  <c r="AK69" i="13"/>
  <c r="AL69" i="13"/>
  <c r="AM66" i="13"/>
  <c r="AE68" i="13"/>
  <c r="AO65" i="13"/>
  <c r="AK65" i="13"/>
  <c r="AL65" i="13"/>
  <c r="AO68" i="13"/>
  <c r="AO70" i="13"/>
  <c r="AM63" i="13"/>
  <c r="AI72" i="13"/>
  <c r="AE72" i="13"/>
  <c r="AK71" i="13"/>
  <c r="AL71" i="13"/>
  <c r="AM70" i="13"/>
  <c r="AO73" i="13"/>
  <c r="AI64" i="13"/>
  <c r="AE71" i="13"/>
  <c r="AK68" i="13"/>
  <c r="AL68" i="13"/>
  <c r="AK70" i="13"/>
  <c r="AL70" i="13"/>
  <c r="AE65" i="13"/>
  <c r="AO71" i="13"/>
  <c r="AI70" i="13"/>
  <c r="AE73" i="13"/>
  <c r="AK72" i="13"/>
  <c r="AL72" i="13"/>
  <c r="AM69" i="13"/>
  <c r="AI71" i="13"/>
  <c r="AK67" i="13"/>
  <c r="AL67" i="13"/>
  <c r="AI67" i="13"/>
  <c r="AI73" i="13"/>
  <c r="AM68" i="13"/>
  <c r="AO67" i="13"/>
  <c r="E418" i="11"/>
  <c r="D431" i="11"/>
  <c r="C27" i="13"/>
  <c r="K16" i="13"/>
  <c r="M17" i="13"/>
  <c r="G19" i="13"/>
  <c r="M21" i="13"/>
  <c r="G23" i="13"/>
  <c r="M25" i="13"/>
  <c r="I27" i="13"/>
  <c r="J27" i="13"/>
  <c r="M16" i="13"/>
  <c r="M15" i="13"/>
  <c r="C18" i="13"/>
  <c r="I19" i="13"/>
  <c r="J19" i="13"/>
  <c r="K20" i="13"/>
  <c r="C22" i="13"/>
  <c r="I23" i="13"/>
  <c r="J23" i="13"/>
  <c r="K24" i="13"/>
  <c r="G26" i="13"/>
  <c r="G18" i="13"/>
  <c r="M20" i="13"/>
  <c r="G22" i="13"/>
  <c r="M24" i="13"/>
  <c r="K26" i="13"/>
  <c r="M27" i="13"/>
  <c r="C17" i="13"/>
  <c r="I18" i="13"/>
  <c r="J18" i="13"/>
  <c r="K19" i="13"/>
  <c r="C21" i="13"/>
  <c r="I22" i="13"/>
  <c r="J22" i="13"/>
  <c r="K23" i="13"/>
  <c r="C25" i="13"/>
  <c r="G27" i="13"/>
  <c r="C26" i="13"/>
  <c r="C16" i="13"/>
  <c r="G17" i="13"/>
  <c r="M19" i="13"/>
  <c r="G21" i="13"/>
  <c r="M23" i="13"/>
  <c r="G25" i="13"/>
  <c r="K27" i="13"/>
  <c r="M26" i="13"/>
  <c r="K17" i="13"/>
  <c r="C19" i="13"/>
  <c r="I20" i="13"/>
  <c r="J20" i="13"/>
  <c r="K21" i="13"/>
  <c r="C23" i="13"/>
  <c r="I24" i="13"/>
  <c r="J24" i="13"/>
  <c r="K25" i="13"/>
  <c r="M18" i="13"/>
  <c r="G24" i="13"/>
  <c r="M22" i="13"/>
  <c r="I26" i="13"/>
  <c r="J26" i="13"/>
  <c r="C20" i="13"/>
  <c r="I25" i="13"/>
  <c r="J25" i="13"/>
  <c r="G20" i="13"/>
  <c r="G16" i="13"/>
  <c r="I21" i="13"/>
  <c r="J21" i="13"/>
  <c r="I16" i="13"/>
  <c r="J16" i="13"/>
  <c r="I17" i="13"/>
  <c r="J17" i="13"/>
  <c r="K22" i="13"/>
  <c r="K18" i="13"/>
  <c r="C24" i="13"/>
  <c r="Y69" i="4"/>
  <c r="AA63" i="4"/>
  <c r="AA62" i="4"/>
  <c r="U71" i="4"/>
  <c r="U67" i="4"/>
  <c r="Y64" i="4"/>
  <c r="U63" i="4"/>
  <c r="Q68" i="4"/>
  <c r="U65" i="4"/>
  <c r="AW16" i="4"/>
  <c r="AW18" i="4"/>
  <c r="BA18" i="4"/>
  <c r="AW22" i="4"/>
  <c r="BC23" i="4"/>
  <c r="BC25" i="4"/>
  <c r="AS27" i="4"/>
  <c r="BC20" i="4"/>
  <c r="AY22" i="4"/>
  <c r="AZ22" i="4"/>
  <c r="BC19" i="4"/>
  <c r="AY23" i="4"/>
  <c r="AZ23" i="4"/>
  <c r="BC27" i="4"/>
  <c r="AW25" i="4"/>
  <c r="AY21" i="4"/>
  <c r="AZ21" i="4"/>
  <c r="AS26" i="4"/>
  <c r="AW23" i="4"/>
  <c r="BA22" i="4"/>
  <c r="AS20" i="4"/>
  <c r="AS19" i="4"/>
  <c r="AW27" i="4"/>
  <c r="BC18" i="4"/>
  <c r="AS16" i="4"/>
  <c r="BC26" i="4"/>
  <c r="AY24" i="4"/>
  <c r="AZ24" i="4"/>
  <c r="AY19" i="4"/>
  <c r="AZ19" i="4"/>
  <c r="AW19" i="4"/>
  <c r="BC21" i="4"/>
  <c r="BA26" i="4"/>
  <c r="BA16" i="4"/>
  <c r="AY20" i="4"/>
  <c r="AZ20" i="4"/>
  <c r="AY25" i="4"/>
  <c r="AZ25" i="4"/>
  <c r="BA21" i="4"/>
  <c r="AS23" i="4"/>
  <c r="BA27" i="4"/>
  <c r="AS17" i="4"/>
  <c r="AY16" i="4"/>
  <c r="AZ16" i="4"/>
  <c r="AS25" i="4"/>
  <c r="AY27" i="4"/>
  <c r="AZ27" i="4"/>
  <c r="BA20" i="4"/>
  <c r="AY26" i="4"/>
  <c r="AZ26" i="4"/>
  <c r="AW21" i="4"/>
  <c r="AY18" i="4"/>
  <c r="AZ18" i="4"/>
  <c r="BA17" i="4"/>
  <c r="AW24" i="4"/>
  <c r="BA24" i="4"/>
  <c r="AW26" i="4"/>
  <c r="BC22" i="4"/>
  <c r="BA23" i="4"/>
  <c r="BA19" i="4"/>
  <c r="BC24" i="4"/>
  <c r="AS21" i="4"/>
  <c r="BA25" i="4"/>
  <c r="AS18" i="4"/>
  <c r="AY17" i="4"/>
  <c r="AZ17" i="4"/>
  <c r="BC16" i="4"/>
  <c r="BC15" i="4"/>
  <c r="BC17" i="4"/>
  <c r="AW17" i="4"/>
  <c r="AS22" i="4"/>
  <c r="AS24" i="4"/>
  <c r="AW20" i="4"/>
  <c r="Q19" i="13"/>
  <c r="U17" i="13"/>
  <c r="W27" i="13"/>
  <c r="X27" i="13"/>
  <c r="Y27" i="13"/>
  <c r="W25" i="13"/>
  <c r="X25" i="13"/>
  <c r="U24" i="13"/>
  <c r="AA22" i="13"/>
  <c r="Q21" i="13"/>
  <c r="AA17" i="13"/>
  <c r="AA27" i="13"/>
  <c r="U27" i="13"/>
  <c r="Q24" i="13"/>
  <c r="Y22" i="13"/>
  <c r="W20" i="13"/>
  <c r="X20" i="13"/>
  <c r="AA19" i="13"/>
  <c r="Y16" i="13"/>
  <c r="Y21" i="13"/>
  <c r="Y20" i="13"/>
  <c r="Q27" i="13"/>
  <c r="U25" i="13"/>
  <c r="AA23" i="13"/>
  <c r="W22" i="13"/>
  <c r="X22" i="13"/>
  <c r="Y18" i="13"/>
  <c r="AA26" i="13"/>
  <c r="Q20" i="13"/>
  <c r="W19" i="13"/>
  <c r="X19" i="13"/>
  <c r="Y26" i="13"/>
  <c r="Q25" i="13"/>
  <c r="Y23" i="13"/>
  <c r="AA18" i="13"/>
  <c r="W17" i="13"/>
  <c r="X17" i="13"/>
  <c r="AA20" i="13"/>
  <c r="U19" i="13"/>
  <c r="W26" i="13"/>
  <c r="X26" i="13"/>
  <c r="AA24" i="13"/>
  <c r="W23" i="13"/>
  <c r="X23" i="13"/>
  <c r="U22" i="13"/>
  <c r="Y17" i="13"/>
  <c r="U20" i="13"/>
  <c r="U16" i="13"/>
  <c r="Y25" i="13"/>
  <c r="Q23" i="13"/>
  <c r="W21" i="13"/>
  <c r="X21" i="13"/>
  <c r="AA25" i="13"/>
  <c r="W18" i="13"/>
  <c r="X18" i="13"/>
  <c r="W24" i="13"/>
  <c r="X24" i="13"/>
  <c r="U26" i="13"/>
  <c r="Q18" i="13"/>
  <c r="Q26" i="13"/>
  <c r="AA16" i="13"/>
  <c r="AA15" i="13"/>
  <c r="U23" i="13"/>
  <c r="U18" i="13"/>
  <c r="Q22" i="13"/>
  <c r="Q17" i="13"/>
  <c r="AA21" i="13"/>
  <c r="W16" i="13"/>
  <c r="X16" i="13"/>
  <c r="U21" i="13"/>
  <c r="Y19" i="13"/>
  <c r="Y24" i="13"/>
  <c r="Q16" i="13"/>
  <c r="U66" i="4"/>
  <c r="AK66" i="4"/>
  <c r="AL66" i="4"/>
  <c r="AI73" i="4"/>
  <c r="AK65" i="4"/>
  <c r="AL65" i="4"/>
  <c r="AM72" i="4"/>
  <c r="AO72" i="4"/>
  <c r="AO74" i="4"/>
  <c r="AM74" i="4"/>
  <c r="AI65" i="4"/>
  <c r="AE64" i="4"/>
  <c r="AI63" i="4"/>
  <c r="AE67" i="4"/>
  <c r="AE69" i="4"/>
  <c r="AE73" i="4"/>
  <c r="AI69" i="4"/>
  <c r="AO71" i="4"/>
  <c r="AO63" i="4"/>
  <c r="AO62" i="4"/>
  <c r="AO69" i="4"/>
  <c r="AE70" i="4"/>
  <c r="AI74" i="4"/>
  <c r="AM63" i="4"/>
  <c r="AO67" i="4"/>
  <c r="AO68" i="4"/>
  <c r="AE66" i="4"/>
  <c r="AM65" i="4"/>
  <c r="AE65" i="4"/>
  <c r="AI64" i="4"/>
  <c r="AE63" i="4"/>
  <c r="AM68" i="4"/>
  <c r="AI72" i="4"/>
  <c r="AO65" i="4"/>
  <c r="AM64" i="4"/>
  <c r="AI68" i="4"/>
  <c r="AM69" i="4"/>
  <c r="AK74" i="4"/>
  <c r="AL74" i="4"/>
  <c r="AO66" i="4"/>
  <c r="AE68" i="4"/>
  <c r="AM71" i="4"/>
  <c r="AK64" i="4"/>
  <c r="AL64" i="4"/>
  <c r="AK68" i="4"/>
  <c r="AL68" i="4"/>
  <c r="AK73" i="4"/>
  <c r="AL73" i="4"/>
  <c r="AM73" i="4"/>
  <c r="AK71" i="4"/>
  <c r="AL71" i="4"/>
  <c r="AK69" i="4"/>
  <c r="AL69" i="4"/>
  <c r="AO70" i="4"/>
  <c r="AI67" i="4"/>
  <c r="AI71" i="4"/>
  <c r="AK63" i="4"/>
  <c r="AL63" i="4"/>
  <c r="AM67" i="4"/>
  <c r="AE71" i="4"/>
  <c r="AE72" i="4"/>
  <c r="AK67" i="4"/>
  <c r="AL67" i="4"/>
  <c r="AO73" i="4"/>
  <c r="AI70" i="4"/>
  <c r="AM70" i="4"/>
  <c r="AM66" i="4"/>
  <c r="AK70" i="4"/>
  <c r="AL70" i="4"/>
  <c r="AO64" i="4"/>
  <c r="AE74" i="4"/>
  <c r="AK72" i="4"/>
  <c r="AL72" i="4"/>
  <c r="AI66" i="4"/>
  <c r="E447" i="11"/>
  <c r="D460" i="11"/>
  <c r="AW25" i="13"/>
  <c r="AW16" i="13"/>
  <c r="AY17" i="13"/>
  <c r="AZ17" i="13"/>
  <c r="BA18" i="13"/>
  <c r="AS20" i="13"/>
  <c r="AY21" i="13"/>
  <c r="AZ21" i="13"/>
  <c r="BA22" i="13"/>
  <c r="AS24" i="13"/>
  <c r="BC27" i="13"/>
  <c r="BA25" i="13"/>
  <c r="AY16" i="13"/>
  <c r="AZ16" i="13"/>
  <c r="BC18" i="13"/>
  <c r="AW20" i="13"/>
  <c r="BC22" i="13"/>
  <c r="AW24" i="13"/>
  <c r="BC25" i="13"/>
  <c r="AW26" i="13"/>
  <c r="BA17" i="13"/>
  <c r="AS19" i="13"/>
  <c r="AY20" i="13"/>
  <c r="AZ20" i="13"/>
  <c r="BA21" i="13"/>
  <c r="AS23" i="13"/>
  <c r="AY24" i="13"/>
  <c r="AZ24" i="13"/>
  <c r="AS26" i="13"/>
  <c r="BA26" i="13"/>
  <c r="BA16" i="13"/>
  <c r="BC17" i="13"/>
  <c r="AW19" i="13"/>
  <c r="BC21" i="13"/>
  <c r="AW23" i="13"/>
  <c r="AY26" i="13"/>
  <c r="AZ26" i="13"/>
  <c r="AS27" i="13"/>
  <c r="BC16" i="13"/>
  <c r="BC15" i="13"/>
  <c r="AS18" i="13"/>
  <c r="AY19" i="13"/>
  <c r="AZ19" i="13"/>
  <c r="BA20" i="13"/>
  <c r="AS22" i="13"/>
  <c r="AY23" i="13"/>
  <c r="AZ23" i="13"/>
  <c r="BA24" i="13"/>
  <c r="AS16" i="13"/>
  <c r="AW17" i="13"/>
  <c r="BC19" i="13"/>
  <c r="AW21" i="13"/>
  <c r="BC23" i="13"/>
  <c r="AY25" i="13"/>
  <c r="AZ25" i="13"/>
  <c r="AS17" i="13"/>
  <c r="AY22" i="13"/>
  <c r="AZ22" i="13"/>
  <c r="AW18" i="13"/>
  <c r="AY18" i="13"/>
  <c r="AZ18" i="13"/>
  <c r="BA23" i="13"/>
  <c r="AS21" i="13"/>
  <c r="BC24" i="13"/>
  <c r="BA19" i="13"/>
  <c r="AS25" i="13"/>
  <c r="AY27" i="13"/>
  <c r="AZ27" i="13"/>
  <c r="AW27" i="13"/>
  <c r="BC20" i="13"/>
  <c r="BC26" i="13"/>
  <c r="AW22" i="13"/>
  <c r="BA27" i="13"/>
  <c r="W70" i="4"/>
  <c r="X70" i="4"/>
  <c r="W65" i="4"/>
  <c r="X65" i="4"/>
  <c r="AA65" i="4"/>
  <c r="Q73" i="4"/>
  <c r="AA67" i="4"/>
  <c r="Y66" i="4"/>
  <c r="W69" i="4"/>
  <c r="X69" i="4"/>
  <c r="U74" i="4"/>
  <c r="M74" i="4"/>
  <c r="K74" i="4"/>
  <c r="C73" i="4"/>
  <c r="G70" i="4"/>
  <c r="G63" i="4"/>
  <c r="M72" i="4"/>
  <c r="C68" i="4"/>
  <c r="K64" i="4"/>
  <c r="C69" i="4"/>
  <c r="I63" i="4"/>
  <c r="J63" i="4"/>
  <c r="C74" i="4"/>
  <c r="K70" i="4"/>
  <c r="I71" i="4"/>
  <c r="J71" i="4"/>
  <c r="M66" i="4"/>
  <c r="G73" i="4"/>
  <c r="M68" i="4"/>
  <c r="I65" i="4"/>
  <c r="J65" i="4"/>
  <c r="M70" i="4"/>
  <c r="M63" i="4"/>
  <c r="M62" i="4"/>
  <c r="G72" i="4"/>
  <c r="M67" i="4"/>
  <c r="I74" i="4"/>
  <c r="J74" i="4"/>
  <c r="G64" i="4"/>
  <c r="M69" i="4"/>
  <c r="G71" i="4"/>
  <c r="M64" i="4"/>
  <c r="K73" i="4"/>
  <c r="M73" i="4"/>
  <c r="K68" i="4"/>
  <c r="C65" i="4"/>
  <c r="C70" i="4"/>
  <c r="I66" i="4"/>
  <c r="J66" i="4"/>
  <c r="I72" i="4"/>
  <c r="J72" i="4"/>
  <c r="G65" i="4"/>
  <c r="C64" i="4"/>
  <c r="K63" i="4"/>
  <c r="G74" i="4"/>
  <c r="K69" i="4"/>
  <c r="I67" i="4"/>
  <c r="J67" i="4"/>
  <c r="I68" i="4"/>
  <c r="J68" i="4"/>
  <c r="C72" i="4"/>
  <c r="K72" i="4"/>
  <c r="I69" i="4"/>
  <c r="J69" i="4"/>
  <c r="G69" i="4"/>
  <c r="K71" i="4"/>
  <c r="C66" i="4"/>
  <c r="G68" i="4"/>
  <c r="C71" i="4"/>
  <c r="K65" i="4"/>
  <c r="M71" i="4"/>
  <c r="I73" i="4"/>
  <c r="J73" i="4"/>
  <c r="G66" i="4"/>
  <c r="K66" i="4"/>
  <c r="C67" i="4"/>
  <c r="G67" i="4"/>
  <c r="C63" i="4"/>
  <c r="I64" i="4"/>
  <c r="J64" i="4"/>
  <c r="M65" i="4"/>
  <c r="K67" i="4"/>
  <c r="I70" i="4"/>
  <c r="J70" i="4"/>
  <c r="D430" i="11"/>
  <c r="E417" i="11"/>
  <c r="Y65" i="4"/>
  <c r="Q65" i="4"/>
  <c r="Y70" i="4"/>
  <c r="W71" i="4"/>
  <c r="X71" i="4"/>
  <c r="Q67" i="4"/>
  <c r="U64" i="4"/>
  <c r="Y72" i="4"/>
  <c r="W73" i="4"/>
  <c r="X73" i="4"/>
  <c r="Y74" i="4"/>
  <c r="D476" i="11"/>
  <c r="E463" i="11"/>
  <c r="D477" i="11"/>
  <c r="E464" i="11"/>
  <c r="E403" i="11"/>
  <c r="D416" i="11"/>
  <c r="Y68" i="4"/>
  <c r="W68" i="4"/>
  <c r="X68" i="4"/>
  <c r="AA64" i="4"/>
  <c r="Q66" i="4"/>
  <c r="Y73" i="4"/>
  <c r="AA74" i="4"/>
  <c r="U68" i="4"/>
  <c r="D473" i="11"/>
  <c r="E460" i="11"/>
  <c r="D489" i="11"/>
  <c r="E476" i="11"/>
  <c r="D490" i="11"/>
  <c r="E477" i="11"/>
  <c r="D429" i="11"/>
  <c r="E416" i="11"/>
  <c r="E430" i="11"/>
  <c r="D443" i="11"/>
  <c r="D444" i="11"/>
  <c r="E431" i="11"/>
  <c r="E445" i="11"/>
  <c r="D458" i="11"/>
  <c r="E444" i="11"/>
  <c r="D457" i="11"/>
  <c r="D442" i="11"/>
  <c r="E429" i="11"/>
  <c r="E473" i="11"/>
  <c r="D486" i="11"/>
  <c r="E489" i="11"/>
  <c r="D502" i="11"/>
  <c r="E502" i="11"/>
  <c r="E458" i="11"/>
  <c r="D471" i="11"/>
  <c r="D456" i="11"/>
  <c r="E443" i="11"/>
  <c r="D503" i="11"/>
  <c r="E503" i="11"/>
  <c r="E490" i="11"/>
  <c r="D455" i="11"/>
  <c r="E442" i="11"/>
  <c r="D470" i="11"/>
  <c r="E457" i="11"/>
  <c r="E456" i="11"/>
  <c r="D469" i="11"/>
  <c r="E471" i="11"/>
  <c r="D484" i="11"/>
  <c r="E486" i="11"/>
  <c r="D499" i="11"/>
  <c r="E484" i="11"/>
  <c r="D497" i="11"/>
  <c r="E470" i="11"/>
  <c r="D483" i="11"/>
  <c r="E499" i="11"/>
  <c r="D482" i="11"/>
  <c r="E469" i="11"/>
  <c r="D468" i="11"/>
  <c r="E455" i="11"/>
  <c r="D481" i="11"/>
  <c r="E468" i="11"/>
  <c r="D496" i="11"/>
  <c r="E483" i="11"/>
  <c r="D495" i="11"/>
  <c r="E482" i="11"/>
  <c r="E497" i="11"/>
  <c r="D510" i="11"/>
  <c r="E510" i="11"/>
  <c r="E496" i="11"/>
  <c r="D509" i="11"/>
  <c r="E509" i="11"/>
  <c r="E495" i="11"/>
  <c r="D508" i="11"/>
  <c r="E508" i="11"/>
  <c r="D494" i="11"/>
  <c r="E481" i="11"/>
  <c r="D507" i="11"/>
  <c r="E494" i="11"/>
  <c r="E507" i="11"/>
</calcChain>
</file>

<file path=xl/sharedStrings.xml><?xml version="1.0" encoding="utf-8"?>
<sst xmlns="http://schemas.openxmlformats.org/spreadsheetml/2006/main" count="2668" uniqueCount="144">
  <si>
    <t>Pulje 1</t>
  </si>
  <si>
    <t>Pulje 2</t>
  </si>
  <si>
    <t>Pulje 3</t>
  </si>
  <si>
    <t>Pulje 4</t>
  </si>
  <si>
    <t>Pulje 5</t>
  </si>
  <si>
    <t>Pulje 6</t>
  </si>
  <si>
    <t>Pulje 7</t>
  </si>
  <si>
    <t>Pulje 8</t>
  </si>
  <si>
    <t>Pulje 9</t>
  </si>
  <si>
    <t>Pulje 10</t>
  </si>
  <si>
    <t>Pulje 11</t>
  </si>
  <si>
    <t>Pulje 12</t>
  </si>
  <si>
    <t>Pulje 13</t>
  </si>
  <si>
    <t>Pulje 14</t>
  </si>
  <si>
    <t>Pulje 15</t>
  </si>
  <si>
    <t>Pulje 16</t>
  </si>
  <si>
    <t>X</t>
  </si>
  <si>
    <t>Signatur</t>
  </si>
  <si>
    <t>Point</t>
  </si>
  <si>
    <t>Stillingen:</t>
  </si>
  <si>
    <t>K</t>
  </si>
  <si>
    <t>Næste runde:</t>
  </si>
  <si>
    <t>Rundens reservescore:</t>
  </si>
  <si>
    <t>Opstillingsfejl - lørdag kl. 14.00</t>
  </si>
  <si>
    <t>Klagefrister:</t>
  </si>
  <si>
    <t>ES</t>
  </si>
  <si>
    <t>MS</t>
  </si>
  <si>
    <t>Hjemmehold</t>
  </si>
  <si>
    <t>Udehold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</si>
  <si>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</si>
  <si>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</si>
  <si>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</si>
  <si>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</si>
  <si>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</si>
  <si>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</si>
  <si>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</si>
  <si>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</si>
  <si>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</si>
  <si>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</si>
  <si>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</si>
  <si>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</si>
  <si>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</si>
  <si>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N.B.: Holdnavne skal holdes inden for de grønne felter.</t>
  </si>
  <si>
    <t>År:</t>
  </si>
  <si>
    <t>Res</t>
  </si>
  <si>
    <t>ID</t>
  </si>
  <si>
    <t xml:space="preserve"> </t>
  </si>
  <si>
    <t>1X2</t>
  </si>
  <si>
    <t>Regnefejl - 3 uger</t>
  </si>
  <si>
    <t>Kommentarer:</t>
  </si>
  <si>
    <t>Runde F:</t>
  </si>
  <si>
    <t>Runde N:</t>
  </si>
  <si>
    <t>Res N:</t>
  </si>
  <si>
    <t>Res F:</t>
  </si>
  <si>
    <t>Tal F:</t>
  </si>
  <si>
    <t>Tal N:</t>
  </si>
  <si>
    <t>Opd.?</t>
  </si>
  <si>
    <t>Deltager</t>
  </si>
  <si>
    <t>Kamp 0</t>
  </si>
  <si>
    <t>Kamp 1</t>
  </si>
  <si>
    <t>Kamp 2</t>
  </si>
  <si>
    <t>Kamp 3</t>
  </si>
  <si>
    <t>Kamp 4</t>
  </si>
  <si>
    <t>Kamp 5</t>
  </si>
  <si>
    <t>Kamp 6</t>
  </si>
  <si>
    <t>Kamp 7</t>
  </si>
  <si>
    <t>Kamp 8</t>
  </si>
  <si>
    <t>Kamp 9</t>
  </si>
  <si>
    <t>Kamp 10</t>
  </si>
  <si>
    <t>Kamp 11</t>
  </si>
  <si>
    <t>Kamp 12</t>
  </si>
  <si>
    <t>Kamp 13</t>
  </si>
  <si>
    <t>Total</t>
  </si>
  <si>
    <t>ES N</t>
  </si>
  <si>
    <t>BU</t>
  </si>
  <si>
    <t>H F</t>
  </si>
  <si>
    <t>H N</t>
  </si>
  <si>
    <t>H E</t>
  </si>
  <si>
    <t>ES F</t>
  </si>
  <si>
    <t>BU N</t>
  </si>
  <si>
    <t>U N</t>
  </si>
  <si>
    <t>U E</t>
  </si>
  <si>
    <t>U F</t>
  </si>
  <si>
    <t>T Pl.</t>
  </si>
  <si>
    <t>P Pl.</t>
  </si>
  <si>
    <t>BU Pl.</t>
  </si>
  <si>
    <t>Gruppe</t>
  </si>
  <si>
    <t>Dis F</t>
  </si>
  <si>
    <t>Dis E</t>
  </si>
  <si>
    <t>Udm F</t>
  </si>
  <si>
    <t>Udm E</t>
  </si>
  <si>
    <t>MR F</t>
  </si>
  <si>
    <t>MR E</t>
  </si>
  <si>
    <t>Res F</t>
  </si>
  <si>
    <t>Res E</t>
  </si>
  <si>
    <t>K F</t>
  </si>
  <si>
    <t>K E</t>
  </si>
  <si>
    <t>ES E</t>
  </si>
  <si>
    <t>MS F</t>
  </si>
  <si>
    <t>MS E</t>
  </si>
  <si>
    <t>P F</t>
  </si>
  <si>
    <t>P E</t>
  </si>
  <si>
    <t>Pos</t>
  </si>
  <si>
    <t>Pos M</t>
  </si>
  <si>
    <t>Total N</t>
  </si>
  <si>
    <t>MS N</t>
  </si>
  <si>
    <t>P N</t>
  </si>
  <si>
    <t>BU F</t>
  </si>
  <si>
    <t>BU E</t>
  </si>
  <si>
    <t>BU P</t>
  </si>
  <si>
    <t>Indb.</t>
  </si>
  <si>
    <t># 1</t>
  </si>
  <si>
    <t># 1 Pl.</t>
  </si>
  <si>
    <t>P</t>
  </si>
  <si>
    <t>&gt;2</t>
  </si>
  <si>
    <t># 2</t>
  </si>
  <si>
    <t>Chelsea</t>
  </si>
  <si>
    <t>Werder Bremen</t>
  </si>
  <si>
    <t>Heidenheim</t>
  </si>
  <si>
    <t>Bayern München</t>
  </si>
  <si>
    <t>Frankfurt</t>
  </si>
  <si>
    <t>Leverkusen</t>
  </si>
  <si>
    <t>St. Pauli</t>
  </si>
  <si>
    <t>Freiburg</t>
  </si>
  <si>
    <t>B.M'gladbach</t>
  </si>
  <si>
    <t>Union Berlin</t>
  </si>
  <si>
    <t>Fatih Karagumruk</t>
  </si>
  <si>
    <t>CD Ceuta</t>
  </si>
  <si>
    <t>Cultural Leonesa</t>
  </si>
  <si>
    <t>Manchester City</t>
  </si>
  <si>
    <t>Dortmund</t>
  </si>
  <si>
    <t>Mainz</t>
  </si>
  <si>
    <t>FC Köln</t>
  </si>
  <si>
    <t>Stuttgart</t>
  </si>
  <si>
    <t>Hamburger SV</t>
  </si>
  <si>
    <t>Wolfsburg</t>
  </si>
  <si>
    <t>RB Leipzig</t>
  </si>
  <si>
    <t>Hoffenheim</t>
  </si>
  <si>
    <t>Augsburg</t>
  </si>
  <si>
    <t>Alanyaspor</t>
  </si>
  <si>
    <t>Malaga</t>
  </si>
  <si>
    <t>Eibar</t>
  </si>
  <si>
    <t>x</t>
  </si>
  <si>
    <t>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</si>
</sst>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1" fillId="0" borderId="20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left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Border="1" applyAlignment="1" applyProtection="1">
      <alignment horizontal="left" vertical="center"/>
    </xf>
    <xf numFmtId="0" fontId="6" fillId="0" borderId="7" xfId="0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textRotation="90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29" xfId="0" applyFont="1" applyBorder="1" applyAlignment="1" applyProtection="1">
      <alignment horizontal="right" vertical="center"/>
    </xf>
    <xf numFmtId="0" fontId="1" fillId="0" borderId="29" xfId="0" applyFont="1" applyBorder="1" applyAlignment="1" applyProtection="1">
      <alignment horizontal="left" vertical="center"/>
    </xf>
    <xf numFmtId="0" fontId="1" fillId="0" borderId="29" xfId="0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right" vertical="center"/>
    </xf>
    <xf numFmtId="0" fontId="1" fillId="0" borderId="30" xfId="0" applyFont="1" applyBorder="1" applyAlignment="1" applyProtection="1">
      <alignment horizontal="left" vertical="center"/>
    </xf>
    <xf numFmtId="0" fontId="1" fillId="0" borderId="30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33" xfId="0" applyBorder="1" applyAlignment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right" vertical="center"/>
    </xf>
    <xf numFmtId="0" fontId="0" fillId="2" borderId="0" xfId="0" applyFill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2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2" xfId="0" applyFont="1" applyBorder="1" applyAlignment="1" applyProtection="1">
      <alignment horizontal="center" vertical="center" textRotation="90"/>
    </xf>
    <xf numFmtId="0" fontId="1" fillId="0" borderId="31" xfId="0" applyFont="1" applyBorder="1" applyAlignment="1" applyProtection="1">
      <alignment horizontal="center" vertical="center" textRotation="90"/>
    </xf>
    <xf numFmtId="0" fontId="1" fillId="0" borderId="33" xfId="0" applyFont="1" applyBorder="1" applyAlignment="1" applyProtection="1">
      <alignment horizontal="center" vertical="center" textRotation="90"/>
    </xf>
    <xf numFmtId="0" fontId="5" fillId="0" borderId="3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textRotation="90"/>
    </xf>
    <xf numFmtId="0" fontId="3" fillId="0" borderId="32" xfId="0" applyFont="1" applyBorder="1" applyAlignment="1" applyProtection="1">
      <alignment horizontal="center" vertical="center"/>
    </xf>
    <xf numFmtId="0" fontId="12" fillId="0" borderId="31" xfId="0" applyFont="1" applyBorder="1" applyAlignment="1" applyProtection="1">
      <alignment horizontal="center" vertical="center"/>
    </xf>
    <xf numFmtId="0" fontId="12" fillId="0" borderId="33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right" vertical="center"/>
    </xf>
    <xf numFmtId="0" fontId="0" fillId="0" borderId="1" xfId="0" applyBorder="1" applyAlignment="1" applyProtection="1">
      <alignment horizontal="right" vertical="center"/>
    </xf>
    <xf numFmtId="0" fontId="0" fillId="0" borderId="0" xfId="0" applyAlignment="1">
      <alignment horizontal="left" vertical="center"/>
    </xf>
    <xf numFmtId="0" fontId="0" fillId="0" borderId="31" xfId="0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left" vertical="center"/>
    </xf>
    <xf numFmtId="0" fontId="0" fillId="0" borderId="31" xfId="0" applyBorder="1" applyAlignment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justify"/>
    </xf>
    <xf numFmtId="0" fontId="1" fillId="0" borderId="30" xfId="0" applyFont="1" applyBorder="1" applyAlignment="1" applyProtection="1">
      <alignment horizontal="left" vertical="justify"/>
    </xf>
    <xf numFmtId="0" fontId="11" fillId="0" borderId="32" xfId="0" applyFont="1" applyBorder="1" applyAlignment="1" applyProtection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29" xfId="0" applyFont="1" applyBorder="1" applyAlignment="1" applyProtection="1">
      <alignment horizontal="left" vertical="justify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 /><Relationship Id="rId13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tyles" Target="styles.xml" /><Relationship Id="rId5" Type="http://schemas.openxmlformats.org/officeDocument/2006/relationships/worksheet" Target="worksheets/sheet5.xml" /><Relationship Id="rId10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externalLink" Target="externalLinks/externalLink2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esources/directory/1f227f12-3b7b-4eba-ac21-eb28824c6825.ExcelAutomationServiceFrontend.WorkingDir/NoAVScans/755213d4-b0b6-4e6c-a53e-4e6a82ff7676/in/Runde%2009.xls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esources/directory/1f227f12-3b7b-4eba-ac21-eb28824c6825.ExcelAutomationServiceFrontend.WorkingDir/NoAVScans/755213d4-b0b6-4e6c-a53e-4e6a82ff7676/in/Runde%2001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. runde"/>
      <sheetName val="Kampe"/>
      <sheetName val="Rækker"/>
      <sheetName val="Rækker - Udskrift"/>
      <sheetName val="Stillingen - Pulje 1-8"/>
      <sheetName val="Stillingen - Pulje 9-16"/>
      <sheetName val="DB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>
            <v>2026</v>
          </cell>
        </row>
        <row r="2">
          <cell r="F2">
            <v>8</v>
          </cell>
        </row>
        <row r="3">
          <cell r="B3">
            <v>9</v>
          </cell>
        </row>
        <row r="5">
          <cell r="B5">
            <v>9</v>
          </cell>
        </row>
        <row r="6">
          <cell r="B6">
            <v>13</v>
          </cell>
        </row>
        <row r="12">
          <cell r="A12" t="str">
            <v>Agger</v>
          </cell>
          <cell r="B12">
            <v>1</v>
          </cell>
          <cell r="C12">
            <v>4</v>
          </cell>
          <cell r="E12">
            <v>0</v>
          </cell>
          <cell r="G12">
            <v>0</v>
          </cell>
          <cell r="I12">
            <v>0</v>
          </cell>
          <cell r="K12">
            <v>0</v>
          </cell>
        </row>
        <row r="13">
          <cell r="A13" t="str">
            <v>Anderup</v>
          </cell>
          <cell r="B13">
            <v>2</v>
          </cell>
          <cell r="C13">
            <v>3</v>
          </cell>
          <cell r="E13">
            <v>0</v>
          </cell>
          <cell r="G13">
            <v>0</v>
          </cell>
          <cell r="I13">
            <v>0</v>
          </cell>
          <cell r="K13">
            <v>0</v>
          </cell>
        </row>
        <row r="14">
          <cell r="A14" t="str">
            <v>Anfield</v>
          </cell>
          <cell r="B14">
            <v>3</v>
          </cell>
          <cell r="C14">
            <v>2</v>
          </cell>
          <cell r="E14">
            <v>0</v>
          </cell>
          <cell r="G14">
            <v>0</v>
          </cell>
          <cell r="I14">
            <v>0</v>
          </cell>
          <cell r="K14">
            <v>0</v>
          </cell>
        </row>
        <row r="15">
          <cell r="A15" t="str">
            <v>Arsenal</v>
          </cell>
          <cell r="B15">
            <v>4</v>
          </cell>
          <cell r="C15">
            <v>1</v>
          </cell>
          <cell r="E15">
            <v>0</v>
          </cell>
          <cell r="G15">
            <v>0</v>
          </cell>
          <cell r="I15">
            <v>0</v>
          </cell>
          <cell r="K15">
            <v>0</v>
          </cell>
        </row>
        <row r="16">
          <cell r="A16" t="str">
            <v>Benbo</v>
          </cell>
          <cell r="B16">
            <v>5</v>
          </cell>
          <cell r="C16">
            <v>5</v>
          </cell>
          <cell r="E16">
            <v>0</v>
          </cell>
          <cell r="G16">
            <v>0</v>
          </cell>
          <cell r="I16">
            <v>0</v>
          </cell>
          <cell r="K16">
            <v>1</v>
          </cell>
        </row>
        <row r="17">
          <cell r="A17" t="str">
            <v>brula</v>
          </cell>
          <cell r="B17">
            <v>6</v>
          </cell>
          <cell r="C17">
            <v>2</v>
          </cell>
          <cell r="E17">
            <v>0</v>
          </cell>
          <cell r="G17">
            <v>0</v>
          </cell>
          <cell r="I17">
            <v>0</v>
          </cell>
          <cell r="K17">
            <v>0</v>
          </cell>
        </row>
        <row r="18">
          <cell r="A18" t="str">
            <v>Chelsea</v>
          </cell>
          <cell r="B18">
            <v>7</v>
          </cell>
          <cell r="C18">
            <v>5</v>
          </cell>
          <cell r="E18">
            <v>0</v>
          </cell>
          <cell r="G18">
            <v>0</v>
          </cell>
          <cell r="I18">
            <v>0</v>
          </cell>
          <cell r="K18">
            <v>0</v>
          </cell>
        </row>
        <row r="19">
          <cell r="A19" t="str">
            <v>Cottee</v>
          </cell>
          <cell r="B19">
            <v>8</v>
          </cell>
          <cell r="C19">
            <v>5</v>
          </cell>
          <cell r="E19">
            <v>0</v>
          </cell>
          <cell r="G19">
            <v>0</v>
          </cell>
          <cell r="I19">
            <v>0</v>
          </cell>
          <cell r="K19">
            <v>0</v>
          </cell>
        </row>
        <row r="20">
          <cell r="A20" t="str">
            <v>Degnen</v>
          </cell>
          <cell r="B20">
            <v>9</v>
          </cell>
          <cell r="C20">
            <v>1</v>
          </cell>
          <cell r="E20">
            <v>0</v>
          </cell>
          <cell r="G20">
            <v>0</v>
          </cell>
          <cell r="I20">
            <v>0</v>
          </cell>
          <cell r="K20">
            <v>0</v>
          </cell>
        </row>
        <row r="21">
          <cell r="A21" t="str">
            <v>Far</v>
          </cell>
          <cell r="B21">
            <v>10</v>
          </cell>
          <cell r="C21">
            <v>10</v>
          </cell>
          <cell r="E21">
            <v>0</v>
          </cell>
          <cell r="G21">
            <v>0</v>
          </cell>
          <cell r="I21">
            <v>0</v>
          </cell>
          <cell r="K21">
            <v>0</v>
          </cell>
        </row>
        <row r="22">
          <cell r="A22" t="str">
            <v>Flinca</v>
          </cell>
          <cell r="B22">
            <v>11</v>
          </cell>
          <cell r="C22">
            <v>4</v>
          </cell>
          <cell r="E22">
            <v>0</v>
          </cell>
          <cell r="G22">
            <v>0</v>
          </cell>
          <cell r="I22">
            <v>0</v>
          </cell>
          <cell r="K22">
            <v>0</v>
          </cell>
        </row>
        <row r="23">
          <cell r="A23" t="str">
            <v>Forest</v>
          </cell>
          <cell r="B23">
            <v>12</v>
          </cell>
          <cell r="C23">
            <v>5</v>
          </cell>
          <cell r="E23">
            <v>0</v>
          </cell>
          <cell r="G23">
            <v>0</v>
          </cell>
          <cell r="I23">
            <v>0</v>
          </cell>
          <cell r="K23">
            <v>0</v>
          </cell>
        </row>
        <row r="24">
          <cell r="A24" t="str">
            <v>Frydkær</v>
          </cell>
          <cell r="B24">
            <v>13</v>
          </cell>
          <cell r="C24">
            <v>5</v>
          </cell>
          <cell r="E24">
            <v>0</v>
          </cell>
          <cell r="G24">
            <v>0</v>
          </cell>
          <cell r="I24">
            <v>0</v>
          </cell>
          <cell r="K24">
            <v>1</v>
          </cell>
        </row>
        <row r="25">
          <cell r="A25" t="str">
            <v>Futte</v>
          </cell>
          <cell r="B25">
            <v>14</v>
          </cell>
          <cell r="C25">
            <v>5</v>
          </cell>
          <cell r="E25">
            <v>0</v>
          </cell>
          <cell r="G25">
            <v>0</v>
          </cell>
          <cell r="I25">
            <v>0</v>
          </cell>
          <cell r="K25">
            <v>0</v>
          </cell>
        </row>
        <row r="26">
          <cell r="A26" t="str">
            <v>Gunners</v>
          </cell>
          <cell r="B26">
            <v>15</v>
          </cell>
          <cell r="C26">
            <v>2</v>
          </cell>
          <cell r="E26">
            <v>0</v>
          </cell>
          <cell r="G26">
            <v>0</v>
          </cell>
          <cell r="I26">
            <v>0</v>
          </cell>
          <cell r="K26">
            <v>0</v>
          </cell>
        </row>
        <row r="27">
          <cell r="A27" t="str">
            <v>Halvor</v>
          </cell>
          <cell r="B27">
            <v>16</v>
          </cell>
          <cell r="C27">
            <v>1</v>
          </cell>
          <cell r="E27">
            <v>0</v>
          </cell>
          <cell r="G27">
            <v>0</v>
          </cell>
          <cell r="I27">
            <v>0</v>
          </cell>
          <cell r="K27">
            <v>0</v>
          </cell>
        </row>
        <row r="28">
          <cell r="A28" t="str">
            <v>Harry</v>
          </cell>
          <cell r="B28">
            <v>17</v>
          </cell>
          <cell r="C28">
            <v>5</v>
          </cell>
          <cell r="E28">
            <v>0</v>
          </cell>
          <cell r="G28">
            <v>0</v>
          </cell>
          <cell r="I28">
            <v>0</v>
          </cell>
          <cell r="K28">
            <v>0</v>
          </cell>
        </row>
        <row r="29">
          <cell r="A29" t="str">
            <v>Hede</v>
          </cell>
          <cell r="B29">
            <v>18</v>
          </cell>
          <cell r="C29">
            <v>3</v>
          </cell>
          <cell r="E29">
            <v>0</v>
          </cell>
          <cell r="G29">
            <v>0</v>
          </cell>
          <cell r="I29">
            <v>0</v>
          </cell>
          <cell r="K29">
            <v>1</v>
          </cell>
        </row>
        <row r="30">
          <cell r="A30" t="str">
            <v>Himbo</v>
          </cell>
          <cell r="B30">
            <v>19</v>
          </cell>
          <cell r="C30">
            <v>5</v>
          </cell>
          <cell r="E30">
            <v>0</v>
          </cell>
          <cell r="G30">
            <v>0</v>
          </cell>
          <cell r="I30">
            <v>0</v>
          </cell>
          <cell r="K30">
            <v>0</v>
          </cell>
        </row>
        <row r="31">
          <cell r="A31" t="str">
            <v>Højgård</v>
          </cell>
          <cell r="B31">
            <v>20</v>
          </cell>
          <cell r="C31">
            <v>4</v>
          </cell>
          <cell r="E31">
            <v>0</v>
          </cell>
          <cell r="G31">
            <v>0</v>
          </cell>
          <cell r="I31">
            <v>0</v>
          </cell>
          <cell r="K31">
            <v>0</v>
          </cell>
        </row>
        <row r="32">
          <cell r="A32" t="str">
            <v>Håvard</v>
          </cell>
          <cell r="B32">
            <v>21</v>
          </cell>
          <cell r="C32">
            <v>1</v>
          </cell>
          <cell r="E32">
            <v>0</v>
          </cell>
          <cell r="G32">
            <v>0</v>
          </cell>
          <cell r="I32">
            <v>0</v>
          </cell>
          <cell r="K32">
            <v>0</v>
          </cell>
        </row>
        <row r="33">
          <cell r="A33" t="str">
            <v>Idskov</v>
          </cell>
          <cell r="B33">
            <v>22</v>
          </cell>
          <cell r="C33">
            <v>10</v>
          </cell>
          <cell r="E33">
            <v>0</v>
          </cell>
          <cell r="G33">
            <v>0</v>
          </cell>
          <cell r="I33">
            <v>0</v>
          </cell>
          <cell r="K33">
            <v>0</v>
          </cell>
        </row>
        <row r="34">
          <cell r="A34" t="str">
            <v>Kailua</v>
          </cell>
          <cell r="B34">
            <v>23</v>
          </cell>
          <cell r="C34">
            <v>1</v>
          </cell>
          <cell r="E34">
            <v>0</v>
          </cell>
          <cell r="G34">
            <v>0</v>
          </cell>
          <cell r="I34">
            <v>0</v>
          </cell>
          <cell r="K34">
            <v>0</v>
          </cell>
        </row>
        <row r="35">
          <cell r="A35" t="str">
            <v>Kinks</v>
          </cell>
          <cell r="B35">
            <v>24</v>
          </cell>
          <cell r="C35">
            <v>5</v>
          </cell>
          <cell r="E35">
            <v>0</v>
          </cell>
          <cell r="G35">
            <v>0</v>
          </cell>
          <cell r="I35">
            <v>0</v>
          </cell>
          <cell r="K35">
            <v>0</v>
          </cell>
        </row>
        <row r="36">
          <cell r="A36" t="str">
            <v>Kudsken</v>
          </cell>
          <cell r="B36">
            <v>25</v>
          </cell>
          <cell r="C36">
            <v>2</v>
          </cell>
          <cell r="E36">
            <v>0</v>
          </cell>
          <cell r="G36">
            <v>0</v>
          </cell>
          <cell r="I36">
            <v>0</v>
          </cell>
          <cell r="K36">
            <v>1</v>
          </cell>
        </row>
        <row r="37">
          <cell r="A37" t="str">
            <v>Laplace</v>
          </cell>
          <cell r="B37">
            <v>26</v>
          </cell>
          <cell r="C37">
            <v>4</v>
          </cell>
          <cell r="E37">
            <v>0</v>
          </cell>
          <cell r="G37">
            <v>0</v>
          </cell>
          <cell r="I37">
            <v>0</v>
          </cell>
          <cell r="K37">
            <v>0</v>
          </cell>
        </row>
        <row r="38">
          <cell r="A38" t="str">
            <v>Lauge</v>
          </cell>
          <cell r="B38">
            <v>27</v>
          </cell>
          <cell r="C38">
            <v>2</v>
          </cell>
          <cell r="E38">
            <v>0</v>
          </cell>
          <cell r="G38">
            <v>0</v>
          </cell>
          <cell r="I38">
            <v>0</v>
          </cell>
          <cell r="K38">
            <v>0</v>
          </cell>
        </row>
        <row r="39">
          <cell r="A39" t="str">
            <v>Livpool</v>
          </cell>
          <cell r="B39">
            <v>28</v>
          </cell>
          <cell r="C39">
            <v>4</v>
          </cell>
          <cell r="E39">
            <v>0</v>
          </cell>
          <cell r="G39">
            <v>0</v>
          </cell>
          <cell r="I39">
            <v>0</v>
          </cell>
          <cell r="K39">
            <v>0</v>
          </cell>
        </row>
        <row r="40">
          <cell r="A40" t="str">
            <v>LPHJ</v>
          </cell>
          <cell r="B40">
            <v>29</v>
          </cell>
          <cell r="C40">
            <v>6</v>
          </cell>
          <cell r="E40">
            <v>0</v>
          </cell>
          <cell r="G40">
            <v>0</v>
          </cell>
          <cell r="I40">
            <v>0</v>
          </cell>
          <cell r="K40">
            <v>0</v>
          </cell>
        </row>
        <row r="41">
          <cell r="A41" t="str">
            <v>Lucky</v>
          </cell>
          <cell r="B41">
            <v>30</v>
          </cell>
          <cell r="C41">
            <v>1</v>
          </cell>
          <cell r="E41">
            <v>0</v>
          </cell>
          <cell r="G41">
            <v>0</v>
          </cell>
          <cell r="I41">
            <v>0</v>
          </cell>
          <cell r="K41">
            <v>0</v>
          </cell>
        </row>
        <row r="42">
          <cell r="A42" t="str">
            <v>LUFCMOT</v>
          </cell>
          <cell r="B42">
            <v>31</v>
          </cell>
          <cell r="C42">
            <v>3</v>
          </cell>
          <cell r="E42">
            <v>0</v>
          </cell>
          <cell r="G42">
            <v>0</v>
          </cell>
          <cell r="I42">
            <v>0</v>
          </cell>
          <cell r="K42">
            <v>0</v>
          </cell>
        </row>
        <row r="43">
          <cell r="A43" t="str">
            <v>Lund</v>
          </cell>
          <cell r="B43">
            <v>32</v>
          </cell>
          <cell r="C43">
            <v>5</v>
          </cell>
          <cell r="E43">
            <v>0</v>
          </cell>
          <cell r="G43">
            <v>0</v>
          </cell>
          <cell r="I43">
            <v>0</v>
          </cell>
          <cell r="K43">
            <v>0</v>
          </cell>
        </row>
        <row r="44">
          <cell r="A44" t="str">
            <v>Mauer</v>
          </cell>
          <cell r="B44">
            <v>33</v>
          </cell>
          <cell r="C44">
            <v>2</v>
          </cell>
          <cell r="E44">
            <v>0</v>
          </cell>
          <cell r="G44">
            <v>0</v>
          </cell>
          <cell r="I44">
            <v>0</v>
          </cell>
          <cell r="K44">
            <v>0</v>
          </cell>
        </row>
        <row r="45">
          <cell r="A45" t="str">
            <v>MFP</v>
          </cell>
          <cell r="B45">
            <v>34</v>
          </cell>
          <cell r="C45">
            <v>4</v>
          </cell>
          <cell r="E45">
            <v>0</v>
          </cell>
          <cell r="G45">
            <v>0</v>
          </cell>
          <cell r="I45">
            <v>0</v>
          </cell>
          <cell r="K45">
            <v>0</v>
          </cell>
        </row>
        <row r="46">
          <cell r="A46" t="str">
            <v>Murer</v>
          </cell>
          <cell r="B46">
            <v>35</v>
          </cell>
          <cell r="C46">
            <v>10</v>
          </cell>
          <cell r="E46">
            <v>0</v>
          </cell>
          <cell r="G46">
            <v>0</v>
          </cell>
          <cell r="I46">
            <v>0</v>
          </cell>
          <cell r="K46">
            <v>0</v>
          </cell>
        </row>
        <row r="47">
          <cell r="A47" t="str">
            <v>Nemelig</v>
          </cell>
          <cell r="B47">
            <v>36</v>
          </cell>
          <cell r="C47">
            <v>1</v>
          </cell>
          <cell r="E47">
            <v>0</v>
          </cell>
          <cell r="G47">
            <v>0</v>
          </cell>
          <cell r="I47">
            <v>0</v>
          </cell>
          <cell r="K47">
            <v>0</v>
          </cell>
        </row>
        <row r="48">
          <cell r="A48" t="str">
            <v>Nielsen</v>
          </cell>
          <cell r="B48">
            <v>37</v>
          </cell>
          <cell r="C48">
            <v>2</v>
          </cell>
          <cell r="E48">
            <v>0</v>
          </cell>
          <cell r="G48">
            <v>0</v>
          </cell>
          <cell r="I48">
            <v>0</v>
          </cell>
          <cell r="K48">
            <v>0</v>
          </cell>
        </row>
        <row r="49">
          <cell r="A49" t="str">
            <v>Nuser</v>
          </cell>
          <cell r="B49">
            <v>38</v>
          </cell>
          <cell r="C49">
            <v>5</v>
          </cell>
          <cell r="E49">
            <v>0</v>
          </cell>
          <cell r="G49">
            <v>0</v>
          </cell>
          <cell r="I49">
            <v>0</v>
          </cell>
          <cell r="K49">
            <v>0</v>
          </cell>
        </row>
        <row r="50">
          <cell r="A50" t="str">
            <v>Percy</v>
          </cell>
          <cell r="B50">
            <v>39</v>
          </cell>
          <cell r="C50">
            <v>2</v>
          </cell>
          <cell r="E50">
            <v>0</v>
          </cell>
          <cell r="G50">
            <v>0</v>
          </cell>
          <cell r="I50">
            <v>0</v>
          </cell>
          <cell r="K50">
            <v>0</v>
          </cell>
        </row>
        <row r="51">
          <cell r="A51" t="str">
            <v>Randers</v>
          </cell>
          <cell r="B51">
            <v>40</v>
          </cell>
          <cell r="C51">
            <v>3</v>
          </cell>
          <cell r="E51">
            <v>0</v>
          </cell>
          <cell r="G51">
            <v>0</v>
          </cell>
          <cell r="I51">
            <v>0</v>
          </cell>
          <cell r="K51">
            <v>0</v>
          </cell>
        </row>
        <row r="52">
          <cell r="A52" t="str">
            <v>Robbo</v>
          </cell>
          <cell r="B52">
            <v>41</v>
          </cell>
          <cell r="C52">
            <v>2</v>
          </cell>
          <cell r="E52">
            <v>0</v>
          </cell>
          <cell r="G52">
            <v>0</v>
          </cell>
          <cell r="I52">
            <v>0</v>
          </cell>
          <cell r="K52">
            <v>0</v>
          </cell>
        </row>
        <row r="53">
          <cell r="A53" t="str">
            <v>Schøn</v>
          </cell>
          <cell r="B53">
            <v>42</v>
          </cell>
          <cell r="C53">
            <v>1</v>
          </cell>
          <cell r="E53">
            <v>0</v>
          </cell>
          <cell r="G53">
            <v>0</v>
          </cell>
          <cell r="I53">
            <v>0</v>
          </cell>
          <cell r="K53">
            <v>0</v>
          </cell>
        </row>
        <row r="54">
          <cell r="A54" t="str">
            <v>Sebjoh</v>
          </cell>
          <cell r="B54">
            <v>43</v>
          </cell>
          <cell r="C54">
            <v>1</v>
          </cell>
          <cell r="E54">
            <v>0</v>
          </cell>
          <cell r="G54">
            <v>0</v>
          </cell>
          <cell r="I54">
            <v>0</v>
          </cell>
          <cell r="K54">
            <v>0</v>
          </cell>
        </row>
        <row r="55">
          <cell r="A55" t="str">
            <v>Select</v>
          </cell>
          <cell r="B55">
            <v>44</v>
          </cell>
          <cell r="C55">
            <v>10</v>
          </cell>
          <cell r="E55">
            <v>0</v>
          </cell>
          <cell r="G55">
            <v>0</v>
          </cell>
          <cell r="I55">
            <v>0</v>
          </cell>
          <cell r="K55">
            <v>0</v>
          </cell>
        </row>
        <row r="56">
          <cell r="A56" t="str">
            <v>SPVK</v>
          </cell>
          <cell r="B56">
            <v>45</v>
          </cell>
          <cell r="C56">
            <v>5</v>
          </cell>
          <cell r="E56">
            <v>0</v>
          </cell>
          <cell r="G56">
            <v>0</v>
          </cell>
          <cell r="I56">
            <v>0</v>
          </cell>
          <cell r="K56">
            <v>0</v>
          </cell>
        </row>
        <row r="57">
          <cell r="A57" t="str">
            <v>Steam</v>
          </cell>
          <cell r="B57">
            <v>46</v>
          </cell>
          <cell r="C57">
            <v>10</v>
          </cell>
          <cell r="E57">
            <v>0</v>
          </cell>
          <cell r="G57">
            <v>0</v>
          </cell>
          <cell r="I57">
            <v>0</v>
          </cell>
          <cell r="K57">
            <v>0</v>
          </cell>
        </row>
        <row r="58">
          <cell r="A58" t="str">
            <v>Stoke</v>
          </cell>
          <cell r="B58">
            <v>47</v>
          </cell>
          <cell r="C58">
            <v>1</v>
          </cell>
          <cell r="E58">
            <v>0</v>
          </cell>
          <cell r="G58">
            <v>0</v>
          </cell>
          <cell r="I58">
            <v>0</v>
          </cell>
          <cell r="K58">
            <v>0</v>
          </cell>
        </row>
        <row r="59">
          <cell r="A59" t="str">
            <v>Tynde</v>
          </cell>
          <cell r="B59">
            <v>48</v>
          </cell>
          <cell r="C59">
            <v>1</v>
          </cell>
          <cell r="E59">
            <v>0</v>
          </cell>
          <cell r="G59">
            <v>0</v>
          </cell>
          <cell r="I59">
            <v>0</v>
          </cell>
          <cell r="K59">
            <v>0</v>
          </cell>
        </row>
        <row r="60">
          <cell r="A60" t="str">
            <v>Tøfting</v>
          </cell>
          <cell r="B60">
            <v>49</v>
          </cell>
          <cell r="C60">
            <v>1</v>
          </cell>
          <cell r="E60">
            <v>0</v>
          </cell>
          <cell r="G60">
            <v>0</v>
          </cell>
          <cell r="I60">
            <v>0</v>
          </cell>
          <cell r="K60">
            <v>0</v>
          </cell>
        </row>
        <row r="61">
          <cell r="A61" t="str">
            <v>United</v>
          </cell>
          <cell r="B61">
            <v>50</v>
          </cell>
          <cell r="C61">
            <v>2</v>
          </cell>
          <cell r="E61">
            <v>0</v>
          </cell>
          <cell r="G61">
            <v>0</v>
          </cell>
          <cell r="I61">
            <v>0</v>
          </cell>
          <cell r="K61">
            <v>0</v>
          </cell>
        </row>
        <row r="62">
          <cell r="A62" t="str">
            <v>Watson</v>
          </cell>
          <cell r="B62">
            <v>51</v>
          </cell>
          <cell r="C62">
            <v>2</v>
          </cell>
          <cell r="E62">
            <v>0</v>
          </cell>
          <cell r="G62">
            <v>0</v>
          </cell>
          <cell r="I62">
            <v>0</v>
          </cell>
          <cell r="K62">
            <v>0</v>
          </cell>
        </row>
        <row r="63">
          <cell r="A63" t="str">
            <v>Zico</v>
          </cell>
          <cell r="B63">
            <v>52</v>
          </cell>
          <cell r="C63">
            <v>5</v>
          </cell>
          <cell r="E63">
            <v>0</v>
          </cell>
          <cell r="G63">
            <v>0</v>
          </cell>
          <cell r="I63">
            <v>0</v>
          </cell>
          <cell r="K63">
            <v>0</v>
          </cell>
        </row>
        <row r="64">
          <cell r="A64" t="str">
            <v>ÅZÆTZØW</v>
          </cell>
          <cell r="B64">
            <v>53</v>
          </cell>
          <cell r="C64">
            <v>1</v>
          </cell>
          <cell r="E64">
            <v>0</v>
          </cell>
          <cell r="G64">
            <v>0</v>
          </cell>
          <cell r="I64">
            <v>0</v>
          </cell>
          <cell r="K64">
            <v>0</v>
          </cell>
        </row>
        <row r="65">
          <cell r="A65" t="str">
            <v/>
          </cell>
          <cell r="B65">
            <v>54</v>
          </cell>
          <cell r="C65">
            <v>0</v>
          </cell>
          <cell r="E65">
            <v>0</v>
          </cell>
          <cell r="G65">
            <v>0</v>
          </cell>
          <cell r="I65">
            <v>0</v>
          </cell>
          <cell r="K65">
            <v>0</v>
          </cell>
        </row>
        <row r="66">
          <cell r="A66" t="str">
            <v/>
          </cell>
          <cell r="B66">
            <v>55</v>
          </cell>
          <cell r="C66">
            <v>0</v>
          </cell>
          <cell r="E66">
            <v>0</v>
          </cell>
          <cell r="G66">
            <v>0</v>
          </cell>
          <cell r="I66">
            <v>0</v>
          </cell>
          <cell r="K66">
            <v>0</v>
          </cell>
        </row>
        <row r="67">
          <cell r="A67" t="str">
            <v/>
          </cell>
          <cell r="B67">
            <v>56</v>
          </cell>
          <cell r="C67">
            <v>0</v>
          </cell>
          <cell r="E67">
            <v>0</v>
          </cell>
          <cell r="G67">
            <v>0</v>
          </cell>
          <cell r="I67">
            <v>0</v>
          </cell>
          <cell r="K67">
            <v>0</v>
          </cell>
        </row>
        <row r="68">
          <cell r="A68" t="str">
            <v/>
          </cell>
          <cell r="B68">
            <v>57</v>
          </cell>
          <cell r="C68">
            <v>0</v>
          </cell>
          <cell r="E68">
            <v>0</v>
          </cell>
          <cell r="G68">
            <v>0</v>
          </cell>
          <cell r="I68">
            <v>0</v>
          </cell>
          <cell r="K68">
            <v>0</v>
          </cell>
        </row>
        <row r="69">
          <cell r="A69" t="str">
            <v/>
          </cell>
          <cell r="B69">
            <v>58</v>
          </cell>
          <cell r="C69">
            <v>0</v>
          </cell>
          <cell r="E69">
            <v>0</v>
          </cell>
          <cell r="G69">
            <v>0</v>
          </cell>
          <cell r="I69">
            <v>0</v>
          </cell>
          <cell r="K69">
            <v>0</v>
          </cell>
        </row>
        <row r="70">
          <cell r="A70" t="str">
            <v/>
          </cell>
          <cell r="B70">
            <v>59</v>
          </cell>
          <cell r="C70">
            <v>0</v>
          </cell>
          <cell r="E70">
            <v>0</v>
          </cell>
          <cell r="G70">
            <v>0</v>
          </cell>
          <cell r="I70">
            <v>0</v>
          </cell>
          <cell r="K70">
            <v>0</v>
          </cell>
        </row>
        <row r="71">
          <cell r="A71" t="str">
            <v/>
          </cell>
          <cell r="B71">
            <v>60</v>
          </cell>
          <cell r="C71">
            <v>0</v>
          </cell>
          <cell r="E71">
            <v>0</v>
          </cell>
          <cell r="G71">
            <v>0</v>
          </cell>
          <cell r="I71">
            <v>0</v>
          </cell>
          <cell r="K71">
            <v>0</v>
          </cell>
        </row>
        <row r="72">
          <cell r="A72" t="str">
            <v/>
          </cell>
          <cell r="B72">
            <v>61</v>
          </cell>
          <cell r="C72">
            <v>0</v>
          </cell>
          <cell r="E72">
            <v>0</v>
          </cell>
          <cell r="G72">
            <v>0</v>
          </cell>
          <cell r="I72">
            <v>0</v>
          </cell>
          <cell r="K72">
            <v>0</v>
          </cell>
        </row>
        <row r="73">
          <cell r="A73" t="str">
            <v/>
          </cell>
          <cell r="B73">
            <v>62</v>
          </cell>
          <cell r="C73">
            <v>0</v>
          </cell>
          <cell r="E73">
            <v>0</v>
          </cell>
          <cell r="G73">
            <v>0</v>
          </cell>
          <cell r="I73">
            <v>0</v>
          </cell>
          <cell r="K73">
            <v>0</v>
          </cell>
        </row>
        <row r="74">
          <cell r="A74" t="str">
            <v/>
          </cell>
          <cell r="B74">
            <v>63</v>
          </cell>
          <cell r="C74">
            <v>0</v>
          </cell>
          <cell r="E74">
            <v>0</v>
          </cell>
          <cell r="G74">
            <v>0</v>
          </cell>
          <cell r="I74">
            <v>0</v>
          </cell>
          <cell r="K74">
            <v>0</v>
          </cell>
        </row>
        <row r="75">
          <cell r="A75" t="str">
            <v/>
          </cell>
          <cell r="B75">
            <v>64</v>
          </cell>
          <cell r="C75">
            <v>0</v>
          </cell>
          <cell r="E75">
            <v>0</v>
          </cell>
          <cell r="G75">
            <v>0</v>
          </cell>
          <cell r="I75">
            <v>0</v>
          </cell>
          <cell r="K75">
            <v>0</v>
          </cell>
        </row>
        <row r="77">
          <cell r="C77" t="str">
            <v># 10 H</v>
          </cell>
          <cell r="D77" t="str">
            <v># 10 U</v>
          </cell>
          <cell r="E77" t="str">
            <v># 11 H</v>
          </cell>
          <cell r="F77" t="str">
            <v># 11 U</v>
          </cell>
        </row>
        <row r="78">
          <cell r="A78" t="str">
            <v>Kudsken</v>
          </cell>
          <cell r="B78" t="str">
            <v>Far</v>
          </cell>
          <cell r="C78" t="str">
            <v>Far</v>
          </cell>
          <cell r="D78" t="str">
            <v>United</v>
          </cell>
          <cell r="E78" t="str">
            <v>Frydkær</v>
          </cell>
          <cell r="F78" t="str">
            <v>Far</v>
          </cell>
        </row>
        <row r="79">
          <cell r="A79" t="str">
            <v>Højgård</v>
          </cell>
          <cell r="B79" t="str">
            <v>Chelsea</v>
          </cell>
          <cell r="C79" t="str">
            <v>Chelsea</v>
          </cell>
          <cell r="D79" t="str">
            <v>Kudsken</v>
          </cell>
          <cell r="E79" t="str">
            <v>United</v>
          </cell>
          <cell r="F79" t="str">
            <v>Chelsea</v>
          </cell>
        </row>
        <row r="80">
          <cell r="A80" t="str">
            <v>Select</v>
          </cell>
          <cell r="B80" t="str">
            <v>SPVK</v>
          </cell>
          <cell r="C80" t="str">
            <v>SPVK</v>
          </cell>
          <cell r="D80" t="str">
            <v>Højgård</v>
          </cell>
          <cell r="E80" t="str">
            <v>Kudsken</v>
          </cell>
          <cell r="F80" t="str">
            <v>SPVK</v>
          </cell>
        </row>
        <row r="81">
          <cell r="A81" t="str">
            <v>Lund</v>
          </cell>
          <cell r="B81" t="str">
            <v>Kinks</v>
          </cell>
          <cell r="C81" t="str">
            <v>Kinks</v>
          </cell>
          <cell r="D81" t="str">
            <v>Select</v>
          </cell>
          <cell r="E81" t="str">
            <v>Højgård</v>
          </cell>
          <cell r="F81" t="str">
            <v>Kinks</v>
          </cell>
        </row>
        <row r="82">
          <cell r="A82" t="str">
            <v>Idskov</v>
          </cell>
          <cell r="B82" t="str">
            <v>LPHJ</v>
          </cell>
          <cell r="C82" t="str">
            <v>Idskov</v>
          </cell>
          <cell r="D82" t="str">
            <v>Lund</v>
          </cell>
          <cell r="E82" t="str">
            <v>Select</v>
          </cell>
          <cell r="F82" t="str">
            <v>Idskov</v>
          </cell>
        </row>
        <row r="83">
          <cell r="A83" t="str">
            <v>United</v>
          </cell>
          <cell r="B83" t="str">
            <v>Frydkær</v>
          </cell>
          <cell r="C83" t="str">
            <v>LPHJ</v>
          </cell>
          <cell r="D83" t="str">
            <v>Frydkær</v>
          </cell>
          <cell r="E83" t="str">
            <v>Lund</v>
          </cell>
          <cell r="F83" t="str">
            <v>LPHJ</v>
          </cell>
        </row>
        <row r="84">
          <cell r="C84" t="str">
            <v># 10 H</v>
          </cell>
          <cell r="D84" t="str">
            <v># 10 U</v>
          </cell>
          <cell r="E84" t="str">
            <v># 11 H</v>
          </cell>
          <cell r="F84" t="str">
            <v># 11 U</v>
          </cell>
        </row>
        <row r="85">
          <cell r="A85" t="str">
            <v>Agger</v>
          </cell>
          <cell r="B85" t="str">
            <v>Harry</v>
          </cell>
          <cell r="C85" t="str">
            <v>Harry</v>
          </cell>
          <cell r="D85" t="str">
            <v>Idskov</v>
          </cell>
          <cell r="E85" t="str">
            <v>Himbo</v>
          </cell>
          <cell r="F85" t="str">
            <v>Harry</v>
          </cell>
        </row>
        <row r="86">
          <cell r="A86" t="str">
            <v>Degnen</v>
          </cell>
          <cell r="B86" t="str">
            <v>Murer</v>
          </cell>
          <cell r="C86" t="str">
            <v>Murer</v>
          </cell>
          <cell r="D86" t="str">
            <v>Agger</v>
          </cell>
          <cell r="E86" t="str">
            <v>Idskov</v>
          </cell>
          <cell r="F86" t="str">
            <v>Murer</v>
          </cell>
        </row>
        <row r="87">
          <cell r="A87" t="str">
            <v>Cottee</v>
          </cell>
          <cell r="B87" t="str">
            <v>Anderup</v>
          </cell>
          <cell r="C87" t="str">
            <v>Anderup</v>
          </cell>
          <cell r="D87" t="str">
            <v>Degnen</v>
          </cell>
          <cell r="E87" t="str">
            <v>Agger</v>
          </cell>
          <cell r="F87" t="str">
            <v>Anderup</v>
          </cell>
        </row>
        <row r="88">
          <cell r="A88" t="str">
            <v>Steam</v>
          </cell>
          <cell r="B88" t="str">
            <v>Robbo</v>
          </cell>
          <cell r="C88" t="str">
            <v>Robbo</v>
          </cell>
          <cell r="D88" t="str">
            <v>Cottee</v>
          </cell>
          <cell r="E88" t="str">
            <v>Degnen</v>
          </cell>
          <cell r="F88" t="str">
            <v>Robbo</v>
          </cell>
        </row>
        <row r="89">
          <cell r="A89" t="str">
            <v>Livpool</v>
          </cell>
          <cell r="B89" t="str">
            <v>Forest</v>
          </cell>
          <cell r="C89" t="str">
            <v>Livpool</v>
          </cell>
          <cell r="D89" t="str">
            <v>Steam</v>
          </cell>
          <cell r="E89" t="str">
            <v>Cottee</v>
          </cell>
          <cell r="F89" t="str">
            <v>Livpool</v>
          </cell>
        </row>
        <row r="90">
          <cell r="A90" t="str">
            <v>Idskov</v>
          </cell>
          <cell r="B90" t="str">
            <v>Himbo</v>
          </cell>
          <cell r="C90" t="str">
            <v>Forest</v>
          </cell>
          <cell r="D90" t="str">
            <v>Himbo</v>
          </cell>
          <cell r="E90" t="str">
            <v>Steam</v>
          </cell>
          <cell r="F90" t="str">
            <v>Forest</v>
          </cell>
        </row>
        <row r="91">
          <cell r="C91" t="str">
            <v># 10 H</v>
          </cell>
          <cell r="D91" t="str">
            <v># 10 U</v>
          </cell>
          <cell r="E91" t="str">
            <v># 11 H</v>
          </cell>
          <cell r="F91" t="str">
            <v># 11 U</v>
          </cell>
        </row>
        <row r="92">
          <cell r="A92" t="str">
            <v>Lauge</v>
          </cell>
          <cell r="B92" t="str">
            <v>Zico</v>
          </cell>
          <cell r="C92" t="str">
            <v>Zico</v>
          </cell>
          <cell r="D92" t="str">
            <v>Select</v>
          </cell>
          <cell r="E92" t="str">
            <v>LUFCMOT</v>
          </cell>
          <cell r="F92" t="str">
            <v>Zico</v>
          </cell>
        </row>
        <row r="93">
          <cell r="A93" t="str">
            <v>Halvor</v>
          </cell>
          <cell r="B93" t="str">
            <v>Far</v>
          </cell>
          <cell r="C93" t="str">
            <v>Far</v>
          </cell>
          <cell r="D93" t="str">
            <v>Lauge</v>
          </cell>
          <cell r="E93" t="str">
            <v>Select</v>
          </cell>
          <cell r="F93" t="str">
            <v>Far</v>
          </cell>
        </row>
        <row r="94">
          <cell r="A94" t="str">
            <v>Nuser</v>
          </cell>
          <cell r="B94" t="str">
            <v>Frydkær</v>
          </cell>
          <cell r="C94" t="str">
            <v>Frydkær</v>
          </cell>
          <cell r="D94" t="str">
            <v>Halvor</v>
          </cell>
          <cell r="E94" t="str">
            <v>Lauge</v>
          </cell>
          <cell r="F94" t="str">
            <v>Frydkær</v>
          </cell>
        </row>
        <row r="95">
          <cell r="A95" t="str">
            <v>Lund</v>
          </cell>
          <cell r="B95" t="str">
            <v>Chelsea</v>
          </cell>
          <cell r="C95" t="str">
            <v>Chelsea</v>
          </cell>
          <cell r="D95" t="str">
            <v>Nuser</v>
          </cell>
          <cell r="E95" t="str">
            <v>Halvor</v>
          </cell>
          <cell r="F95" t="str">
            <v>Chelsea</v>
          </cell>
        </row>
        <row r="96">
          <cell r="A96" t="str">
            <v>Murer</v>
          </cell>
          <cell r="B96" t="str">
            <v>Flinca</v>
          </cell>
          <cell r="C96" t="str">
            <v>Murer</v>
          </cell>
          <cell r="D96" t="str">
            <v>Lund</v>
          </cell>
          <cell r="E96" t="str">
            <v>Nuser</v>
          </cell>
          <cell r="F96" t="str">
            <v>Murer</v>
          </cell>
        </row>
        <row r="97">
          <cell r="A97" t="str">
            <v>Select</v>
          </cell>
          <cell r="B97" t="str">
            <v>LUFCMOT</v>
          </cell>
          <cell r="C97" t="str">
            <v>Flinca</v>
          </cell>
          <cell r="D97" t="str">
            <v>LUFCMOT</v>
          </cell>
          <cell r="E97" t="str">
            <v>Lund</v>
          </cell>
          <cell r="F97" t="str">
            <v>Flinca</v>
          </cell>
        </row>
        <row r="98">
          <cell r="C98" t="str">
            <v># 10 H</v>
          </cell>
          <cell r="D98" t="str">
            <v># 10 U</v>
          </cell>
          <cell r="E98" t="str">
            <v># 11 H</v>
          </cell>
          <cell r="F98" t="str">
            <v># 11 U</v>
          </cell>
        </row>
        <row r="99">
          <cell r="A99" t="str">
            <v>Kinks</v>
          </cell>
          <cell r="B99" t="str">
            <v>Steam</v>
          </cell>
          <cell r="C99" t="str">
            <v>Steam</v>
          </cell>
          <cell r="D99" t="str">
            <v>Far</v>
          </cell>
          <cell r="E99" t="str">
            <v>LPHJ</v>
          </cell>
          <cell r="F99" t="str">
            <v>Steam</v>
          </cell>
        </row>
        <row r="100">
          <cell r="A100" t="str">
            <v>MFP</v>
          </cell>
          <cell r="B100" t="str">
            <v>Benbo</v>
          </cell>
          <cell r="C100" t="str">
            <v>Benbo</v>
          </cell>
          <cell r="D100" t="str">
            <v>Kinks</v>
          </cell>
          <cell r="E100" t="str">
            <v>Far</v>
          </cell>
          <cell r="F100" t="str">
            <v>Benbo</v>
          </cell>
        </row>
        <row r="101">
          <cell r="A101" t="str">
            <v>Idskov</v>
          </cell>
          <cell r="B101" t="str">
            <v>Nielsen</v>
          </cell>
          <cell r="C101" t="str">
            <v>Nielsen</v>
          </cell>
          <cell r="D101" t="str">
            <v>MFP</v>
          </cell>
          <cell r="E101" t="str">
            <v>Kinks</v>
          </cell>
          <cell r="F101" t="str">
            <v>Nielsen</v>
          </cell>
        </row>
        <row r="102">
          <cell r="A102" t="str">
            <v>Randers</v>
          </cell>
          <cell r="B102" t="str">
            <v>ÅZÆTZØW</v>
          </cell>
          <cell r="C102" t="str">
            <v>ÅZÆTZØW</v>
          </cell>
          <cell r="D102" t="str">
            <v>Idskov</v>
          </cell>
          <cell r="E102" t="str">
            <v>MFP</v>
          </cell>
          <cell r="F102" t="str">
            <v>ÅZÆTZØW</v>
          </cell>
        </row>
        <row r="103">
          <cell r="A103" t="str">
            <v>Futte</v>
          </cell>
          <cell r="B103" t="str">
            <v>Laplace</v>
          </cell>
          <cell r="C103" t="str">
            <v>Futte</v>
          </cell>
          <cell r="D103" t="str">
            <v>Randers</v>
          </cell>
          <cell r="E103" t="str">
            <v>Idskov</v>
          </cell>
          <cell r="F103" t="str">
            <v>Futte</v>
          </cell>
        </row>
        <row r="104">
          <cell r="A104" t="str">
            <v>Far</v>
          </cell>
          <cell r="B104" t="str">
            <v>LPHJ</v>
          </cell>
          <cell r="C104" t="str">
            <v>Laplace</v>
          </cell>
          <cell r="D104" t="str">
            <v>LPHJ</v>
          </cell>
          <cell r="E104" t="str">
            <v>Randers</v>
          </cell>
          <cell r="F104" t="str">
            <v>Laplace</v>
          </cell>
        </row>
        <row r="105">
          <cell r="C105" t="str">
            <v># 10 H</v>
          </cell>
          <cell r="D105" t="str">
            <v># 10 U</v>
          </cell>
          <cell r="E105" t="str">
            <v># 11 H</v>
          </cell>
          <cell r="F105" t="str">
            <v># 11 U</v>
          </cell>
        </row>
        <row r="106">
          <cell r="A106" t="str">
            <v>Gunners</v>
          </cell>
          <cell r="B106" t="str">
            <v>Livpool</v>
          </cell>
          <cell r="C106" t="str">
            <v>Livpool</v>
          </cell>
          <cell r="D106" t="str">
            <v>Sebjoh</v>
          </cell>
          <cell r="E106" t="str">
            <v>Murer</v>
          </cell>
          <cell r="F106" t="str">
            <v>Livpool</v>
          </cell>
        </row>
        <row r="107">
          <cell r="A107" t="str">
            <v>Anderup</v>
          </cell>
          <cell r="B107" t="str">
            <v>Hede</v>
          </cell>
          <cell r="C107" t="str">
            <v>Hede</v>
          </cell>
          <cell r="D107" t="str">
            <v>Gunners</v>
          </cell>
          <cell r="E107" t="str">
            <v>Sebjoh</v>
          </cell>
          <cell r="F107" t="str">
            <v>Hede</v>
          </cell>
        </row>
        <row r="108">
          <cell r="A108" t="str">
            <v>Far</v>
          </cell>
          <cell r="B108" t="str">
            <v>Cottee</v>
          </cell>
          <cell r="C108" t="str">
            <v>Cottee</v>
          </cell>
          <cell r="D108" t="str">
            <v>Anderup</v>
          </cell>
          <cell r="E108" t="str">
            <v>Gunners</v>
          </cell>
          <cell r="F108" t="str">
            <v>Cottee</v>
          </cell>
        </row>
        <row r="109">
          <cell r="A109" t="str">
            <v>Forest</v>
          </cell>
          <cell r="B109" t="str">
            <v>Steam</v>
          </cell>
          <cell r="C109" t="str">
            <v>Steam</v>
          </cell>
          <cell r="D109" t="str">
            <v>Far</v>
          </cell>
          <cell r="E109" t="str">
            <v>Anderup</v>
          </cell>
          <cell r="F109" t="str">
            <v>Steam</v>
          </cell>
        </row>
        <row r="110">
          <cell r="A110" t="str">
            <v>Select</v>
          </cell>
          <cell r="B110" t="str">
            <v>Himbo</v>
          </cell>
          <cell r="C110" t="str">
            <v>Select</v>
          </cell>
          <cell r="D110" t="str">
            <v>Forest</v>
          </cell>
          <cell r="E110" t="str">
            <v>Far</v>
          </cell>
          <cell r="F110" t="str">
            <v>Select</v>
          </cell>
        </row>
        <row r="111">
          <cell r="A111" t="str">
            <v>Sebjoh</v>
          </cell>
          <cell r="B111" t="str">
            <v>Murer</v>
          </cell>
          <cell r="C111" t="str">
            <v>Himbo</v>
          </cell>
          <cell r="D111" t="str">
            <v>Murer</v>
          </cell>
          <cell r="E111" t="str">
            <v>Forest</v>
          </cell>
          <cell r="F111" t="str">
            <v>Himbo</v>
          </cell>
        </row>
        <row r="112">
          <cell r="C112" t="str">
            <v># 10 H</v>
          </cell>
          <cell r="D112" t="str">
            <v># 10 U</v>
          </cell>
          <cell r="E112" t="str">
            <v># 11 H</v>
          </cell>
          <cell r="F112" t="str">
            <v># 11 U</v>
          </cell>
        </row>
        <row r="113">
          <cell r="A113" t="str">
            <v>LPHJ</v>
          </cell>
          <cell r="B113" t="str">
            <v>Select</v>
          </cell>
          <cell r="C113" t="str">
            <v>Select</v>
          </cell>
          <cell r="D113" t="str">
            <v>Mauer</v>
          </cell>
          <cell r="E113" t="str">
            <v>Idskov</v>
          </cell>
          <cell r="F113" t="str">
            <v>Select</v>
          </cell>
        </row>
        <row r="114">
          <cell r="A114" t="str">
            <v>Nemelig</v>
          </cell>
          <cell r="B114" t="str">
            <v>Chelsea</v>
          </cell>
          <cell r="C114" t="str">
            <v>Chelsea</v>
          </cell>
          <cell r="D114" t="str">
            <v>LPHJ</v>
          </cell>
          <cell r="E114" t="str">
            <v>Mauer</v>
          </cell>
          <cell r="F114" t="str">
            <v>Chelsea</v>
          </cell>
        </row>
        <row r="115">
          <cell r="A115" t="str">
            <v>Steam</v>
          </cell>
          <cell r="B115" t="str">
            <v>Harry</v>
          </cell>
          <cell r="C115" t="str">
            <v>Harry</v>
          </cell>
          <cell r="D115" t="str">
            <v>Nemelig</v>
          </cell>
          <cell r="E115" t="str">
            <v>LPHJ</v>
          </cell>
          <cell r="F115" t="str">
            <v>Harry</v>
          </cell>
        </row>
        <row r="116">
          <cell r="A116" t="str">
            <v>SPVK</v>
          </cell>
          <cell r="B116" t="str">
            <v>Agger</v>
          </cell>
          <cell r="C116" t="str">
            <v>Agger</v>
          </cell>
          <cell r="D116" t="str">
            <v>Steam</v>
          </cell>
          <cell r="E116" t="str">
            <v>Nemelig</v>
          </cell>
          <cell r="F116" t="str">
            <v>Agger</v>
          </cell>
        </row>
        <row r="117">
          <cell r="A117" t="str">
            <v>Frydkær</v>
          </cell>
          <cell r="B117" t="str">
            <v>MFP</v>
          </cell>
          <cell r="C117" t="str">
            <v>Frydkær</v>
          </cell>
          <cell r="D117" t="str">
            <v>SPVK</v>
          </cell>
          <cell r="E117" t="str">
            <v>Steam</v>
          </cell>
          <cell r="F117" t="str">
            <v>Frydkær</v>
          </cell>
        </row>
        <row r="118">
          <cell r="A118" t="str">
            <v>Mauer</v>
          </cell>
          <cell r="B118" t="str">
            <v>Idskov</v>
          </cell>
          <cell r="C118" t="str">
            <v>MFP</v>
          </cell>
          <cell r="D118" t="str">
            <v>Idskov</v>
          </cell>
          <cell r="E118" t="str">
            <v>SPVK</v>
          </cell>
          <cell r="F118" t="str">
            <v>MFP</v>
          </cell>
        </row>
        <row r="119">
          <cell r="C119" t="str">
            <v># 10 H</v>
          </cell>
          <cell r="D119" t="str">
            <v># 10 U</v>
          </cell>
          <cell r="E119" t="str">
            <v># 11 H</v>
          </cell>
          <cell r="F119" t="str">
            <v># 11 U</v>
          </cell>
        </row>
        <row r="120">
          <cell r="A120" t="str">
            <v>Far</v>
          </cell>
          <cell r="B120" t="str">
            <v>Kinks</v>
          </cell>
          <cell r="C120" t="str">
            <v>Kinks</v>
          </cell>
          <cell r="D120" t="str">
            <v>Watson</v>
          </cell>
          <cell r="E120" t="str">
            <v>brula</v>
          </cell>
          <cell r="F120" t="str">
            <v>Kinks</v>
          </cell>
        </row>
        <row r="121">
          <cell r="A121" t="str">
            <v>Schøn</v>
          </cell>
          <cell r="B121" t="str">
            <v>Anfield</v>
          </cell>
          <cell r="C121" t="str">
            <v>Anfield</v>
          </cell>
          <cell r="D121" t="str">
            <v>Far</v>
          </cell>
          <cell r="E121" t="str">
            <v>Watson</v>
          </cell>
          <cell r="F121" t="str">
            <v>Anfield</v>
          </cell>
        </row>
        <row r="122">
          <cell r="A122" t="str">
            <v>Laplace</v>
          </cell>
          <cell r="B122" t="str">
            <v>Murer</v>
          </cell>
          <cell r="C122" t="str">
            <v>Murer</v>
          </cell>
          <cell r="D122" t="str">
            <v>Schøn</v>
          </cell>
          <cell r="E122" t="str">
            <v>Far</v>
          </cell>
          <cell r="F122" t="str">
            <v>Murer</v>
          </cell>
        </row>
        <row r="123">
          <cell r="A123" t="str">
            <v>Select</v>
          </cell>
          <cell r="B123" t="str">
            <v>Lund</v>
          </cell>
          <cell r="C123" t="str">
            <v>Lund</v>
          </cell>
          <cell r="D123" t="str">
            <v>Laplace</v>
          </cell>
          <cell r="E123" t="str">
            <v>Schøn</v>
          </cell>
          <cell r="F123" t="str">
            <v>Lund</v>
          </cell>
        </row>
        <row r="124">
          <cell r="A124" t="str">
            <v>Nuser</v>
          </cell>
          <cell r="B124" t="str">
            <v>Futte</v>
          </cell>
          <cell r="C124" t="str">
            <v>Nuser</v>
          </cell>
          <cell r="D124" t="str">
            <v>Select</v>
          </cell>
          <cell r="E124" t="str">
            <v>Laplace</v>
          </cell>
          <cell r="F124" t="str">
            <v>Nuser</v>
          </cell>
        </row>
        <row r="125">
          <cell r="A125" t="str">
            <v>Watson</v>
          </cell>
          <cell r="B125" t="str">
            <v>brula</v>
          </cell>
          <cell r="C125" t="str">
            <v>Futte</v>
          </cell>
          <cell r="D125" t="str">
            <v>brula</v>
          </cell>
          <cell r="E125" t="str">
            <v>Select</v>
          </cell>
          <cell r="F125" t="str">
            <v>Futte</v>
          </cell>
        </row>
        <row r="126">
          <cell r="C126" t="str">
            <v># 10 H</v>
          </cell>
          <cell r="D126" t="str">
            <v># 10 U</v>
          </cell>
          <cell r="E126" t="str">
            <v># 11 H</v>
          </cell>
          <cell r="F126" t="str">
            <v># 11 U</v>
          </cell>
        </row>
        <row r="127">
          <cell r="A127" t="str">
            <v>Højgård</v>
          </cell>
          <cell r="B127" t="str">
            <v>Himbo</v>
          </cell>
          <cell r="C127" t="str">
            <v>Himbo</v>
          </cell>
          <cell r="D127" t="str">
            <v>Randers</v>
          </cell>
          <cell r="E127" t="str">
            <v>Percy</v>
          </cell>
          <cell r="F127" t="str">
            <v>Himbo</v>
          </cell>
        </row>
        <row r="128">
          <cell r="A128" t="str">
            <v>Harry</v>
          </cell>
          <cell r="B128" t="str">
            <v>Flinca</v>
          </cell>
          <cell r="C128" t="str">
            <v>Flinca</v>
          </cell>
          <cell r="D128" t="str">
            <v>Højgård</v>
          </cell>
          <cell r="E128" t="str">
            <v>Randers</v>
          </cell>
          <cell r="F128" t="str">
            <v>Flinca</v>
          </cell>
        </row>
        <row r="129">
          <cell r="A129" t="str">
            <v>Murer</v>
          </cell>
          <cell r="B129" t="str">
            <v>Benbo</v>
          </cell>
          <cell r="C129" t="str">
            <v>Benbo</v>
          </cell>
          <cell r="D129" t="str">
            <v>Harry</v>
          </cell>
          <cell r="E129" t="str">
            <v>Højgård</v>
          </cell>
          <cell r="F129" t="str">
            <v>Benbo</v>
          </cell>
        </row>
        <row r="130">
          <cell r="A130" t="str">
            <v>Zico</v>
          </cell>
          <cell r="B130" t="str">
            <v>Idskov</v>
          </cell>
          <cell r="C130" t="str">
            <v>Idskov</v>
          </cell>
          <cell r="D130" t="str">
            <v>Murer</v>
          </cell>
          <cell r="E130" t="str">
            <v>Harry</v>
          </cell>
          <cell r="F130" t="str">
            <v>Idskov</v>
          </cell>
        </row>
        <row r="131">
          <cell r="A131" t="str">
            <v>Kailua</v>
          </cell>
          <cell r="B131" t="str">
            <v>Steam</v>
          </cell>
          <cell r="C131" t="str">
            <v>Kailua</v>
          </cell>
          <cell r="D131" t="str">
            <v>Zico</v>
          </cell>
          <cell r="E131" t="str">
            <v>Murer</v>
          </cell>
          <cell r="F131" t="str">
            <v>Kailua</v>
          </cell>
        </row>
        <row r="132">
          <cell r="A132" t="str">
            <v>Randers</v>
          </cell>
          <cell r="B132" t="str">
            <v>Percy</v>
          </cell>
          <cell r="C132" t="str">
            <v>Steam</v>
          </cell>
          <cell r="D132" t="str">
            <v>Percy</v>
          </cell>
          <cell r="E132" t="str">
            <v>Zico</v>
          </cell>
          <cell r="F132" t="str">
            <v>Steam</v>
          </cell>
        </row>
        <row r="133">
          <cell r="C133" t="str">
            <v># 10 H</v>
          </cell>
          <cell r="D133" t="str">
            <v># 10 U</v>
          </cell>
          <cell r="E133" t="str">
            <v># 11 H</v>
          </cell>
          <cell r="F133" t="str">
            <v># 11 U</v>
          </cell>
        </row>
        <row r="134">
          <cell r="A134" t="str">
            <v>Tynde</v>
          </cell>
          <cell r="B134" t="str">
            <v>Murer</v>
          </cell>
          <cell r="C134" t="str">
            <v>Murer</v>
          </cell>
          <cell r="D134" t="str">
            <v>LUFCMOT</v>
          </cell>
          <cell r="E134" t="str">
            <v>Nuser</v>
          </cell>
          <cell r="F134" t="str">
            <v>Murer</v>
          </cell>
        </row>
        <row r="135">
          <cell r="A135" t="str">
            <v>Select</v>
          </cell>
          <cell r="B135" t="str">
            <v>Robbo</v>
          </cell>
          <cell r="C135" t="str">
            <v>Robbo</v>
          </cell>
          <cell r="D135" t="str">
            <v>Tynde</v>
          </cell>
          <cell r="E135" t="str">
            <v>LUFCMOT</v>
          </cell>
          <cell r="F135" t="str">
            <v>Robbo</v>
          </cell>
        </row>
        <row r="136">
          <cell r="A136" t="str">
            <v>Anfield</v>
          </cell>
          <cell r="B136" t="str">
            <v>Far</v>
          </cell>
          <cell r="C136" t="str">
            <v>Far</v>
          </cell>
          <cell r="D136" t="str">
            <v>Select</v>
          </cell>
          <cell r="E136" t="str">
            <v>Tynde</v>
          </cell>
          <cell r="F136" t="str">
            <v>Far</v>
          </cell>
        </row>
        <row r="137">
          <cell r="A137" t="str">
            <v>SPVK</v>
          </cell>
          <cell r="B137" t="str">
            <v>Kinks</v>
          </cell>
          <cell r="C137" t="str">
            <v>Kinks</v>
          </cell>
          <cell r="D137" t="str">
            <v>Anfield</v>
          </cell>
          <cell r="E137" t="str">
            <v>Select</v>
          </cell>
          <cell r="F137" t="str">
            <v>Kinks</v>
          </cell>
        </row>
        <row r="138">
          <cell r="A138" t="str">
            <v>Cottee</v>
          </cell>
          <cell r="B138" t="str">
            <v>Hede</v>
          </cell>
          <cell r="C138" t="str">
            <v>Cottee</v>
          </cell>
          <cell r="D138" t="str">
            <v>SPVK</v>
          </cell>
          <cell r="E138" t="str">
            <v>Anfield</v>
          </cell>
          <cell r="F138" t="str">
            <v>Cottee</v>
          </cell>
        </row>
        <row r="139">
          <cell r="A139" t="str">
            <v>LUFCMOT</v>
          </cell>
          <cell r="B139" t="str">
            <v>Nuser</v>
          </cell>
          <cell r="C139" t="str">
            <v>Hede</v>
          </cell>
          <cell r="D139" t="str">
            <v>Nuser</v>
          </cell>
          <cell r="E139" t="str">
            <v>SPVK</v>
          </cell>
          <cell r="F139" t="str">
            <v>Hede</v>
          </cell>
        </row>
        <row r="140">
          <cell r="C140" t="str">
            <v># 10 H</v>
          </cell>
          <cell r="D140" t="str">
            <v># 10 U</v>
          </cell>
          <cell r="E140" t="str">
            <v># 11 H</v>
          </cell>
          <cell r="F140" t="str">
            <v># 11 U</v>
          </cell>
        </row>
        <row r="141">
          <cell r="A141" t="str">
            <v>Watson</v>
          </cell>
          <cell r="B141" t="str">
            <v>Benbo</v>
          </cell>
          <cell r="C141" t="str">
            <v>Benbo</v>
          </cell>
          <cell r="D141" t="str">
            <v>Lund</v>
          </cell>
          <cell r="E141" t="str">
            <v>Forest</v>
          </cell>
          <cell r="F141" t="str">
            <v>Benbo</v>
          </cell>
        </row>
        <row r="142">
          <cell r="A142" t="str">
            <v>Laplace</v>
          </cell>
          <cell r="B142" t="str">
            <v>Stoke</v>
          </cell>
          <cell r="C142" t="str">
            <v>Stoke</v>
          </cell>
          <cell r="D142" t="str">
            <v>Watson</v>
          </cell>
          <cell r="E142" t="str">
            <v>Lund</v>
          </cell>
          <cell r="F142" t="str">
            <v>Stoke</v>
          </cell>
        </row>
        <row r="143">
          <cell r="A143" t="str">
            <v>LPHJ</v>
          </cell>
          <cell r="B143" t="str">
            <v>Anderup</v>
          </cell>
          <cell r="C143" t="str">
            <v>Anderup</v>
          </cell>
          <cell r="D143" t="str">
            <v>Laplace</v>
          </cell>
          <cell r="E143" t="str">
            <v>Watson</v>
          </cell>
          <cell r="F143" t="str">
            <v>Anderup</v>
          </cell>
        </row>
        <row r="144">
          <cell r="A144" t="str">
            <v>Futte</v>
          </cell>
          <cell r="B144" t="str">
            <v>Murer</v>
          </cell>
          <cell r="C144" t="str">
            <v>Murer</v>
          </cell>
          <cell r="D144" t="str">
            <v>LPHJ</v>
          </cell>
          <cell r="E144" t="str">
            <v>Laplace</v>
          </cell>
          <cell r="F144" t="str">
            <v>Murer</v>
          </cell>
        </row>
        <row r="145">
          <cell r="A145" t="str">
            <v>Steam</v>
          </cell>
          <cell r="B145" t="str">
            <v>Idskov</v>
          </cell>
          <cell r="C145" t="str">
            <v>Steam</v>
          </cell>
          <cell r="D145" t="str">
            <v>Futte</v>
          </cell>
          <cell r="E145" t="str">
            <v>LPHJ</v>
          </cell>
          <cell r="F145" t="str">
            <v>Steam</v>
          </cell>
        </row>
        <row r="146">
          <cell r="A146" t="str">
            <v>Lund</v>
          </cell>
          <cell r="B146" t="str">
            <v>Forest</v>
          </cell>
          <cell r="C146" t="str">
            <v>Idskov</v>
          </cell>
          <cell r="D146" t="str">
            <v>Forest</v>
          </cell>
          <cell r="E146" t="str">
            <v>Futte</v>
          </cell>
          <cell r="F146" t="str">
            <v>Idskov</v>
          </cell>
        </row>
        <row r="147">
          <cell r="C147" t="str">
            <v># 10 H</v>
          </cell>
          <cell r="D147" t="str">
            <v># 10 U</v>
          </cell>
          <cell r="E147" t="str">
            <v># 11 H</v>
          </cell>
          <cell r="F147" t="str">
            <v># 11 U</v>
          </cell>
        </row>
        <row r="148">
          <cell r="A148" t="str">
            <v>Frydkær</v>
          </cell>
          <cell r="B148" t="str">
            <v>Agger</v>
          </cell>
          <cell r="C148" t="str">
            <v>Agger</v>
          </cell>
          <cell r="D148" t="str">
            <v>Nuser</v>
          </cell>
          <cell r="E148" t="str">
            <v>Select</v>
          </cell>
          <cell r="F148" t="str">
            <v>Agger</v>
          </cell>
        </row>
        <row r="149">
          <cell r="A149" t="str">
            <v>Chelsea</v>
          </cell>
          <cell r="B149" t="str">
            <v>Zico</v>
          </cell>
          <cell r="C149" t="str">
            <v>Zico</v>
          </cell>
          <cell r="D149" t="str">
            <v>Frydkær</v>
          </cell>
          <cell r="E149" t="str">
            <v>Nuser</v>
          </cell>
          <cell r="F149" t="str">
            <v>Zico</v>
          </cell>
        </row>
        <row r="150">
          <cell r="A150" t="str">
            <v>Himbo</v>
          </cell>
          <cell r="B150" t="str">
            <v>Tøfting</v>
          </cell>
          <cell r="C150" t="str">
            <v>Tøfting</v>
          </cell>
          <cell r="D150" t="str">
            <v>Chelsea</v>
          </cell>
          <cell r="E150" t="str">
            <v>Frydkær</v>
          </cell>
          <cell r="F150" t="str">
            <v>Tøfting</v>
          </cell>
        </row>
        <row r="151">
          <cell r="A151" t="str">
            <v>Far</v>
          </cell>
          <cell r="B151" t="str">
            <v>Højgård</v>
          </cell>
          <cell r="C151" t="str">
            <v>Højgård</v>
          </cell>
          <cell r="D151" t="str">
            <v>Himbo</v>
          </cell>
          <cell r="E151" t="str">
            <v>Chelsea</v>
          </cell>
          <cell r="F151" t="str">
            <v>Højgård</v>
          </cell>
        </row>
        <row r="152">
          <cell r="A152" t="str">
            <v>Nielsen</v>
          </cell>
          <cell r="B152" t="str">
            <v>Steam</v>
          </cell>
          <cell r="C152" t="str">
            <v>Nielsen</v>
          </cell>
          <cell r="D152" t="str">
            <v>Far</v>
          </cell>
          <cell r="E152" t="str">
            <v>Himbo</v>
          </cell>
          <cell r="F152" t="str">
            <v>Nielsen</v>
          </cell>
        </row>
        <row r="153">
          <cell r="A153" t="str">
            <v>Nuser</v>
          </cell>
          <cell r="B153" t="str">
            <v>Select</v>
          </cell>
          <cell r="C153" t="str">
            <v>Steam</v>
          </cell>
          <cell r="D153" t="str">
            <v>Select</v>
          </cell>
          <cell r="E153" t="str">
            <v>Far</v>
          </cell>
          <cell r="F153" t="str">
            <v>Steam</v>
          </cell>
        </row>
        <row r="154">
          <cell r="C154" t="str">
            <v># 10 H</v>
          </cell>
          <cell r="D154" t="str">
            <v># 10 U</v>
          </cell>
          <cell r="E154" t="str">
            <v># 11 H</v>
          </cell>
          <cell r="F154" t="str">
            <v># 11 U</v>
          </cell>
        </row>
        <row r="155">
          <cell r="A155" t="str">
            <v>brula</v>
          </cell>
          <cell r="B155" t="str">
            <v>Cottee</v>
          </cell>
          <cell r="C155" t="str">
            <v>Cottee</v>
          </cell>
          <cell r="D155" t="str">
            <v>MFP</v>
          </cell>
          <cell r="E155" t="str">
            <v>Lucky</v>
          </cell>
          <cell r="F155" t="str">
            <v>Cottee</v>
          </cell>
        </row>
        <row r="156">
          <cell r="A156" t="str">
            <v>Steam</v>
          </cell>
          <cell r="B156" t="str">
            <v>SPVK</v>
          </cell>
          <cell r="C156" t="str">
            <v>SPVK</v>
          </cell>
          <cell r="D156" t="str">
            <v>brula</v>
          </cell>
          <cell r="E156" t="str">
            <v>MFP</v>
          </cell>
          <cell r="F156" t="str">
            <v>SPVK</v>
          </cell>
        </row>
        <row r="157">
          <cell r="A157" t="str">
            <v>Benbo</v>
          </cell>
          <cell r="B157" t="str">
            <v>Idskov</v>
          </cell>
          <cell r="C157" t="str">
            <v>Idskov</v>
          </cell>
          <cell r="D157" t="str">
            <v>Steam</v>
          </cell>
          <cell r="E157" t="str">
            <v>brula</v>
          </cell>
          <cell r="F157" t="str">
            <v>Idskov</v>
          </cell>
        </row>
        <row r="158">
          <cell r="A158" t="str">
            <v>Randers</v>
          </cell>
          <cell r="B158" t="str">
            <v>Livpool</v>
          </cell>
          <cell r="C158" t="str">
            <v>Livpool</v>
          </cell>
          <cell r="D158" t="str">
            <v>Benbo</v>
          </cell>
          <cell r="E158" t="str">
            <v>Steam</v>
          </cell>
          <cell r="F158" t="str">
            <v>Livpool</v>
          </cell>
        </row>
        <row r="159">
          <cell r="A159" t="str">
            <v>Murer</v>
          </cell>
          <cell r="B159" t="str">
            <v>Harry</v>
          </cell>
          <cell r="C159" t="str">
            <v>Murer</v>
          </cell>
          <cell r="D159" t="str">
            <v>Randers</v>
          </cell>
          <cell r="E159" t="str">
            <v>Benbo</v>
          </cell>
          <cell r="F159" t="str">
            <v>Murer</v>
          </cell>
        </row>
        <row r="160">
          <cell r="A160" t="str">
            <v>MFP</v>
          </cell>
          <cell r="B160" t="str">
            <v>Lucky</v>
          </cell>
          <cell r="C160" t="str">
            <v>Harry</v>
          </cell>
          <cell r="D160" t="str">
            <v>Lucky</v>
          </cell>
          <cell r="E160" t="str">
            <v>Randers</v>
          </cell>
          <cell r="F160" t="str">
            <v>Harry</v>
          </cell>
        </row>
        <row r="161">
          <cell r="C161" t="str">
            <v># 10 H</v>
          </cell>
          <cell r="D161" t="str">
            <v># 10 U</v>
          </cell>
          <cell r="E161" t="str">
            <v># 11 H</v>
          </cell>
          <cell r="F161" t="str">
            <v># 11 U</v>
          </cell>
        </row>
        <row r="162">
          <cell r="A162" t="str">
            <v>Forest</v>
          </cell>
          <cell r="B162" t="str">
            <v>Flinca</v>
          </cell>
          <cell r="C162" t="str">
            <v>Flinca</v>
          </cell>
          <cell r="D162" t="str">
            <v>Lund</v>
          </cell>
          <cell r="E162" t="str">
            <v>United</v>
          </cell>
          <cell r="F162" t="str">
            <v>Flinca</v>
          </cell>
        </row>
        <row r="163">
          <cell r="A163" t="str">
            <v>Idskov</v>
          </cell>
          <cell r="B163" t="str">
            <v>LPHJ</v>
          </cell>
          <cell r="C163" t="str">
            <v>LPHJ</v>
          </cell>
          <cell r="D163" t="str">
            <v>Forest</v>
          </cell>
          <cell r="E163" t="str">
            <v>Lund</v>
          </cell>
          <cell r="F163" t="str">
            <v>LPHJ</v>
          </cell>
        </row>
        <row r="164">
          <cell r="A164" t="str">
            <v>Zico</v>
          </cell>
          <cell r="B164" t="str">
            <v>Select</v>
          </cell>
          <cell r="C164" t="str">
            <v>Select</v>
          </cell>
          <cell r="D164" t="str">
            <v>Idskov</v>
          </cell>
          <cell r="E164" t="str">
            <v>Forest</v>
          </cell>
          <cell r="F164" t="str">
            <v>Select</v>
          </cell>
        </row>
        <row r="165">
          <cell r="A165" t="str">
            <v>LUFCMOT</v>
          </cell>
          <cell r="B165" t="str">
            <v>Hede</v>
          </cell>
          <cell r="C165" t="str">
            <v>Hede</v>
          </cell>
          <cell r="D165" t="str">
            <v>Zico</v>
          </cell>
          <cell r="E165" t="str">
            <v>Idskov</v>
          </cell>
          <cell r="F165" t="str">
            <v>Hede</v>
          </cell>
        </row>
        <row r="166">
          <cell r="A166" t="str">
            <v>Kudsken</v>
          </cell>
          <cell r="B166" t="str">
            <v>Far</v>
          </cell>
          <cell r="C166" t="str">
            <v>Kudsken</v>
          </cell>
          <cell r="D166" t="str">
            <v>LUFCMOT</v>
          </cell>
          <cell r="E166" t="str">
            <v>Zico</v>
          </cell>
          <cell r="F166" t="str">
            <v>Kudsken</v>
          </cell>
        </row>
        <row r="167">
          <cell r="A167" t="str">
            <v>Lund</v>
          </cell>
          <cell r="B167" t="str">
            <v>United</v>
          </cell>
          <cell r="C167" t="str">
            <v>Far</v>
          </cell>
          <cell r="D167" t="str">
            <v>United</v>
          </cell>
          <cell r="E167" t="str">
            <v>LUFCMOT</v>
          </cell>
          <cell r="F167" t="str">
            <v>Far</v>
          </cell>
        </row>
        <row r="168">
          <cell r="C168" t="str">
            <v># 10 H</v>
          </cell>
          <cell r="D168" t="str">
            <v># 10 U</v>
          </cell>
          <cell r="E168" t="str">
            <v># 11 H</v>
          </cell>
          <cell r="F168" t="str">
            <v># 11 U</v>
          </cell>
        </row>
        <row r="169">
          <cell r="A169" t="str">
            <v>Mauer</v>
          </cell>
          <cell r="B169" t="str">
            <v>Chelsea</v>
          </cell>
          <cell r="C169" t="str">
            <v>Chelsea</v>
          </cell>
          <cell r="D169" t="str">
            <v>Futte</v>
          </cell>
          <cell r="E169" t="str">
            <v>Steam</v>
          </cell>
          <cell r="F169" t="str">
            <v>Chelsea</v>
          </cell>
        </row>
        <row r="170">
          <cell r="A170" t="str">
            <v>Lauge</v>
          </cell>
          <cell r="B170" t="str">
            <v>Idskov</v>
          </cell>
          <cell r="C170" t="str">
            <v>Idskov</v>
          </cell>
          <cell r="D170" t="str">
            <v>Mauer</v>
          </cell>
          <cell r="E170" t="str">
            <v>Futte</v>
          </cell>
          <cell r="F170" t="str">
            <v>Idskov</v>
          </cell>
        </row>
        <row r="171">
          <cell r="A171" t="str">
            <v>Kinks</v>
          </cell>
          <cell r="B171" t="str">
            <v>Laplace</v>
          </cell>
          <cell r="C171" t="str">
            <v>Laplace</v>
          </cell>
          <cell r="D171" t="str">
            <v>Lauge</v>
          </cell>
          <cell r="E171" t="str">
            <v>Mauer</v>
          </cell>
          <cell r="F171" t="str">
            <v>Laplace</v>
          </cell>
        </row>
        <row r="172">
          <cell r="A172" t="str">
            <v>MFP</v>
          </cell>
          <cell r="B172" t="str">
            <v>Murer</v>
          </cell>
          <cell r="C172" t="str">
            <v>Murer</v>
          </cell>
          <cell r="D172" t="str">
            <v>Kinks</v>
          </cell>
          <cell r="E172" t="str">
            <v>Lauge</v>
          </cell>
          <cell r="F172" t="str">
            <v>Murer</v>
          </cell>
        </row>
        <row r="173">
          <cell r="A173" t="str">
            <v>Nuser</v>
          </cell>
          <cell r="B173" t="str">
            <v>Højgård</v>
          </cell>
          <cell r="C173" t="str">
            <v>Nuser</v>
          </cell>
          <cell r="D173" t="str">
            <v>MFP</v>
          </cell>
          <cell r="E173" t="str">
            <v>Kinks</v>
          </cell>
          <cell r="F173" t="str">
            <v>Nuser</v>
          </cell>
        </row>
        <row r="174">
          <cell r="A174" t="str">
            <v>Futte</v>
          </cell>
          <cell r="B174" t="str">
            <v>Steam</v>
          </cell>
          <cell r="C174" t="str">
            <v>Højgård</v>
          </cell>
          <cell r="D174" t="str">
            <v>Steam</v>
          </cell>
          <cell r="E174" t="str">
            <v>MFP</v>
          </cell>
          <cell r="F174" t="str">
            <v>Højgård</v>
          </cell>
        </row>
        <row r="175">
          <cell r="C175" t="str">
            <v># 10 H</v>
          </cell>
          <cell r="D175" t="str">
            <v># 10 U</v>
          </cell>
          <cell r="E175" t="str">
            <v># 11 H</v>
          </cell>
          <cell r="F175" t="str">
            <v># 11 U</v>
          </cell>
        </row>
        <row r="176">
          <cell r="A176" t="str">
            <v>Idskov</v>
          </cell>
          <cell r="B176" t="str">
            <v>Arsenal</v>
          </cell>
          <cell r="C176" t="str">
            <v>Arsenal</v>
          </cell>
          <cell r="D176" t="str">
            <v>Select</v>
          </cell>
          <cell r="E176" t="str">
            <v>Agger</v>
          </cell>
          <cell r="F176" t="str">
            <v>Arsenal</v>
          </cell>
        </row>
        <row r="177">
          <cell r="A177" t="str">
            <v>Håvard</v>
          </cell>
          <cell r="B177" t="str">
            <v>Livpool</v>
          </cell>
          <cell r="C177" t="str">
            <v>Livpool</v>
          </cell>
          <cell r="D177" t="str">
            <v>Idskov</v>
          </cell>
          <cell r="E177" t="str">
            <v>Select</v>
          </cell>
          <cell r="F177" t="str">
            <v>Livpool</v>
          </cell>
        </row>
        <row r="178">
          <cell r="A178" t="str">
            <v>Cottee</v>
          </cell>
          <cell r="B178" t="str">
            <v>Harry</v>
          </cell>
          <cell r="C178" t="str">
            <v>Harry</v>
          </cell>
          <cell r="D178" t="str">
            <v>Håvard</v>
          </cell>
          <cell r="E178" t="str">
            <v>Idskov</v>
          </cell>
          <cell r="F178" t="str">
            <v>Harry</v>
          </cell>
        </row>
        <row r="179">
          <cell r="A179" t="str">
            <v>Zico</v>
          </cell>
          <cell r="B179" t="str">
            <v>SPVK</v>
          </cell>
          <cell r="C179" t="str">
            <v>SPVK</v>
          </cell>
          <cell r="D179" t="str">
            <v>Cottee</v>
          </cell>
          <cell r="E179" t="str">
            <v>Håvard</v>
          </cell>
          <cell r="F179" t="str">
            <v>SPVK</v>
          </cell>
        </row>
        <row r="180">
          <cell r="A180" t="str">
            <v>Far</v>
          </cell>
          <cell r="B180" t="str">
            <v>Frydkær</v>
          </cell>
          <cell r="C180" t="str">
            <v>Far</v>
          </cell>
          <cell r="D180" t="str">
            <v>Zico</v>
          </cell>
          <cell r="E180" t="str">
            <v>Cottee</v>
          </cell>
          <cell r="F180" t="str">
            <v>Far</v>
          </cell>
        </row>
        <row r="181">
          <cell r="A181" t="str">
            <v>Select</v>
          </cell>
          <cell r="B181" t="str">
            <v>Agger</v>
          </cell>
          <cell r="C181" t="str">
            <v>Frydkær</v>
          </cell>
          <cell r="D181" t="str">
            <v>Agger</v>
          </cell>
          <cell r="E181" t="str">
            <v>Zico</v>
          </cell>
          <cell r="F181" t="str">
            <v>Frydkær</v>
          </cell>
        </row>
        <row r="182">
          <cell r="C182" t="str">
            <v># 10 H</v>
          </cell>
          <cell r="D182" t="str">
            <v># 10 U</v>
          </cell>
          <cell r="E182" t="str">
            <v># 11 H</v>
          </cell>
          <cell r="F182" t="str">
            <v># 11 U</v>
          </cell>
        </row>
        <row r="183">
          <cell r="A183" t="str">
            <v>Gunners</v>
          </cell>
          <cell r="B183" t="str">
            <v>Forest</v>
          </cell>
          <cell r="C183" t="str">
            <v>Forest</v>
          </cell>
          <cell r="D183" t="str">
            <v>Steam</v>
          </cell>
          <cell r="E183" t="str">
            <v>Far</v>
          </cell>
          <cell r="F183" t="str">
            <v>Forest</v>
          </cell>
        </row>
        <row r="184">
          <cell r="A184" t="str">
            <v>Select</v>
          </cell>
          <cell r="B184" t="str">
            <v>Futte</v>
          </cell>
          <cell r="C184" t="str">
            <v>Futte</v>
          </cell>
          <cell r="D184" t="str">
            <v>Gunners</v>
          </cell>
          <cell r="E184" t="str">
            <v>Steam</v>
          </cell>
          <cell r="F184" t="str">
            <v>Futte</v>
          </cell>
        </row>
        <row r="185">
          <cell r="A185" t="str">
            <v>Flinca</v>
          </cell>
          <cell r="B185" t="str">
            <v>Percy</v>
          </cell>
          <cell r="C185" t="str">
            <v>Percy</v>
          </cell>
          <cell r="D185" t="str">
            <v>Select</v>
          </cell>
          <cell r="E185" t="str">
            <v>Gunners</v>
          </cell>
          <cell r="F185" t="str">
            <v>Percy</v>
          </cell>
        </row>
        <row r="186">
          <cell r="A186" t="str">
            <v>Benbo</v>
          </cell>
          <cell r="B186" t="str">
            <v>LPHJ</v>
          </cell>
          <cell r="C186" t="str">
            <v>LPHJ</v>
          </cell>
          <cell r="D186" t="str">
            <v>Flinca</v>
          </cell>
          <cell r="E186" t="str">
            <v>Select</v>
          </cell>
          <cell r="F186" t="str">
            <v>LPHJ</v>
          </cell>
        </row>
        <row r="187">
          <cell r="A187" t="str">
            <v>Himbo</v>
          </cell>
          <cell r="B187" t="str">
            <v>Murer</v>
          </cell>
          <cell r="C187" t="str">
            <v>Himbo</v>
          </cell>
          <cell r="D187" t="str">
            <v>Benbo</v>
          </cell>
          <cell r="E187" t="str">
            <v>Flinca</v>
          </cell>
          <cell r="F187" t="str">
            <v>Himbo</v>
          </cell>
        </row>
        <row r="188">
          <cell r="A188" t="str">
            <v>Steam</v>
          </cell>
          <cell r="B188" t="str">
            <v>Far</v>
          </cell>
          <cell r="C188" t="str">
            <v>Murer</v>
          </cell>
          <cell r="D188" t="str">
            <v>Far</v>
          </cell>
          <cell r="E188" t="str">
            <v>Benbo</v>
          </cell>
          <cell r="F188" t="str">
            <v>Murer</v>
          </cell>
        </row>
        <row r="191">
          <cell r="E191">
            <v>6</v>
          </cell>
          <cell r="J191">
            <v>9</v>
          </cell>
        </row>
        <row r="192">
          <cell r="E192">
            <v>8</v>
          </cell>
          <cell r="J192">
            <v>9</v>
          </cell>
        </row>
        <row r="193">
          <cell r="E193">
            <v>9</v>
          </cell>
          <cell r="J193">
            <v>8</v>
          </cell>
        </row>
        <row r="194">
          <cell r="E194">
            <v>7</v>
          </cell>
          <cell r="J194">
            <v>9</v>
          </cell>
        </row>
        <row r="195">
          <cell r="E195">
            <v>9</v>
          </cell>
          <cell r="J195">
            <v>8</v>
          </cell>
        </row>
        <row r="196">
          <cell r="E196">
            <v>7</v>
          </cell>
          <cell r="J196">
            <v>8</v>
          </cell>
        </row>
        <row r="198">
          <cell r="E198">
            <v>8</v>
          </cell>
          <cell r="J198">
            <v>8</v>
          </cell>
        </row>
        <row r="199">
          <cell r="E199">
            <v>9</v>
          </cell>
          <cell r="J199">
            <v>8</v>
          </cell>
        </row>
        <row r="200">
          <cell r="E200">
            <v>9</v>
          </cell>
          <cell r="J200">
            <v>7</v>
          </cell>
        </row>
        <row r="201">
          <cell r="E201">
            <v>9</v>
          </cell>
          <cell r="J201">
            <v>8</v>
          </cell>
        </row>
        <row r="202">
          <cell r="E202">
            <v>7</v>
          </cell>
          <cell r="J202">
            <v>9</v>
          </cell>
        </row>
        <row r="203">
          <cell r="E203">
            <v>9</v>
          </cell>
          <cell r="J203">
            <v>9</v>
          </cell>
        </row>
        <row r="205">
          <cell r="E205">
            <v>8</v>
          </cell>
          <cell r="J205">
            <v>8</v>
          </cell>
        </row>
        <row r="206">
          <cell r="E206">
            <v>8</v>
          </cell>
          <cell r="J206">
            <v>9</v>
          </cell>
        </row>
        <row r="207">
          <cell r="E207">
            <v>8</v>
          </cell>
          <cell r="J207">
            <v>8</v>
          </cell>
        </row>
        <row r="208">
          <cell r="E208">
            <v>7</v>
          </cell>
          <cell r="J208">
            <v>9</v>
          </cell>
        </row>
        <row r="209">
          <cell r="E209">
            <v>8</v>
          </cell>
          <cell r="J209">
            <v>8</v>
          </cell>
        </row>
        <row r="210">
          <cell r="E210">
            <v>9</v>
          </cell>
          <cell r="J210">
            <v>8</v>
          </cell>
        </row>
        <row r="212">
          <cell r="E212">
            <v>9</v>
          </cell>
          <cell r="J212">
            <v>9</v>
          </cell>
        </row>
        <row r="213">
          <cell r="E213">
            <v>7</v>
          </cell>
          <cell r="J213">
            <v>8</v>
          </cell>
        </row>
        <row r="214">
          <cell r="E214">
            <v>9</v>
          </cell>
          <cell r="J214">
            <v>7</v>
          </cell>
        </row>
        <row r="215">
          <cell r="E215">
            <v>8</v>
          </cell>
          <cell r="J215">
            <v>7</v>
          </cell>
        </row>
        <row r="216">
          <cell r="E216">
            <v>9</v>
          </cell>
          <cell r="J216">
            <v>7</v>
          </cell>
        </row>
        <row r="217">
          <cell r="E217">
            <v>9</v>
          </cell>
          <cell r="J217">
            <v>8</v>
          </cell>
        </row>
        <row r="219">
          <cell r="E219">
            <v>6</v>
          </cell>
          <cell r="J219">
            <v>7</v>
          </cell>
        </row>
        <row r="220">
          <cell r="E220">
            <v>7</v>
          </cell>
          <cell r="J220">
            <v>8</v>
          </cell>
        </row>
        <row r="221">
          <cell r="E221">
            <v>9</v>
          </cell>
          <cell r="J221">
            <v>9</v>
          </cell>
        </row>
        <row r="222">
          <cell r="E222">
            <v>9</v>
          </cell>
          <cell r="J222">
            <v>9</v>
          </cell>
        </row>
        <row r="223">
          <cell r="E223">
            <v>9</v>
          </cell>
          <cell r="J223">
            <v>9</v>
          </cell>
        </row>
        <row r="224">
          <cell r="E224">
            <v>9</v>
          </cell>
          <cell r="J224">
            <v>8</v>
          </cell>
        </row>
        <row r="226">
          <cell r="E226">
            <v>8</v>
          </cell>
          <cell r="J226">
            <v>9</v>
          </cell>
        </row>
        <row r="227">
          <cell r="E227">
            <v>8</v>
          </cell>
          <cell r="J227">
            <v>9</v>
          </cell>
        </row>
        <row r="228">
          <cell r="E228">
            <v>9</v>
          </cell>
          <cell r="J228">
            <v>8</v>
          </cell>
        </row>
        <row r="229">
          <cell r="E229">
            <v>8</v>
          </cell>
          <cell r="J229">
            <v>8</v>
          </cell>
        </row>
        <row r="230">
          <cell r="E230">
            <v>8</v>
          </cell>
          <cell r="J230">
            <v>7</v>
          </cell>
        </row>
        <row r="231">
          <cell r="E231">
            <v>8</v>
          </cell>
          <cell r="J231">
            <v>9</v>
          </cell>
        </row>
        <row r="233">
          <cell r="E233">
            <v>9</v>
          </cell>
          <cell r="J233">
            <v>9</v>
          </cell>
        </row>
        <row r="234">
          <cell r="E234">
            <v>6</v>
          </cell>
          <cell r="J234">
            <v>7</v>
          </cell>
        </row>
        <row r="235">
          <cell r="E235">
            <v>7</v>
          </cell>
          <cell r="J235">
            <v>8</v>
          </cell>
        </row>
        <row r="236">
          <cell r="E236">
            <v>9</v>
          </cell>
          <cell r="J236">
            <v>7</v>
          </cell>
        </row>
        <row r="237">
          <cell r="E237">
            <v>8</v>
          </cell>
          <cell r="J237">
            <v>9</v>
          </cell>
        </row>
        <row r="238">
          <cell r="E238">
            <v>9</v>
          </cell>
          <cell r="J238">
            <v>8</v>
          </cell>
        </row>
        <row r="240">
          <cell r="E240">
            <v>8</v>
          </cell>
          <cell r="J240">
            <v>9</v>
          </cell>
        </row>
        <row r="241">
          <cell r="E241">
            <v>8</v>
          </cell>
          <cell r="J241">
            <v>8</v>
          </cell>
        </row>
        <row r="242">
          <cell r="E242">
            <v>8</v>
          </cell>
          <cell r="J242">
            <v>8</v>
          </cell>
        </row>
        <row r="243">
          <cell r="E243">
            <v>8</v>
          </cell>
          <cell r="J243">
            <v>9</v>
          </cell>
        </row>
        <row r="244">
          <cell r="E244">
            <v>9</v>
          </cell>
          <cell r="J244">
            <v>9</v>
          </cell>
        </row>
        <row r="245">
          <cell r="E245">
            <v>8</v>
          </cell>
          <cell r="J245">
            <v>9</v>
          </cell>
        </row>
        <row r="247">
          <cell r="E247">
            <v>9</v>
          </cell>
          <cell r="J247">
            <v>8</v>
          </cell>
        </row>
        <row r="248">
          <cell r="E248">
            <v>9</v>
          </cell>
          <cell r="J248">
            <v>8</v>
          </cell>
        </row>
        <row r="249">
          <cell r="E249">
            <v>7</v>
          </cell>
          <cell r="J249">
            <v>9</v>
          </cell>
        </row>
        <row r="250">
          <cell r="E250">
            <v>8</v>
          </cell>
          <cell r="J250">
            <v>9</v>
          </cell>
        </row>
        <row r="251">
          <cell r="E251">
            <v>9</v>
          </cell>
          <cell r="J251">
            <v>8</v>
          </cell>
        </row>
        <row r="252">
          <cell r="E252">
            <v>8</v>
          </cell>
          <cell r="J252">
            <v>8</v>
          </cell>
        </row>
        <row r="254">
          <cell r="E254">
            <v>9</v>
          </cell>
          <cell r="J254">
            <v>8</v>
          </cell>
        </row>
        <row r="255">
          <cell r="E255">
            <v>7</v>
          </cell>
          <cell r="J255">
            <v>9</v>
          </cell>
        </row>
        <row r="256">
          <cell r="E256">
            <v>8</v>
          </cell>
          <cell r="J256">
            <v>7</v>
          </cell>
        </row>
        <row r="257">
          <cell r="E257">
            <v>9</v>
          </cell>
          <cell r="J257">
            <v>8</v>
          </cell>
        </row>
        <row r="258">
          <cell r="E258">
            <v>9</v>
          </cell>
          <cell r="J258">
            <v>9</v>
          </cell>
        </row>
        <row r="259">
          <cell r="E259">
            <v>7</v>
          </cell>
          <cell r="J259">
            <v>9</v>
          </cell>
        </row>
        <row r="261">
          <cell r="E261">
            <v>8</v>
          </cell>
          <cell r="J261">
            <v>8</v>
          </cell>
        </row>
        <row r="262">
          <cell r="E262">
            <v>9</v>
          </cell>
          <cell r="J262">
            <v>8</v>
          </cell>
        </row>
        <row r="263">
          <cell r="E263">
            <v>9</v>
          </cell>
          <cell r="J263">
            <v>8</v>
          </cell>
        </row>
        <row r="264">
          <cell r="E264">
            <v>9</v>
          </cell>
          <cell r="J264">
            <v>8</v>
          </cell>
        </row>
        <row r="265">
          <cell r="E265">
            <v>7</v>
          </cell>
          <cell r="J265">
            <v>9</v>
          </cell>
        </row>
        <row r="266">
          <cell r="E266">
            <v>8</v>
          </cell>
          <cell r="J266">
            <v>9</v>
          </cell>
        </row>
        <row r="268">
          <cell r="E268">
            <v>8</v>
          </cell>
          <cell r="J268">
            <v>9</v>
          </cell>
        </row>
        <row r="269">
          <cell r="E269">
            <v>9</v>
          </cell>
          <cell r="J269">
            <v>8</v>
          </cell>
        </row>
        <row r="270">
          <cell r="E270">
            <v>8</v>
          </cell>
          <cell r="J270">
            <v>9</v>
          </cell>
        </row>
        <row r="271">
          <cell r="E271">
            <v>8</v>
          </cell>
          <cell r="J271">
            <v>7</v>
          </cell>
        </row>
        <row r="272">
          <cell r="E272">
            <v>8</v>
          </cell>
          <cell r="J272">
            <v>8</v>
          </cell>
        </row>
        <row r="273">
          <cell r="E273">
            <v>7</v>
          </cell>
          <cell r="J273">
            <v>6</v>
          </cell>
        </row>
        <row r="275">
          <cell r="E275">
            <v>9</v>
          </cell>
          <cell r="J275">
            <v>8</v>
          </cell>
        </row>
        <row r="276">
          <cell r="E276">
            <v>9</v>
          </cell>
          <cell r="J276">
            <v>8</v>
          </cell>
        </row>
        <row r="277">
          <cell r="E277">
            <v>8</v>
          </cell>
          <cell r="J277">
            <v>9</v>
          </cell>
        </row>
        <row r="278">
          <cell r="E278">
            <v>8</v>
          </cell>
          <cell r="J278">
            <v>8</v>
          </cell>
        </row>
        <row r="279">
          <cell r="E279">
            <v>6</v>
          </cell>
          <cell r="J279">
            <v>9</v>
          </cell>
        </row>
        <row r="280">
          <cell r="E280">
            <v>7</v>
          </cell>
          <cell r="J280">
            <v>7</v>
          </cell>
        </row>
        <row r="282">
          <cell r="E282">
            <v>8</v>
          </cell>
          <cell r="J282">
            <v>9</v>
          </cell>
        </row>
        <row r="283">
          <cell r="E283">
            <v>8</v>
          </cell>
          <cell r="J283">
            <v>9</v>
          </cell>
        </row>
        <row r="284">
          <cell r="E284">
            <v>9</v>
          </cell>
          <cell r="J284">
            <v>7</v>
          </cell>
        </row>
        <row r="285">
          <cell r="E285">
            <v>7</v>
          </cell>
          <cell r="J285">
            <v>8</v>
          </cell>
        </row>
        <row r="286">
          <cell r="E286">
            <v>8</v>
          </cell>
          <cell r="J286">
            <v>8</v>
          </cell>
        </row>
        <row r="287">
          <cell r="E287">
            <v>9</v>
          </cell>
          <cell r="J287">
            <v>9</v>
          </cell>
        </row>
        <row r="289">
          <cell r="E289">
            <v>9</v>
          </cell>
          <cell r="J289">
            <v>9</v>
          </cell>
        </row>
        <row r="290">
          <cell r="E290">
            <v>8</v>
          </cell>
          <cell r="J290">
            <v>7</v>
          </cell>
        </row>
        <row r="291">
          <cell r="E291">
            <v>9</v>
          </cell>
          <cell r="J291">
            <v>8</v>
          </cell>
        </row>
        <row r="292">
          <cell r="E292">
            <v>8</v>
          </cell>
          <cell r="J292">
            <v>8</v>
          </cell>
        </row>
        <row r="293">
          <cell r="E293">
            <v>9</v>
          </cell>
          <cell r="J293">
            <v>8</v>
          </cell>
        </row>
        <row r="294">
          <cell r="E294">
            <v>9</v>
          </cell>
          <cell r="J294">
            <v>8</v>
          </cell>
        </row>
        <row r="296">
          <cell r="E296">
            <v>6</v>
          </cell>
          <cell r="J296">
            <v>9</v>
          </cell>
        </row>
        <row r="297">
          <cell r="E297">
            <v>9</v>
          </cell>
          <cell r="J297">
            <v>9</v>
          </cell>
        </row>
        <row r="298">
          <cell r="E298">
            <v>8</v>
          </cell>
          <cell r="J298">
            <v>9</v>
          </cell>
        </row>
        <row r="299">
          <cell r="E299">
            <v>8</v>
          </cell>
          <cell r="J299">
            <v>8</v>
          </cell>
        </row>
        <row r="300">
          <cell r="E300">
            <v>9</v>
          </cell>
          <cell r="J300">
            <v>8</v>
          </cell>
        </row>
        <row r="301">
          <cell r="E301">
            <v>9</v>
          </cell>
          <cell r="J301">
            <v>9</v>
          </cell>
        </row>
        <row r="304">
          <cell r="A304" t="str">
            <v>Far</v>
          </cell>
          <cell r="B304" t="str">
            <v>Far (1)</v>
          </cell>
          <cell r="C304">
            <v>10</v>
          </cell>
          <cell r="G304">
            <v>0</v>
          </cell>
          <cell r="I304">
            <v>0</v>
          </cell>
          <cell r="K304">
            <v>0</v>
          </cell>
          <cell r="M304">
            <v>0</v>
          </cell>
          <cell r="O304">
            <v>9</v>
          </cell>
          <cell r="S304">
            <v>63</v>
          </cell>
          <cell r="V304">
            <v>62</v>
          </cell>
          <cell r="Y304">
            <v>12</v>
          </cell>
          <cell r="AC304">
            <v>10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6</v>
          </cell>
          <cell r="AJ304">
            <v>6</v>
          </cell>
          <cell r="AK304">
            <v>1</v>
          </cell>
          <cell r="AL304">
            <v>1</v>
          </cell>
          <cell r="AM304">
            <v>6</v>
          </cell>
          <cell r="AN304">
            <v>8</v>
          </cell>
          <cell r="AO304">
            <v>0</v>
          </cell>
          <cell r="AP304">
            <v>-1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6</v>
          </cell>
          <cell r="AV304">
            <v>6</v>
          </cell>
          <cell r="AW304">
            <v>1</v>
          </cell>
          <cell r="AX304">
            <v>-1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8</v>
          </cell>
          <cell r="BD304">
            <v>6</v>
          </cell>
          <cell r="BE304">
            <v>3</v>
          </cell>
          <cell r="BF304">
            <v>1</v>
          </cell>
          <cell r="BG304">
            <v>9</v>
          </cell>
          <cell r="BH304">
            <v>6</v>
          </cell>
          <cell r="BI304">
            <v>3</v>
          </cell>
          <cell r="BJ304">
            <v>1</v>
          </cell>
          <cell r="BK304">
            <v>6</v>
          </cell>
          <cell r="BL304">
            <v>8</v>
          </cell>
          <cell r="BM304">
            <v>0</v>
          </cell>
          <cell r="BN304">
            <v>-1</v>
          </cell>
          <cell r="BO304">
            <v>8</v>
          </cell>
          <cell r="BP304">
            <v>8</v>
          </cell>
          <cell r="BQ304">
            <v>1</v>
          </cell>
          <cell r="BR304">
            <v>1</v>
          </cell>
          <cell r="BS304">
            <v>7</v>
          </cell>
          <cell r="BT304">
            <v>8</v>
          </cell>
          <cell r="BU304">
            <v>0</v>
          </cell>
          <cell r="BV304">
            <v>-1</v>
          </cell>
          <cell r="BW304">
            <v>7</v>
          </cell>
          <cell r="BX304">
            <v>6</v>
          </cell>
          <cell r="BY304">
            <v>3</v>
          </cell>
          <cell r="BZ304">
            <v>1</v>
          </cell>
        </row>
        <row r="305">
          <cell r="A305" t="str">
            <v>LPHJ</v>
          </cell>
          <cell r="B305" t="str">
            <v>LPHJ (1)</v>
          </cell>
          <cell r="C305">
            <v>29</v>
          </cell>
          <cell r="G305">
            <v>0</v>
          </cell>
          <cell r="I305">
            <v>0</v>
          </cell>
          <cell r="K305">
            <v>0</v>
          </cell>
          <cell r="M305">
            <v>0</v>
          </cell>
          <cell r="O305">
            <v>9</v>
          </cell>
          <cell r="S305">
            <v>62</v>
          </cell>
          <cell r="V305">
            <v>64</v>
          </cell>
          <cell r="Y305">
            <v>9</v>
          </cell>
          <cell r="AC305">
            <v>4</v>
          </cell>
          <cell r="AE305">
            <v>6</v>
          </cell>
          <cell r="AF305">
            <v>6</v>
          </cell>
          <cell r="AG305">
            <v>1</v>
          </cell>
          <cell r="AH305">
            <v>-1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7</v>
          </cell>
          <cell r="AN305">
            <v>7</v>
          </cell>
          <cell r="AO305">
            <v>1</v>
          </cell>
          <cell r="AP305">
            <v>1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6</v>
          </cell>
          <cell r="AV305">
            <v>7</v>
          </cell>
          <cell r="AW305">
            <v>0</v>
          </cell>
          <cell r="AX305">
            <v>-1</v>
          </cell>
          <cell r="AY305">
            <v>7</v>
          </cell>
          <cell r="AZ305">
            <v>8</v>
          </cell>
          <cell r="BA305">
            <v>0</v>
          </cell>
          <cell r="BB305">
            <v>-1</v>
          </cell>
          <cell r="BC305">
            <v>6</v>
          </cell>
          <cell r="BD305">
            <v>7</v>
          </cell>
          <cell r="BE305">
            <v>0</v>
          </cell>
          <cell r="BF305">
            <v>-1</v>
          </cell>
          <cell r="BG305">
            <v>7</v>
          </cell>
          <cell r="BH305">
            <v>6</v>
          </cell>
          <cell r="BI305">
            <v>3</v>
          </cell>
          <cell r="BJ305">
            <v>1</v>
          </cell>
          <cell r="BK305">
            <v>8</v>
          </cell>
          <cell r="BL305">
            <v>9</v>
          </cell>
          <cell r="BM305">
            <v>0</v>
          </cell>
          <cell r="BN305">
            <v>-1</v>
          </cell>
          <cell r="BO305">
            <v>8</v>
          </cell>
          <cell r="BP305">
            <v>8</v>
          </cell>
          <cell r="BQ305">
            <v>1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7</v>
          </cell>
          <cell r="BX305">
            <v>6</v>
          </cell>
          <cell r="BY305">
            <v>3</v>
          </cell>
          <cell r="BZ305">
            <v>1</v>
          </cell>
        </row>
        <row r="306">
          <cell r="A306" t="str">
            <v>Chelsea</v>
          </cell>
          <cell r="B306" t="str">
            <v>Chelsea (1)</v>
          </cell>
          <cell r="C306">
            <v>7</v>
          </cell>
          <cell r="G306">
            <v>0</v>
          </cell>
          <cell r="I306">
            <v>0</v>
          </cell>
          <cell r="K306">
            <v>0</v>
          </cell>
          <cell r="M306">
            <v>0</v>
          </cell>
          <cell r="O306">
            <v>9</v>
          </cell>
          <cell r="S306">
            <v>63</v>
          </cell>
          <cell r="V306">
            <v>65</v>
          </cell>
          <cell r="Y306">
            <v>9</v>
          </cell>
          <cell r="AC306">
            <v>8</v>
          </cell>
          <cell r="AE306">
            <v>8</v>
          </cell>
          <cell r="AF306">
            <v>6</v>
          </cell>
          <cell r="AG306">
            <v>3</v>
          </cell>
          <cell r="AH306">
            <v>1</v>
          </cell>
          <cell r="AI306">
            <v>7</v>
          </cell>
          <cell r="AJ306">
            <v>7</v>
          </cell>
          <cell r="AK306">
            <v>1</v>
          </cell>
          <cell r="AL306">
            <v>-1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6</v>
          </cell>
          <cell r="AR306">
            <v>6</v>
          </cell>
          <cell r="AS306">
            <v>1</v>
          </cell>
          <cell r="AT306">
            <v>1</v>
          </cell>
          <cell r="AU306">
            <v>7</v>
          </cell>
          <cell r="AV306">
            <v>8</v>
          </cell>
          <cell r="AW306">
            <v>0</v>
          </cell>
          <cell r="AX306">
            <v>-1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5</v>
          </cell>
          <cell r="BD306">
            <v>6</v>
          </cell>
          <cell r="BE306">
            <v>0</v>
          </cell>
          <cell r="BF306">
            <v>-1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7</v>
          </cell>
          <cell r="BL306">
            <v>9</v>
          </cell>
          <cell r="BM306">
            <v>0</v>
          </cell>
          <cell r="BN306">
            <v>-1</v>
          </cell>
          <cell r="BO306">
            <v>9</v>
          </cell>
          <cell r="BP306">
            <v>8</v>
          </cell>
          <cell r="BQ306">
            <v>3</v>
          </cell>
          <cell r="BR306">
            <v>1</v>
          </cell>
          <cell r="BS306">
            <v>7</v>
          </cell>
          <cell r="BT306">
            <v>7</v>
          </cell>
          <cell r="BU306">
            <v>1</v>
          </cell>
          <cell r="BV306">
            <v>-1</v>
          </cell>
          <cell r="BW306">
            <v>7</v>
          </cell>
          <cell r="BX306">
            <v>8</v>
          </cell>
          <cell r="BY306">
            <v>0</v>
          </cell>
          <cell r="BZ306">
            <v>-1</v>
          </cell>
        </row>
        <row r="307">
          <cell r="A307" t="str">
            <v>Frydkær</v>
          </cell>
          <cell r="B307" t="str">
            <v>Frydkær (1)</v>
          </cell>
          <cell r="C307">
            <v>13</v>
          </cell>
          <cell r="G307">
            <v>0</v>
          </cell>
          <cell r="I307">
            <v>0</v>
          </cell>
          <cell r="K307">
            <v>0</v>
          </cell>
          <cell r="M307">
            <v>1</v>
          </cell>
          <cell r="O307">
            <v>9</v>
          </cell>
          <cell r="S307">
            <v>67</v>
          </cell>
          <cell r="V307">
            <v>60</v>
          </cell>
          <cell r="Y307">
            <v>19</v>
          </cell>
          <cell r="AC307">
            <v>7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6</v>
          </cell>
          <cell r="AN307">
            <v>6</v>
          </cell>
          <cell r="AO307">
            <v>1</v>
          </cell>
          <cell r="AP307">
            <v>-1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7</v>
          </cell>
          <cell r="AV307">
            <v>7</v>
          </cell>
          <cell r="AW307">
            <v>1</v>
          </cell>
          <cell r="AX307">
            <v>-1</v>
          </cell>
          <cell r="AY307">
            <v>8</v>
          </cell>
          <cell r="AZ307">
            <v>7</v>
          </cell>
          <cell r="BA307">
            <v>3</v>
          </cell>
          <cell r="BB307">
            <v>1</v>
          </cell>
          <cell r="BC307">
            <v>7</v>
          </cell>
          <cell r="BD307">
            <v>6</v>
          </cell>
          <cell r="BE307">
            <v>3</v>
          </cell>
          <cell r="BF307">
            <v>1</v>
          </cell>
          <cell r="BG307">
            <v>8</v>
          </cell>
          <cell r="BH307">
            <v>7</v>
          </cell>
          <cell r="BI307">
            <v>3</v>
          </cell>
          <cell r="BJ307">
            <v>1</v>
          </cell>
          <cell r="BK307">
            <v>8</v>
          </cell>
          <cell r="BL307">
            <v>8</v>
          </cell>
          <cell r="BM307">
            <v>1</v>
          </cell>
          <cell r="BN307">
            <v>0</v>
          </cell>
          <cell r="BO307">
            <v>8</v>
          </cell>
          <cell r="BP307">
            <v>6</v>
          </cell>
          <cell r="BQ307">
            <v>3</v>
          </cell>
          <cell r="BR307">
            <v>1</v>
          </cell>
          <cell r="BS307">
            <v>8</v>
          </cell>
          <cell r="BT307">
            <v>6</v>
          </cell>
          <cell r="BU307">
            <v>3</v>
          </cell>
          <cell r="BV307">
            <v>1</v>
          </cell>
          <cell r="BW307">
            <v>7</v>
          </cell>
          <cell r="BX307">
            <v>7</v>
          </cell>
          <cell r="BY307">
            <v>1</v>
          </cell>
          <cell r="BZ307">
            <v>-1</v>
          </cell>
        </row>
        <row r="308">
          <cell r="A308" t="str">
            <v>SPVK</v>
          </cell>
          <cell r="B308" t="str">
            <v>SPVK (1)</v>
          </cell>
          <cell r="C308">
            <v>45</v>
          </cell>
          <cell r="G308">
            <v>0</v>
          </cell>
          <cell r="I308">
            <v>0</v>
          </cell>
          <cell r="K308">
            <v>0</v>
          </cell>
          <cell r="M308">
            <v>0</v>
          </cell>
          <cell r="O308">
            <v>9</v>
          </cell>
          <cell r="S308">
            <v>63</v>
          </cell>
          <cell r="V308">
            <v>60</v>
          </cell>
          <cell r="Y308">
            <v>15</v>
          </cell>
          <cell r="AC308">
            <v>5</v>
          </cell>
          <cell r="AE308">
            <v>6</v>
          </cell>
          <cell r="AF308">
            <v>6</v>
          </cell>
          <cell r="AG308">
            <v>1</v>
          </cell>
          <cell r="AH308">
            <v>1</v>
          </cell>
          <cell r="AI308">
            <v>7</v>
          </cell>
          <cell r="AJ308">
            <v>6</v>
          </cell>
          <cell r="AK308">
            <v>3</v>
          </cell>
          <cell r="AL308">
            <v>1</v>
          </cell>
          <cell r="AM308">
            <v>8</v>
          </cell>
          <cell r="AN308">
            <v>7</v>
          </cell>
          <cell r="AO308">
            <v>3</v>
          </cell>
          <cell r="AP308">
            <v>1</v>
          </cell>
          <cell r="AQ308">
            <v>7</v>
          </cell>
          <cell r="AR308">
            <v>7</v>
          </cell>
          <cell r="AS308">
            <v>1</v>
          </cell>
          <cell r="AT308">
            <v>1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7</v>
          </cell>
          <cell r="AZ308">
            <v>6</v>
          </cell>
          <cell r="BA308">
            <v>3</v>
          </cell>
          <cell r="BB308">
            <v>1</v>
          </cell>
          <cell r="BC308">
            <v>6</v>
          </cell>
          <cell r="BD308">
            <v>7</v>
          </cell>
          <cell r="BE308">
            <v>0</v>
          </cell>
          <cell r="BF308">
            <v>-1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8</v>
          </cell>
          <cell r="BL308">
            <v>6</v>
          </cell>
          <cell r="BM308">
            <v>3</v>
          </cell>
          <cell r="BN308">
            <v>1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6</v>
          </cell>
          <cell r="BT308">
            <v>6</v>
          </cell>
          <cell r="BU308">
            <v>1</v>
          </cell>
          <cell r="BV308">
            <v>-1</v>
          </cell>
          <cell r="BW308">
            <v>8</v>
          </cell>
          <cell r="BX308">
            <v>9</v>
          </cell>
          <cell r="BY308">
            <v>0</v>
          </cell>
          <cell r="BZ308">
            <v>-1</v>
          </cell>
        </row>
        <row r="309">
          <cell r="A309" t="str">
            <v>United</v>
          </cell>
          <cell r="B309" t="str">
            <v>United (1)</v>
          </cell>
          <cell r="C309">
            <v>50</v>
          </cell>
          <cell r="G309">
            <v>0</v>
          </cell>
          <cell r="I309">
            <v>0</v>
          </cell>
          <cell r="K309">
            <v>0</v>
          </cell>
          <cell r="M309">
            <v>0</v>
          </cell>
          <cell r="O309">
            <v>9</v>
          </cell>
          <cell r="S309">
            <v>64</v>
          </cell>
          <cell r="V309">
            <v>58</v>
          </cell>
          <cell r="Y309">
            <v>15</v>
          </cell>
          <cell r="AC309">
            <v>2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8</v>
          </cell>
          <cell r="AJ309">
            <v>7</v>
          </cell>
          <cell r="AK309">
            <v>3</v>
          </cell>
          <cell r="AL309">
            <v>1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7</v>
          </cell>
          <cell r="AR309">
            <v>8</v>
          </cell>
          <cell r="AS309">
            <v>0</v>
          </cell>
          <cell r="AT309">
            <v>-1</v>
          </cell>
          <cell r="AU309">
            <v>6</v>
          </cell>
          <cell r="AV309">
            <v>7</v>
          </cell>
          <cell r="AW309">
            <v>0</v>
          </cell>
          <cell r="AX309">
            <v>-1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6</v>
          </cell>
          <cell r="BD309">
            <v>6</v>
          </cell>
          <cell r="BE309">
            <v>1</v>
          </cell>
          <cell r="BF309">
            <v>0</v>
          </cell>
          <cell r="BG309">
            <v>6</v>
          </cell>
          <cell r="BH309">
            <v>5</v>
          </cell>
          <cell r="BI309">
            <v>3</v>
          </cell>
          <cell r="BJ309">
            <v>1</v>
          </cell>
          <cell r="BK309">
            <v>6</v>
          </cell>
          <cell r="BL309">
            <v>6</v>
          </cell>
          <cell r="BM309">
            <v>1</v>
          </cell>
          <cell r="BN309">
            <v>0</v>
          </cell>
          <cell r="BO309">
            <v>9</v>
          </cell>
          <cell r="BP309">
            <v>5</v>
          </cell>
          <cell r="BQ309">
            <v>3</v>
          </cell>
          <cell r="BR309">
            <v>1</v>
          </cell>
          <cell r="BS309">
            <v>8</v>
          </cell>
          <cell r="BT309">
            <v>8</v>
          </cell>
          <cell r="BU309">
            <v>1</v>
          </cell>
          <cell r="BV309">
            <v>0</v>
          </cell>
          <cell r="BW309">
            <v>8</v>
          </cell>
          <cell r="BX309">
            <v>6</v>
          </cell>
          <cell r="BY309">
            <v>3</v>
          </cell>
          <cell r="BZ309">
            <v>1</v>
          </cell>
        </row>
        <row r="310">
          <cell r="A310" t="str">
            <v>Kinks</v>
          </cell>
          <cell r="B310" t="str">
            <v>Kinks (1)</v>
          </cell>
          <cell r="C310">
            <v>24</v>
          </cell>
          <cell r="G310">
            <v>0</v>
          </cell>
          <cell r="I310">
            <v>0</v>
          </cell>
          <cell r="K310">
            <v>0</v>
          </cell>
          <cell r="M310">
            <v>0</v>
          </cell>
          <cell r="O310">
            <v>9</v>
          </cell>
          <cell r="S310">
            <v>59</v>
          </cell>
          <cell r="V310">
            <v>59</v>
          </cell>
          <cell r="Y310">
            <v>13</v>
          </cell>
          <cell r="AC310">
            <v>9</v>
          </cell>
          <cell r="AE310">
            <v>6</v>
          </cell>
          <cell r="AF310">
            <v>8</v>
          </cell>
          <cell r="AG310">
            <v>0</v>
          </cell>
          <cell r="AH310">
            <v>-1</v>
          </cell>
          <cell r="AI310">
            <v>7</v>
          </cell>
          <cell r="AJ310">
            <v>6</v>
          </cell>
          <cell r="AK310">
            <v>3</v>
          </cell>
          <cell r="AL310">
            <v>1</v>
          </cell>
          <cell r="AM310">
            <v>6</v>
          </cell>
          <cell r="AN310">
            <v>5</v>
          </cell>
          <cell r="AO310">
            <v>3</v>
          </cell>
          <cell r="AP310">
            <v>1</v>
          </cell>
          <cell r="AQ310">
            <v>6</v>
          </cell>
          <cell r="AR310">
            <v>7</v>
          </cell>
          <cell r="AS310">
            <v>0</v>
          </cell>
          <cell r="AT310">
            <v>-1</v>
          </cell>
          <cell r="AU310">
            <v>7</v>
          </cell>
          <cell r="AV310">
            <v>6</v>
          </cell>
          <cell r="AW310">
            <v>3</v>
          </cell>
          <cell r="AX310">
            <v>1</v>
          </cell>
          <cell r="AY310">
            <v>6</v>
          </cell>
          <cell r="AZ310">
            <v>6</v>
          </cell>
          <cell r="BA310">
            <v>1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5</v>
          </cell>
          <cell r="BH310">
            <v>6</v>
          </cell>
          <cell r="BI310">
            <v>0</v>
          </cell>
          <cell r="BJ310">
            <v>-1</v>
          </cell>
          <cell r="BK310">
            <v>7</v>
          </cell>
          <cell r="BL310">
            <v>8</v>
          </cell>
          <cell r="BM310">
            <v>0</v>
          </cell>
          <cell r="BN310">
            <v>-1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9</v>
          </cell>
          <cell r="BT310">
            <v>7</v>
          </cell>
          <cell r="BU310">
            <v>3</v>
          </cell>
          <cell r="BV310">
            <v>1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</row>
        <row r="311">
          <cell r="A311" t="str">
            <v>Kudsken</v>
          </cell>
          <cell r="B311" t="str">
            <v>Kudsken (1)</v>
          </cell>
          <cell r="C311">
            <v>25</v>
          </cell>
          <cell r="G311">
            <v>0</v>
          </cell>
          <cell r="I311">
            <v>0</v>
          </cell>
          <cell r="K311">
            <v>0</v>
          </cell>
          <cell r="M311">
            <v>1</v>
          </cell>
          <cell r="O311">
            <v>9</v>
          </cell>
          <cell r="S311">
            <v>52</v>
          </cell>
          <cell r="V311">
            <v>60</v>
          </cell>
          <cell r="Y311">
            <v>6</v>
          </cell>
          <cell r="AC311">
            <v>1</v>
          </cell>
          <cell r="AE311">
            <v>6</v>
          </cell>
          <cell r="AF311">
            <v>9</v>
          </cell>
          <cell r="AG311">
            <v>0</v>
          </cell>
          <cell r="AH311">
            <v>-1</v>
          </cell>
          <cell r="AI311">
            <v>6</v>
          </cell>
          <cell r="AJ311">
            <v>7</v>
          </cell>
          <cell r="AK311">
            <v>0</v>
          </cell>
          <cell r="AL311">
            <v>-1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7</v>
          </cell>
          <cell r="AR311">
            <v>8</v>
          </cell>
          <cell r="AS311">
            <v>0</v>
          </cell>
          <cell r="AT311">
            <v>-1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6</v>
          </cell>
          <cell r="BA311">
            <v>0</v>
          </cell>
          <cell r="BB311">
            <v>-1</v>
          </cell>
          <cell r="BC311">
            <v>6</v>
          </cell>
          <cell r="BD311">
            <v>5</v>
          </cell>
          <cell r="BE311">
            <v>3</v>
          </cell>
          <cell r="BF311">
            <v>1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6</v>
          </cell>
          <cell r="BL311">
            <v>7</v>
          </cell>
          <cell r="BM311">
            <v>0</v>
          </cell>
          <cell r="BN311">
            <v>-1</v>
          </cell>
          <cell r="BO311">
            <v>4</v>
          </cell>
          <cell r="BP311">
            <v>6</v>
          </cell>
          <cell r="BQ311">
            <v>0</v>
          </cell>
          <cell r="BR311">
            <v>-1</v>
          </cell>
          <cell r="BS311">
            <v>5</v>
          </cell>
          <cell r="BT311">
            <v>4</v>
          </cell>
          <cell r="BU311">
            <v>3</v>
          </cell>
          <cell r="BV311">
            <v>1</v>
          </cell>
          <cell r="BW311">
            <v>7</v>
          </cell>
          <cell r="BX311">
            <v>8</v>
          </cell>
          <cell r="BY311">
            <v>0</v>
          </cell>
          <cell r="BZ311">
            <v>-1</v>
          </cell>
        </row>
        <row r="312">
          <cell r="A312" t="str">
            <v>Idskov</v>
          </cell>
          <cell r="B312" t="str">
            <v>Idskov (1)</v>
          </cell>
          <cell r="C312">
            <v>22</v>
          </cell>
          <cell r="G312">
            <v>0</v>
          </cell>
          <cell r="I312">
            <v>0</v>
          </cell>
          <cell r="K312">
            <v>0</v>
          </cell>
          <cell r="M312">
            <v>0</v>
          </cell>
          <cell r="O312">
            <v>9</v>
          </cell>
          <cell r="S312">
            <v>67</v>
          </cell>
          <cell r="V312">
            <v>60</v>
          </cell>
          <cell r="Y312">
            <v>20</v>
          </cell>
          <cell r="AC312">
            <v>11</v>
          </cell>
          <cell r="AE312">
            <v>8</v>
          </cell>
          <cell r="AF312">
            <v>6</v>
          </cell>
          <cell r="AG312">
            <v>3</v>
          </cell>
          <cell r="AH312">
            <v>1</v>
          </cell>
          <cell r="AI312">
            <v>9</v>
          </cell>
          <cell r="AJ312">
            <v>8</v>
          </cell>
          <cell r="AK312">
            <v>3</v>
          </cell>
          <cell r="AL312">
            <v>1</v>
          </cell>
          <cell r="AM312">
            <v>9</v>
          </cell>
          <cell r="AN312">
            <v>7</v>
          </cell>
          <cell r="AO312">
            <v>3</v>
          </cell>
          <cell r="AP312">
            <v>1</v>
          </cell>
          <cell r="AQ312">
            <v>8</v>
          </cell>
          <cell r="AR312">
            <v>8</v>
          </cell>
          <cell r="AS312">
            <v>1</v>
          </cell>
          <cell r="AT312">
            <v>0</v>
          </cell>
          <cell r="AU312">
            <v>6</v>
          </cell>
          <cell r="AV312">
            <v>8</v>
          </cell>
          <cell r="AW312">
            <v>0</v>
          </cell>
          <cell r="AX312">
            <v>-1</v>
          </cell>
          <cell r="AY312">
            <v>6</v>
          </cell>
          <cell r="AZ312">
            <v>6</v>
          </cell>
          <cell r="BA312">
            <v>1</v>
          </cell>
          <cell r="BB312">
            <v>0</v>
          </cell>
          <cell r="BC312">
            <v>8</v>
          </cell>
          <cell r="BD312">
            <v>7</v>
          </cell>
          <cell r="BE312">
            <v>3</v>
          </cell>
          <cell r="BF312">
            <v>1</v>
          </cell>
          <cell r="BG312">
            <v>7</v>
          </cell>
          <cell r="BH312">
            <v>6</v>
          </cell>
          <cell r="BI312">
            <v>3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6</v>
          </cell>
          <cell r="BP312">
            <v>4</v>
          </cell>
          <cell r="BQ312">
            <v>3</v>
          </cell>
          <cell r="BR312">
            <v>1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</row>
        <row r="313">
          <cell r="A313" t="str">
            <v>Højgård</v>
          </cell>
          <cell r="B313" t="str">
            <v>Højgård (1)</v>
          </cell>
          <cell r="C313">
            <v>20</v>
          </cell>
          <cell r="G313">
            <v>0</v>
          </cell>
          <cell r="I313">
            <v>0</v>
          </cell>
          <cell r="K313">
            <v>0</v>
          </cell>
          <cell r="M313">
            <v>0</v>
          </cell>
          <cell r="O313">
            <v>9</v>
          </cell>
          <cell r="S313">
            <v>59</v>
          </cell>
          <cell r="V313">
            <v>67</v>
          </cell>
          <cell r="Y313">
            <v>6</v>
          </cell>
          <cell r="AC313">
            <v>6</v>
          </cell>
          <cell r="AE313">
            <v>8</v>
          </cell>
          <cell r="AF313">
            <v>8</v>
          </cell>
          <cell r="AG313">
            <v>1</v>
          </cell>
          <cell r="AH313">
            <v>-1</v>
          </cell>
          <cell r="AI313">
            <v>8</v>
          </cell>
          <cell r="AJ313">
            <v>8</v>
          </cell>
          <cell r="AK313">
            <v>1</v>
          </cell>
          <cell r="AL313">
            <v>0</v>
          </cell>
          <cell r="AM313">
            <v>8</v>
          </cell>
          <cell r="AN313">
            <v>9</v>
          </cell>
          <cell r="AO313">
            <v>0</v>
          </cell>
          <cell r="AP313">
            <v>-1</v>
          </cell>
          <cell r="AQ313">
            <v>6</v>
          </cell>
          <cell r="AR313">
            <v>8</v>
          </cell>
          <cell r="AS313">
            <v>0</v>
          </cell>
          <cell r="AT313">
            <v>-1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5</v>
          </cell>
          <cell r="AZ313">
            <v>9</v>
          </cell>
          <cell r="BA313">
            <v>0</v>
          </cell>
          <cell r="BB313">
            <v>-1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6</v>
          </cell>
          <cell r="BH313">
            <v>4</v>
          </cell>
          <cell r="BI313">
            <v>3</v>
          </cell>
          <cell r="BJ313">
            <v>1</v>
          </cell>
          <cell r="BK313">
            <v>4</v>
          </cell>
          <cell r="BL313">
            <v>6</v>
          </cell>
          <cell r="BM313">
            <v>0</v>
          </cell>
          <cell r="BN313">
            <v>-1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8</v>
          </cell>
          <cell r="BT313">
            <v>9</v>
          </cell>
          <cell r="BU313">
            <v>0</v>
          </cell>
          <cell r="BV313">
            <v>-1</v>
          </cell>
          <cell r="BW313">
            <v>6</v>
          </cell>
          <cell r="BX313">
            <v>6</v>
          </cell>
          <cell r="BY313">
            <v>1</v>
          </cell>
          <cell r="BZ313">
            <v>1</v>
          </cell>
        </row>
        <row r="314">
          <cell r="A314" t="str">
            <v>Lund</v>
          </cell>
          <cell r="B314" t="str">
            <v>Lund (1)</v>
          </cell>
          <cell r="C314">
            <v>32</v>
          </cell>
          <cell r="G314">
            <v>0</v>
          </cell>
          <cell r="I314">
            <v>0</v>
          </cell>
          <cell r="K314">
            <v>0</v>
          </cell>
          <cell r="M314">
            <v>0</v>
          </cell>
          <cell r="O314">
            <v>9</v>
          </cell>
          <cell r="S314">
            <v>61</v>
          </cell>
          <cell r="V314">
            <v>64</v>
          </cell>
          <cell r="Y314">
            <v>10</v>
          </cell>
          <cell r="AC314">
            <v>3</v>
          </cell>
          <cell r="AE314">
            <v>8</v>
          </cell>
          <cell r="AF314">
            <v>7</v>
          </cell>
          <cell r="AG314">
            <v>3</v>
          </cell>
          <cell r="AH314">
            <v>1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7</v>
          </cell>
          <cell r="AN314">
            <v>7</v>
          </cell>
          <cell r="AO314">
            <v>1</v>
          </cell>
          <cell r="AP314">
            <v>1</v>
          </cell>
          <cell r="AQ314">
            <v>6</v>
          </cell>
          <cell r="AR314">
            <v>8</v>
          </cell>
          <cell r="AS314">
            <v>0</v>
          </cell>
          <cell r="AT314">
            <v>-1</v>
          </cell>
          <cell r="AU314">
            <v>6</v>
          </cell>
          <cell r="AV314">
            <v>6</v>
          </cell>
          <cell r="AW314">
            <v>1</v>
          </cell>
          <cell r="AX314">
            <v>1</v>
          </cell>
          <cell r="AY314">
            <v>8</v>
          </cell>
          <cell r="AZ314">
            <v>8</v>
          </cell>
          <cell r="BA314">
            <v>1</v>
          </cell>
          <cell r="BB314">
            <v>0</v>
          </cell>
          <cell r="BC314">
            <v>7</v>
          </cell>
          <cell r="BD314">
            <v>9</v>
          </cell>
          <cell r="BE314">
            <v>0</v>
          </cell>
          <cell r="BF314">
            <v>-1</v>
          </cell>
          <cell r="BG314">
            <v>4</v>
          </cell>
          <cell r="BH314">
            <v>5</v>
          </cell>
          <cell r="BI314">
            <v>0</v>
          </cell>
          <cell r="BJ314">
            <v>-1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9</v>
          </cell>
          <cell r="BP314">
            <v>8</v>
          </cell>
          <cell r="BQ314">
            <v>3</v>
          </cell>
          <cell r="BR314">
            <v>1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6</v>
          </cell>
          <cell r="BX314">
            <v>6</v>
          </cell>
          <cell r="BY314">
            <v>1</v>
          </cell>
          <cell r="BZ314">
            <v>-1</v>
          </cell>
        </row>
        <row r="315">
          <cell r="A315" t="str">
            <v>Select</v>
          </cell>
          <cell r="B315" t="str">
            <v>Select (1)</v>
          </cell>
          <cell r="C315">
            <v>44</v>
          </cell>
          <cell r="G315">
            <v>0</v>
          </cell>
          <cell r="I315">
            <v>0</v>
          </cell>
          <cell r="K315">
            <v>0</v>
          </cell>
          <cell r="M315">
            <v>0</v>
          </cell>
          <cell r="O315">
            <v>9</v>
          </cell>
          <cell r="S315">
            <v>62</v>
          </cell>
          <cell r="V315">
            <v>63</v>
          </cell>
          <cell r="Y315">
            <v>12</v>
          </cell>
          <cell r="AC315">
            <v>12</v>
          </cell>
          <cell r="AE315">
            <v>6</v>
          </cell>
          <cell r="AF315">
            <v>7</v>
          </cell>
          <cell r="AG315">
            <v>0</v>
          </cell>
          <cell r="AH315">
            <v>-1</v>
          </cell>
          <cell r="AI315">
            <v>6</v>
          </cell>
          <cell r="AJ315">
            <v>7</v>
          </cell>
          <cell r="AK315">
            <v>0</v>
          </cell>
          <cell r="AL315">
            <v>-1</v>
          </cell>
          <cell r="AM315">
            <v>8</v>
          </cell>
          <cell r="AN315">
            <v>7</v>
          </cell>
          <cell r="AO315">
            <v>3</v>
          </cell>
          <cell r="AP315">
            <v>1</v>
          </cell>
          <cell r="AQ315">
            <v>7</v>
          </cell>
          <cell r="AR315">
            <v>7</v>
          </cell>
          <cell r="AS315">
            <v>1</v>
          </cell>
          <cell r="AT315">
            <v>1</v>
          </cell>
          <cell r="AU315">
            <v>9</v>
          </cell>
          <cell r="AV315">
            <v>8</v>
          </cell>
          <cell r="AW315">
            <v>3</v>
          </cell>
          <cell r="AX315">
            <v>1</v>
          </cell>
          <cell r="AY315">
            <v>6</v>
          </cell>
          <cell r="AZ315">
            <v>8</v>
          </cell>
          <cell r="BA315">
            <v>0</v>
          </cell>
          <cell r="BB315">
            <v>-1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8</v>
          </cell>
          <cell r="BH315">
            <v>7</v>
          </cell>
          <cell r="BI315">
            <v>3</v>
          </cell>
          <cell r="BJ315">
            <v>1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6</v>
          </cell>
          <cell r="BP315">
            <v>6</v>
          </cell>
          <cell r="BQ315">
            <v>1</v>
          </cell>
          <cell r="BR315">
            <v>-1</v>
          </cell>
          <cell r="BS315">
            <v>6</v>
          </cell>
          <cell r="BT315">
            <v>6</v>
          </cell>
          <cell r="BU315">
            <v>1</v>
          </cell>
          <cell r="BV315">
            <v>1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</row>
        <row r="317">
          <cell r="A317" t="str">
            <v>Harry</v>
          </cell>
          <cell r="B317" t="str">
            <v>Harry (2)</v>
          </cell>
          <cell r="C317">
            <v>17</v>
          </cell>
          <cell r="G317">
            <v>0</v>
          </cell>
          <cell r="I317">
            <v>0</v>
          </cell>
          <cell r="K317">
            <v>0</v>
          </cell>
          <cell r="M317">
            <v>0</v>
          </cell>
          <cell r="O317">
            <v>9</v>
          </cell>
          <cell r="S317">
            <v>60</v>
          </cell>
          <cell r="V317">
            <v>61</v>
          </cell>
          <cell r="Y317">
            <v>11</v>
          </cell>
          <cell r="AC317">
            <v>5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6</v>
          </cell>
          <cell r="AJ317">
            <v>6</v>
          </cell>
          <cell r="AK317">
            <v>1</v>
          </cell>
          <cell r="AL317">
            <v>-1</v>
          </cell>
          <cell r="AM317">
            <v>7</v>
          </cell>
          <cell r="AN317">
            <v>6</v>
          </cell>
          <cell r="AO317">
            <v>3</v>
          </cell>
          <cell r="AP317">
            <v>1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6</v>
          </cell>
          <cell r="AV317">
            <v>6</v>
          </cell>
          <cell r="AW317">
            <v>1</v>
          </cell>
          <cell r="AX317">
            <v>-1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</v>
          </cell>
          <cell r="BD317">
            <v>8</v>
          </cell>
          <cell r="BE317">
            <v>1</v>
          </cell>
          <cell r="BF317">
            <v>0</v>
          </cell>
          <cell r="BG317">
            <v>8</v>
          </cell>
          <cell r="BH317">
            <v>8</v>
          </cell>
          <cell r="BI317">
            <v>1</v>
          </cell>
          <cell r="BJ317">
            <v>1</v>
          </cell>
          <cell r="BK317">
            <v>4</v>
          </cell>
          <cell r="BL317">
            <v>6</v>
          </cell>
          <cell r="BM317">
            <v>0</v>
          </cell>
          <cell r="BN317">
            <v>-1</v>
          </cell>
          <cell r="BO317">
            <v>7</v>
          </cell>
          <cell r="BP317">
            <v>9</v>
          </cell>
          <cell r="BQ317">
            <v>0</v>
          </cell>
          <cell r="BR317">
            <v>-1</v>
          </cell>
          <cell r="BS317">
            <v>6</v>
          </cell>
          <cell r="BT317">
            <v>6</v>
          </cell>
          <cell r="BU317">
            <v>1</v>
          </cell>
          <cell r="BV317">
            <v>-1</v>
          </cell>
          <cell r="BW317">
            <v>8</v>
          </cell>
          <cell r="BX317">
            <v>6</v>
          </cell>
          <cell r="BY317">
            <v>3</v>
          </cell>
          <cell r="BZ317">
            <v>1</v>
          </cell>
        </row>
        <row r="318">
          <cell r="A318" t="str">
            <v>Forest</v>
          </cell>
          <cell r="B318" t="str">
            <v>Forest (2)</v>
          </cell>
          <cell r="C318">
            <v>12</v>
          </cell>
          <cell r="G318">
            <v>0</v>
          </cell>
          <cell r="I318">
            <v>0</v>
          </cell>
          <cell r="K318">
            <v>0</v>
          </cell>
          <cell r="M318">
            <v>0</v>
          </cell>
          <cell r="O318">
            <v>9</v>
          </cell>
          <cell r="S318">
            <v>64</v>
          </cell>
          <cell r="V318">
            <v>58</v>
          </cell>
          <cell r="Y318">
            <v>17</v>
          </cell>
          <cell r="AC318">
            <v>10</v>
          </cell>
          <cell r="AE318">
            <v>6</v>
          </cell>
          <cell r="AF318">
            <v>6</v>
          </cell>
          <cell r="AG318">
            <v>1</v>
          </cell>
          <cell r="AH318">
            <v>1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8</v>
          </cell>
          <cell r="AN318">
            <v>6</v>
          </cell>
          <cell r="AO318">
            <v>3</v>
          </cell>
          <cell r="AP318">
            <v>1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6</v>
          </cell>
          <cell r="AV318">
            <v>6</v>
          </cell>
          <cell r="AW318">
            <v>1</v>
          </cell>
          <cell r="AX318">
            <v>0</v>
          </cell>
          <cell r="AY318">
            <v>8</v>
          </cell>
          <cell r="AZ318">
            <v>8</v>
          </cell>
          <cell r="BA318">
            <v>1</v>
          </cell>
          <cell r="BB318">
            <v>0</v>
          </cell>
          <cell r="BC318">
            <v>7</v>
          </cell>
          <cell r="BD318">
            <v>6</v>
          </cell>
          <cell r="BE318">
            <v>3</v>
          </cell>
          <cell r="BF318">
            <v>1</v>
          </cell>
          <cell r="BG318">
            <v>6</v>
          </cell>
          <cell r="BH318">
            <v>5</v>
          </cell>
          <cell r="BI318">
            <v>3</v>
          </cell>
          <cell r="BJ318">
            <v>1</v>
          </cell>
          <cell r="BK318">
            <v>9</v>
          </cell>
          <cell r="BL318">
            <v>7</v>
          </cell>
          <cell r="BM318">
            <v>3</v>
          </cell>
          <cell r="BN318">
            <v>1</v>
          </cell>
          <cell r="BO318">
            <v>8</v>
          </cell>
          <cell r="BP318">
            <v>8</v>
          </cell>
          <cell r="BQ318">
            <v>1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6</v>
          </cell>
          <cell r="BX318">
            <v>6</v>
          </cell>
          <cell r="BY318">
            <v>1</v>
          </cell>
          <cell r="BZ318">
            <v>-1</v>
          </cell>
        </row>
        <row r="319">
          <cell r="A319" t="str">
            <v>Murer</v>
          </cell>
          <cell r="B319" t="str">
            <v>Murer (2)</v>
          </cell>
          <cell r="C319">
            <v>35</v>
          </cell>
          <cell r="G319">
            <v>0</v>
          </cell>
          <cell r="I319">
            <v>0</v>
          </cell>
          <cell r="K319">
            <v>0</v>
          </cell>
          <cell r="M319">
            <v>0</v>
          </cell>
          <cell r="O319">
            <v>9</v>
          </cell>
          <cell r="S319">
            <v>57</v>
          </cell>
          <cell r="V319">
            <v>63</v>
          </cell>
          <cell r="Y319">
            <v>5</v>
          </cell>
          <cell r="AC319">
            <v>4</v>
          </cell>
          <cell r="AE319">
            <v>6</v>
          </cell>
          <cell r="AF319">
            <v>7</v>
          </cell>
          <cell r="AG319">
            <v>0</v>
          </cell>
          <cell r="AH319">
            <v>-1</v>
          </cell>
          <cell r="AI319">
            <v>6</v>
          </cell>
          <cell r="AJ319">
            <v>8</v>
          </cell>
          <cell r="AK319">
            <v>0</v>
          </cell>
          <cell r="AL319">
            <v>-1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4</v>
          </cell>
          <cell r="AR319">
            <v>5</v>
          </cell>
          <cell r="AS319">
            <v>0</v>
          </cell>
          <cell r="AT319">
            <v>-1</v>
          </cell>
          <cell r="AU319">
            <v>8</v>
          </cell>
          <cell r="AV319">
            <v>7</v>
          </cell>
          <cell r="AW319">
            <v>3</v>
          </cell>
          <cell r="AX319">
            <v>1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5</v>
          </cell>
          <cell r="BD319">
            <v>6</v>
          </cell>
          <cell r="BE319">
            <v>0</v>
          </cell>
          <cell r="BF319">
            <v>-1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6</v>
          </cell>
          <cell r="BL319">
            <v>6</v>
          </cell>
          <cell r="BM319">
            <v>1</v>
          </cell>
          <cell r="BN319">
            <v>1</v>
          </cell>
          <cell r="BO319">
            <v>8</v>
          </cell>
          <cell r="BP319">
            <v>9</v>
          </cell>
          <cell r="BQ319">
            <v>0</v>
          </cell>
          <cell r="BR319">
            <v>-1</v>
          </cell>
          <cell r="BS319">
            <v>7</v>
          </cell>
          <cell r="BT319">
            <v>7</v>
          </cell>
          <cell r="BU319">
            <v>1</v>
          </cell>
          <cell r="BV319">
            <v>0</v>
          </cell>
          <cell r="BW319">
            <v>7</v>
          </cell>
          <cell r="BX319">
            <v>8</v>
          </cell>
          <cell r="BY319">
            <v>0</v>
          </cell>
          <cell r="BZ319">
            <v>-1</v>
          </cell>
        </row>
        <row r="320">
          <cell r="A320" t="str">
            <v>Himbo</v>
          </cell>
          <cell r="B320" t="str">
            <v>Himbo (2)</v>
          </cell>
          <cell r="C320">
            <v>19</v>
          </cell>
          <cell r="G320">
            <v>0</v>
          </cell>
          <cell r="I320">
            <v>0</v>
          </cell>
          <cell r="K320">
            <v>0</v>
          </cell>
          <cell r="M320">
            <v>0</v>
          </cell>
          <cell r="O320">
            <v>9</v>
          </cell>
          <cell r="S320">
            <v>62</v>
          </cell>
          <cell r="V320">
            <v>62</v>
          </cell>
          <cell r="Y320">
            <v>17</v>
          </cell>
          <cell r="AC320">
            <v>11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5</v>
          </cell>
          <cell r="AN320">
            <v>4</v>
          </cell>
          <cell r="AO320">
            <v>3</v>
          </cell>
          <cell r="AP320">
            <v>1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7</v>
          </cell>
          <cell r="AV320">
            <v>7</v>
          </cell>
          <cell r="AW320">
            <v>1</v>
          </cell>
          <cell r="AX320">
            <v>1</v>
          </cell>
          <cell r="AY320">
            <v>9</v>
          </cell>
          <cell r="AZ320">
            <v>9</v>
          </cell>
          <cell r="BA320">
            <v>1</v>
          </cell>
          <cell r="BB320">
            <v>0</v>
          </cell>
          <cell r="BC320">
            <v>3</v>
          </cell>
          <cell r="BD320">
            <v>7</v>
          </cell>
          <cell r="BE320">
            <v>0</v>
          </cell>
          <cell r="BF320">
            <v>-1</v>
          </cell>
          <cell r="BG320">
            <v>8</v>
          </cell>
          <cell r="BH320">
            <v>7</v>
          </cell>
          <cell r="BI320">
            <v>3</v>
          </cell>
          <cell r="BJ320">
            <v>1</v>
          </cell>
          <cell r="BK320">
            <v>7</v>
          </cell>
          <cell r="BL320">
            <v>8</v>
          </cell>
          <cell r="BM320">
            <v>0</v>
          </cell>
          <cell r="BN320">
            <v>-1</v>
          </cell>
          <cell r="BO320">
            <v>8</v>
          </cell>
          <cell r="BP320">
            <v>7</v>
          </cell>
          <cell r="BQ320">
            <v>3</v>
          </cell>
          <cell r="BR320">
            <v>1</v>
          </cell>
          <cell r="BS320">
            <v>8</v>
          </cell>
          <cell r="BT320">
            <v>7</v>
          </cell>
          <cell r="BU320">
            <v>3</v>
          </cell>
          <cell r="BV320">
            <v>1</v>
          </cell>
          <cell r="BW320">
            <v>7</v>
          </cell>
          <cell r="BX320">
            <v>6</v>
          </cell>
          <cell r="BY320">
            <v>3</v>
          </cell>
          <cell r="BZ320">
            <v>1</v>
          </cell>
        </row>
        <row r="321">
          <cell r="A321" t="str">
            <v>Anderup</v>
          </cell>
          <cell r="B321" t="str">
            <v>Anderup (2)</v>
          </cell>
          <cell r="C321">
            <v>2</v>
          </cell>
          <cell r="G321">
            <v>0</v>
          </cell>
          <cell r="I321">
            <v>0</v>
          </cell>
          <cell r="K321">
            <v>0</v>
          </cell>
          <cell r="M321">
            <v>0</v>
          </cell>
          <cell r="O321">
            <v>9</v>
          </cell>
          <cell r="S321">
            <v>63</v>
          </cell>
          <cell r="V321">
            <v>64</v>
          </cell>
          <cell r="Y321">
            <v>10</v>
          </cell>
          <cell r="AC321">
            <v>1</v>
          </cell>
          <cell r="AE321">
            <v>6</v>
          </cell>
          <cell r="AF321">
            <v>6</v>
          </cell>
          <cell r="AG321">
            <v>1</v>
          </cell>
          <cell r="AH321">
            <v>1</v>
          </cell>
          <cell r="AI321">
            <v>6</v>
          </cell>
          <cell r="AJ321">
            <v>6</v>
          </cell>
          <cell r="AK321">
            <v>1</v>
          </cell>
          <cell r="AL321">
            <v>0</v>
          </cell>
          <cell r="AM321">
            <v>7</v>
          </cell>
          <cell r="AN321">
            <v>8</v>
          </cell>
          <cell r="AO321">
            <v>0</v>
          </cell>
          <cell r="AP321">
            <v>-1</v>
          </cell>
          <cell r="AQ321">
            <v>7</v>
          </cell>
          <cell r="AR321">
            <v>7</v>
          </cell>
          <cell r="AS321">
            <v>1</v>
          </cell>
          <cell r="AT321">
            <v>-1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7</v>
          </cell>
          <cell r="AZ321">
            <v>6</v>
          </cell>
          <cell r="BA321">
            <v>3</v>
          </cell>
          <cell r="BB321">
            <v>1</v>
          </cell>
          <cell r="BC321">
            <v>9</v>
          </cell>
          <cell r="BD321">
            <v>7</v>
          </cell>
          <cell r="BE321">
            <v>3</v>
          </cell>
          <cell r="BF321">
            <v>1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8</v>
          </cell>
          <cell r="BL321">
            <v>8</v>
          </cell>
          <cell r="BM321">
            <v>1</v>
          </cell>
          <cell r="BN321">
            <v>1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6</v>
          </cell>
          <cell r="BT321">
            <v>7</v>
          </cell>
          <cell r="BU321">
            <v>0</v>
          </cell>
          <cell r="BV321">
            <v>-1</v>
          </cell>
          <cell r="BW321">
            <v>7</v>
          </cell>
          <cell r="BX321">
            <v>9</v>
          </cell>
          <cell r="BY321">
            <v>0</v>
          </cell>
          <cell r="BZ321">
            <v>-1</v>
          </cell>
        </row>
        <row r="322">
          <cell r="A322" t="str">
            <v>Idskov</v>
          </cell>
          <cell r="B322" t="str">
            <v>Idskov (2)</v>
          </cell>
          <cell r="C322">
            <v>22</v>
          </cell>
          <cell r="G322">
            <v>0</v>
          </cell>
          <cell r="I322">
            <v>0</v>
          </cell>
          <cell r="K322">
            <v>0</v>
          </cell>
          <cell r="M322">
            <v>0</v>
          </cell>
          <cell r="O322">
            <v>9</v>
          </cell>
          <cell r="S322">
            <v>67</v>
          </cell>
          <cell r="V322">
            <v>61</v>
          </cell>
          <cell r="Y322">
            <v>13</v>
          </cell>
          <cell r="AC322">
            <v>9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8</v>
          </cell>
          <cell r="AJ322">
            <v>8</v>
          </cell>
          <cell r="AK322">
            <v>1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9</v>
          </cell>
          <cell r="AR322">
            <v>9</v>
          </cell>
          <cell r="AS322">
            <v>1</v>
          </cell>
          <cell r="AT322">
            <v>0</v>
          </cell>
          <cell r="AU322">
            <v>6</v>
          </cell>
          <cell r="AV322">
            <v>7</v>
          </cell>
          <cell r="AW322">
            <v>0</v>
          </cell>
          <cell r="AX322">
            <v>-1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7</v>
          </cell>
          <cell r="BD322">
            <v>7</v>
          </cell>
          <cell r="BE322">
            <v>1</v>
          </cell>
          <cell r="BF322">
            <v>0</v>
          </cell>
          <cell r="BG322">
            <v>6</v>
          </cell>
          <cell r="BH322">
            <v>6</v>
          </cell>
          <cell r="BI322">
            <v>1</v>
          </cell>
          <cell r="BJ322">
            <v>0</v>
          </cell>
          <cell r="BK322">
            <v>6</v>
          </cell>
          <cell r="BL322">
            <v>7</v>
          </cell>
          <cell r="BM322">
            <v>0</v>
          </cell>
          <cell r="BN322">
            <v>-1</v>
          </cell>
          <cell r="BO322">
            <v>9</v>
          </cell>
          <cell r="BP322">
            <v>5</v>
          </cell>
          <cell r="BQ322">
            <v>3</v>
          </cell>
          <cell r="BR322">
            <v>1</v>
          </cell>
          <cell r="BS322">
            <v>8</v>
          </cell>
          <cell r="BT322">
            <v>7</v>
          </cell>
          <cell r="BU322">
            <v>3</v>
          </cell>
          <cell r="BV322">
            <v>1</v>
          </cell>
          <cell r="BW322">
            <v>8</v>
          </cell>
          <cell r="BX322">
            <v>5</v>
          </cell>
          <cell r="BY322">
            <v>3</v>
          </cell>
          <cell r="BZ322">
            <v>1</v>
          </cell>
        </row>
        <row r="323">
          <cell r="A323" t="str">
            <v>Robbo</v>
          </cell>
          <cell r="B323" t="str">
            <v>Robbo (2)</v>
          </cell>
          <cell r="C323">
            <v>41</v>
          </cell>
          <cell r="G323">
            <v>0</v>
          </cell>
          <cell r="I323">
            <v>0</v>
          </cell>
          <cell r="K323">
            <v>0</v>
          </cell>
          <cell r="M323">
            <v>0</v>
          </cell>
          <cell r="O323">
            <v>9</v>
          </cell>
          <cell r="S323">
            <v>62</v>
          </cell>
          <cell r="V323">
            <v>60</v>
          </cell>
          <cell r="Y323">
            <v>12</v>
          </cell>
          <cell r="AC323">
            <v>6</v>
          </cell>
          <cell r="AE323">
            <v>8</v>
          </cell>
          <cell r="AF323">
            <v>8</v>
          </cell>
          <cell r="AG323">
            <v>1</v>
          </cell>
          <cell r="AH323">
            <v>0</v>
          </cell>
          <cell r="AI323">
            <v>6</v>
          </cell>
          <cell r="AJ323">
            <v>7</v>
          </cell>
          <cell r="AK323">
            <v>0</v>
          </cell>
          <cell r="AL323">
            <v>-1</v>
          </cell>
          <cell r="AM323">
            <v>6</v>
          </cell>
          <cell r="AN323">
            <v>5</v>
          </cell>
          <cell r="AO323">
            <v>3</v>
          </cell>
          <cell r="AP323">
            <v>1</v>
          </cell>
          <cell r="AQ323">
            <v>7</v>
          </cell>
          <cell r="AR323">
            <v>3</v>
          </cell>
          <cell r="AS323">
            <v>3</v>
          </cell>
          <cell r="AT323">
            <v>1</v>
          </cell>
          <cell r="AU323">
            <v>7</v>
          </cell>
          <cell r="AV323">
            <v>9</v>
          </cell>
          <cell r="AW323">
            <v>0</v>
          </cell>
          <cell r="AX323">
            <v>-1</v>
          </cell>
          <cell r="AY323">
            <v>7</v>
          </cell>
          <cell r="AZ323">
            <v>7</v>
          </cell>
          <cell r="BA323">
            <v>1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6</v>
          </cell>
          <cell r="BH323">
            <v>5</v>
          </cell>
          <cell r="BI323">
            <v>3</v>
          </cell>
          <cell r="BJ323">
            <v>1</v>
          </cell>
          <cell r="BK323">
            <v>7</v>
          </cell>
          <cell r="BL323">
            <v>7</v>
          </cell>
          <cell r="BM323">
            <v>1</v>
          </cell>
          <cell r="BN323">
            <v>1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8</v>
          </cell>
          <cell r="BT323">
            <v>9</v>
          </cell>
          <cell r="BU323">
            <v>0</v>
          </cell>
          <cell r="BV323">
            <v>-1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</row>
        <row r="324">
          <cell r="A324" t="str">
            <v>Agger</v>
          </cell>
          <cell r="B324" t="str">
            <v>Agger (2)</v>
          </cell>
          <cell r="C324">
            <v>1</v>
          </cell>
          <cell r="G324">
            <v>0</v>
          </cell>
          <cell r="I324">
            <v>0</v>
          </cell>
          <cell r="K324">
            <v>0</v>
          </cell>
          <cell r="M324">
            <v>0</v>
          </cell>
          <cell r="O324">
            <v>9</v>
          </cell>
          <cell r="S324">
            <v>59</v>
          </cell>
          <cell r="V324">
            <v>61</v>
          </cell>
          <cell r="Y324">
            <v>9</v>
          </cell>
          <cell r="AC324">
            <v>3</v>
          </cell>
          <cell r="AE324">
            <v>8</v>
          </cell>
          <cell r="AF324">
            <v>8</v>
          </cell>
          <cell r="AG324">
            <v>1</v>
          </cell>
          <cell r="AH324">
            <v>-1</v>
          </cell>
          <cell r="AI324">
            <v>5</v>
          </cell>
          <cell r="AJ324">
            <v>6</v>
          </cell>
          <cell r="AK324">
            <v>0</v>
          </cell>
          <cell r="AL324">
            <v>-1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7</v>
          </cell>
          <cell r="AR324">
            <v>8</v>
          </cell>
          <cell r="AS324">
            <v>0</v>
          </cell>
          <cell r="AT324">
            <v>-1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6</v>
          </cell>
          <cell r="AZ324">
            <v>6</v>
          </cell>
          <cell r="BA324">
            <v>1</v>
          </cell>
          <cell r="BB324">
            <v>0</v>
          </cell>
          <cell r="BC324">
            <v>5</v>
          </cell>
          <cell r="BD324">
            <v>6</v>
          </cell>
          <cell r="BE324">
            <v>0</v>
          </cell>
          <cell r="BF324">
            <v>-1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8</v>
          </cell>
          <cell r="BL324">
            <v>6</v>
          </cell>
          <cell r="BM324">
            <v>3</v>
          </cell>
          <cell r="BN324">
            <v>1</v>
          </cell>
          <cell r="BO324">
            <v>7</v>
          </cell>
          <cell r="BP324">
            <v>7</v>
          </cell>
          <cell r="BQ324">
            <v>1</v>
          </cell>
          <cell r="BR324">
            <v>0</v>
          </cell>
          <cell r="BS324">
            <v>7</v>
          </cell>
          <cell r="BT324">
            <v>6</v>
          </cell>
          <cell r="BU324">
            <v>3</v>
          </cell>
          <cell r="BV324">
            <v>1</v>
          </cell>
          <cell r="BW324">
            <v>6</v>
          </cell>
          <cell r="BX324">
            <v>8</v>
          </cell>
          <cell r="BY324">
            <v>0</v>
          </cell>
          <cell r="BZ324">
            <v>-1</v>
          </cell>
        </row>
        <row r="325">
          <cell r="A325" t="str">
            <v>Livpool</v>
          </cell>
          <cell r="B325" t="str">
            <v>Livpool (2)</v>
          </cell>
          <cell r="C325">
            <v>28</v>
          </cell>
          <cell r="G325">
            <v>0</v>
          </cell>
          <cell r="I325">
            <v>0</v>
          </cell>
          <cell r="K325">
            <v>0</v>
          </cell>
          <cell r="M325">
            <v>0</v>
          </cell>
          <cell r="O325">
            <v>9</v>
          </cell>
          <cell r="S325">
            <v>60</v>
          </cell>
          <cell r="V325">
            <v>61</v>
          </cell>
          <cell r="Y325">
            <v>12</v>
          </cell>
          <cell r="AC325">
            <v>2</v>
          </cell>
          <cell r="AE325">
            <v>6</v>
          </cell>
          <cell r="AF325">
            <v>4</v>
          </cell>
          <cell r="AG325">
            <v>3</v>
          </cell>
          <cell r="AH325">
            <v>1</v>
          </cell>
          <cell r="AI325">
            <v>7</v>
          </cell>
          <cell r="AJ325">
            <v>9</v>
          </cell>
          <cell r="AK325">
            <v>0</v>
          </cell>
          <cell r="AL325">
            <v>-1</v>
          </cell>
          <cell r="AM325">
            <v>6</v>
          </cell>
          <cell r="AN325">
            <v>6</v>
          </cell>
          <cell r="AO325">
            <v>1</v>
          </cell>
          <cell r="AP325">
            <v>-1</v>
          </cell>
          <cell r="AQ325">
            <v>8</v>
          </cell>
          <cell r="AR325">
            <v>7</v>
          </cell>
          <cell r="AS325">
            <v>3</v>
          </cell>
          <cell r="AT325">
            <v>1</v>
          </cell>
          <cell r="AU325">
            <v>8</v>
          </cell>
          <cell r="AV325">
            <v>8</v>
          </cell>
          <cell r="AW325">
            <v>1</v>
          </cell>
          <cell r="AX325">
            <v>-1</v>
          </cell>
          <cell r="AY325">
            <v>7</v>
          </cell>
          <cell r="AZ325">
            <v>6</v>
          </cell>
          <cell r="BA325">
            <v>3</v>
          </cell>
          <cell r="BB325">
            <v>1</v>
          </cell>
          <cell r="BC325">
            <v>7</v>
          </cell>
          <cell r="BD325">
            <v>7</v>
          </cell>
          <cell r="BE325">
            <v>1</v>
          </cell>
          <cell r="BF325">
            <v>-1</v>
          </cell>
          <cell r="BG325">
            <v>6</v>
          </cell>
          <cell r="BH325">
            <v>8</v>
          </cell>
          <cell r="BI325">
            <v>0</v>
          </cell>
          <cell r="BJ325">
            <v>-1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5</v>
          </cell>
          <cell r="BP325">
            <v>6</v>
          </cell>
          <cell r="BQ325">
            <v>0</v>
          </cell>
          <cell r="BR325">
            <v>-1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</row>
        <row r="326">
          <cell r="A326" t="str">
            <v>Degnen</v>
          </cell>
          <cell r="B326" t="str">
            <v>Degnen (2)</v>
          </cell>
          <cell r="C326">
            <v>9</v>
          </cell>
          <cell r="G326">
            <v>0</v>
          </cell>
          <cell r="I326">
            <v>0</v>
          </cell>
          <cell r="K326">
            <v>0</v>
          </cell>
          <cell r="M326">
            <v>0</v>
          </cell>
          <cell r="O326">
            <v>9</v>
          </cell>
          <cell r="S326">
            <v>64</v>
          </cell>
          <cell r="V326">
            <v>65</v>
          </cell>
          <cell r="Y326">
            <v>13</v>
          </cell>
          <cell r="AC326">
            <v>12</v>
          </cell>
          <cell r="AE326">
            <v>9</v>
          </cell>
          <cell r="AF326">
            <v>7</v>
          </cell>
          <cell r="AG326">
            <v>3</v>
          </cell>
          <cell r="AH326">
            <v>1</v>
          </cell>
          <cell r="AI326">
            <v>8</v>
          </cell>
          <cell r="AJ326">
            <v>8</v>
          </cell>
          <cell r="AK326">
            <v>1</v>
          </cell>
          <cell r="AL326">
            <v>0</v>
          </cell>
          <cell r="AM326">
            <v>9</v>
          </cell>
          <cell r="AN326">
            <v>8</v>
          </cell>
          <cell r="AO326">
            <v>3</v>
          </cell>
          <cell r="AP326">
            <v>1</v>
          </cell>
          <cell r="AQ326">
            <v>7</v>
          </cell>
          <cell r="AR326">
            <v>8</v>
          </cell>
          <cell r="AS326">
            <v>0</v>
          </cell>
          <cell r="AT326">
            <v>-1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5</v>
          </cell>
          <cell r="AZ326">
            <v>9</v>
          </cell>
          <cell r="BA326">
            <v>0</v>
          </cell>
          <cell r="BB326">
            <v>-1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7</v>
          </cell>
          <cell r="BH326">
            <v>7</v>
          </cell>
          <cell r="BI326">
            <v>1</v>
          </cell>
          <cell r="BJ326">
            <v>0</v>
          </cell>
          <cell r="BK326">
            <v>6</v>
          </cell>
          <cell r="BL326">
            <v>5</v>
          </cell>
          <cell r="BM326">
            <v>3</v>
          </cell>
          <cell r="BN326">
            <v>1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7</v>
          </cell>
          <cell r="BT326">
            <v>7</v>
          </cell>
          <cell r="BU326">
            <v>1</v>
          </cell>
          <cell r="BV326">
            <v>0</v>
          </cell>
          <cell r="BW326">
            <v>6</v>
          </cell>
          <cell r="BX326">
            <v>6</v>
          </cell>
          <cell r="BY326">
            <v>1</v>
          </cell>
          <cell r="BZ326">
            <v>0</v>
          </cell>
        </row>
        <row r="327">
          <cell r="A327" t="str">
            <v>Steam</v>
          </cell>
          <cell r="B327" t="str">
            <v>Steam (2)</v>
          </cell>
          <cell r="C327">
            <v>46</v>
          </cell>
          <cell r="G327">
            <v>0</v>
          </cell>
          <cell r="I327">
            <v>0</v>
          </cell>
          <cell r="K327">
            <v>0</v>
          </cell>
          <cell r="M327">
            <v>0</v>
          </cell>
          <cell r="O327">
            <v>9</v>
          </cell>
          <cell r="S327">
            <v>61</v>
          </cell>
          <cell r="V327">
            <v>61</v>
          </cell>
          <cell r="Y327">
            <v>12</v>
          </cell>
          <cell r="AC327">
            <v>7</v>
          </cell>
          <cell r="AE327">
            <v>6</v>
          </cell>
          <cell r="AF327">
            <v>6</v>
          </cell>
          <cell r="AG327">
            <v>1</v>
          </cell>
          <cell r="AH327">
            <v>1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7</v>
          </cell>
          <cell r="AN327">
            <v>7</v>
          </cell>
          <cell r="AO327">
            <v>1</v>
          </cell>
          <cell r="AP327">
            <v>0</v>
          </cell>
          <cell r="AQ327">
            <v>7</v>
          </cell>
          <cell r="AR327">
            <v>8</v>
          </cell>
          <cell r="AS327">
            <v>0</v>
          </cell>
          <cell r="AT327">
            <v>-1</v>
          </cell>
          <cell r="AU327">
            <v>7</v>
          </cell>
          <cell r="AV327">
            <v>6</v>
          </cell>
          <cell r="AW327">
            <v>3</v>
          </cell>
          <cell r="AX327">
            <v>1</v>
          </cell>
          <cell r="AY327">
            <v>7</v>
          </cell>
          <cell r="AZ327">
            <v>8</v>
          </cell>
          <cell r="BA327">
            <v>0</v>
          </cell>
          <cell r="BB327">
            <v>-1</v>
          </cell>
          <cell r="BC327">
            <v>9</v>
          </cell>
          <cell r="BD327">
            <v>8</v>
          </cell>
          <cell r="BE327">
            <v>3</v>
          </cell>
          <cell r="BF327">
            <v>1</v>
          </cell>
          <cell r="BG327">
            <v>6</v>
          </cell>
          <cell r="BH327">
            <v>7</v>
          </cell>
          <cell r="BI327">
            <v>0</v>
          </cell>
          <cell r="BJ327">
            <v>-1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7</v>
          </cell>
          <cell r="BP327">
            <v>7</v>
          </cell>
          <cell r="BQ327">
            <v>1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5</v>
          </cell>
          <cell r="BX327">
            <v>4</v>
          </cell>
          <cell r="BY327">
            <v>3</v>
          </cell>
          <cell r="BZ327">
            <v>1</v>
          </cell>
        </row>
        <row r="328">
          <cell r="A328" t="str">
            <v>Cottee</v>
          </cell>
          <cell r="B328" t="str">
            <v>Cottee (2)</v>
          </cell>
          <cell r="C328">
            <v>8</v>
          </cell>
          <cell r="G328">
            <v>0</v>
          </cell>
          <cell r="I328">
            <v>0</v>
          </cell>
          <cell r="K328">
            <v>0</v>
          </cell>
          <cell r="M328">
            <v>0</v>
          </cell>
          <cell r="O328">
            <v>9</v>
          </cell>
          <cell r="S328">
            <v>58</v>
          </cell>
          <cell r="V328">
            <v>60</v>
          </cell>
          <cell r="Y328">
            <v>11</v>
          </cell>
          <cell r="AC328">
            <v>8</v>
          </cell>
          <cell r="AE328">
            <v>6</v>
          </cell>
          <cell r="AF328">
            <v>8</v>
          </cell>
          <cell r="AG328">
            <v>0</v>
          </cell>
          <cell r="AH328">
            <v>-1</v>
          </cell>
          <cell r="AI328">
            <v>6</v>
          </cell>
          <cell r="AJ328">
            <v>6</v>
          </cell>
          <cell r="AK328">
            <v>1</v>
          </cell>
          <cell r="AL328">
            <v>1</v>
          </cell>
          <cell r="AM328">
            <v>8</v>
          </cell>
          <cell r="AN328">
            <v>7</v>
          </cell>
          <cell r="AO328">
            <v>3</v>
          </cell>
          <cell r="AP328">
            <v>1</v>
          </cell>
          <cell r="AQ328">
            <v>6</v>
          </cell>
          <cell r="AR328">
            <v>7</v>
          </cell>
          <cell r="AS328">
            <v>0</v>
          </cell>
          <cell r="AT328">
            <v>-1</v>
          </cell>
          <cell r="AU328">
            <v>9</v>
          </cell>
          <cell r="AV328">
            <v>7</v>
          </cell>
          <cell r="AW328">
            <v>3</v>
          </cell>
          <cell r="AX328">
            <v>1</v>
          </cell>
          <cell r="AY328">
            <v>5</v>
          </cell>
          <cell r="AZ328">
            <v>8</v>
          </cell>
          <cell r="BA328">
            <v>0</v>
          </cell>
          <cell r="BB328">
            <v>-1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8</v>
          </cell>
          <cell r="BH328">
            <v>6</v>
          </cell>
          <cell r="BI328">
            <v>3</v>
          </cell>
          <cell r="BJ328">
            <v>1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6</v>
          </cell>
          <cell r="BP328">
            <v>6</v>
          </cell>
          <cell r="BQ328">
            <v>1</v>
          </cell>
          <cell r="BR328">
            <v>0</v>
          </cell>
          <cell r="BS328">
            <v>4</v>
          </cell>
          <cell r="BT328">
            <v>5</v>
          </cell>
          <cell r="BU328">
            <v>0</v>
          </cell>
          <cell r="BV328">
            <v>-1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</row>
        <row r="330">
          <cell r="A330" t="str">
            <v>Zico</v>
          </cell>
          <cell r="B330" t="str">
            <v>Zico (3)</v>
          </cell>
          <cell r="C330">
            <v>52</v>
          </cell>
          <cell r="G330">
            <v>0</v>
          </cell>
          <cell r="I330">
            <v>0</v>
          </cell>
          <cell r="K330">
            <v>0</v>
          </cell>
          <cell r="M330">
            <v>0</v>
          </cell>
          <cell r="O330">
            <v>9</v>
          </cell>
          <cell r="S330">
            <v>53</v>
          </cell>
          <cell r="V330">
            <v>62</v>
          </cell>
          <cell r="Y330">
            <v>8</v>
          </cell>
          <cell r="AC330">
            <v>9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4</v>
          </cell>
          <cell r="AJ330">
            <v>6</v>
          </cell>
          <cell r="AK330">
            <v>0</v>
          </cell>
          <cell r="AL330">
            <v>-1</v>
          </cell>
          <cell r="AM330">
            <v>8</v>
          </cell>
          <cell r="AN330">
            <v>6</v>
          </cell>
          <cell r="AO330">
            <v>3</v>
          </cell>
          <cell r="AP330">
            <v>1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5</v>
          </cell>
          <cell r="AV330">
            <v>7</v>
          </cell>
          <cell r="AW330">
            <v>0</v>
          </cell>
          <cell r="AX330">
            <v>-1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8</v>
          </cell>
          <cell r="BD330">
            <v>7</v>
          </cell>
          <cell r="BE330">
            <v>3</v>
          </cell>
          <cell r="BF330">
            <v>1</v>
          </cell>
          <cell r="BG330">
            <v>8</v>
          </cell>
          <cell r="BH330">
            <v>8</v>
          </cell>
          <cell r="BI330">
            <v>1</v>
          </cell>
          <cell r="BJ330">
            <v>1</v>
          </cell>
          <cell r="BK330">
            <v>5</v>
          </cell>
          <cell r="BL330">
            <v>5</v>
          </cell>
          <cell r="BM330">
            <v>1</v>
          </cell>
          <cell r="BN330">
            <v>-1</v>
          </cell>
          <cell r="BO330">
            <v>4</v>
          </cell>
          <cell r="BP330">
            <v>8</v>
          </cell>
          <cell r="BQ330">
            <v>0</v>
          </cell>
          <cell r="BR330">
            <v>-1</v>
          </cell>
          <cell r="BS330">
            <v>6</v>
          </cell>
          <cell r="BT330">
            <v>8</v>
          </cell>
          <cell r="BU330">
            <v>0</v>
          </cell>
          <cell r="BV330">
            <v>-1</v>
          </cell>
          <cell r="BW330">
            <v>5</v>
          </cell>
          <cell r="BX330">
            <v>7</v>
          </cell>
          <cell r="BY330">
            <v>0</v>
          </cell>
          <cell r="BZ330">
            <v>-1</v>
          </cell>
        </row>
        <row r="331">
          <cell r="A331" t="str">
            <v>Flinca</v>
          </cell>
          <cell r="B331" t="str">
            <v>Flinca (3)</v>
          </cell>
          <cell r="C331">
            <v>11</v>
          </cell>
          <cell r="G331">
            <v>0</v>
          </cell>
          <cell r="I331">
            <v>0</v>
          </cell>
          <cell r="K331">
            <v>0</v>
          </cell>
          <cell r="M331">
            <v>0</v>
          </cell>
          <cell r="O331">
            <v>9</v>
          </cell>
          <cell r="S331">
            <v>65</v>
          </cell>
          <cell r="V331">
            <v>59</v>
          </cell>
          <cell r="Y331">
            <v>16</v>
          </cell>
          <cell r="AC331">
            <v>2</v>
          </cell>
          <cell r="AE331">
            <v>6</v>
          </cell>
          <cell r="AF331">
            <v>4</v>
          </cell>
          <cell r="AG331">
            <v>3</v>
          </cell>
          <cell r="AH331">
            <v>1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6</v>
          </cell>
          <cell r="AN331">
            <v>6</v>
          </cell>
          <cell r="AO331">
            <v>1</v>
          </cell>
          <cell r="AP331">
            <v>-1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6</v>
          </cell>
          <cell r="AV331">
            <v>8</v>
          </cell>
          <cell r="AW331">
            <v>0</v>
          </cell>
          <cell r="AX331">
            <v>-1</v>
          </cell>
          <cell r="AY331">
            <v>8</v>
          </cell>
          <cell r="AZ331">
            <v>8</v>
          </cell>
          <cell r="BA331">
            <v>1</v>
          </cell>
          <cell r="BB331">
            <v>-1</v>
          </cell>
          <cell r="BC331">
            <v>7</v>
          </cell>
          <cell r="BD331">
            <v>7</v>
          </cell>
          <cell r="BE331">
            <v>1</v>
          </cell>
          <cell r="BF331">
            <v>1</v>
          </cell>
          <cell r="BG331">
            <v>9</v>
          </cell>
          <cell r="BH331">
            <v>6</v>
          </cell>
          <cell r="BI331">
            <v>3</v>
          </cell>
          <cell r="BJ331">
            <v>1</v>
          </cell>
          <cell r="BK331">
            <v>8</v>
          </cell>
          <cell r="BL331">
            <v>8</v>
          </cell>
          <cell r="BM331">
            <v>1</v>
          </cell>
          <cell r="BN331">
            <v>-1</v>
          </cell>
          <cell r="BO331">
            <v>8</v>
          </cell>
          <cell r="BP331">
            <v>6</v>
          </cell>
          <cell r="BQ331">
            <v>3</v>
          </cell>
          <cell r="BR331">
            <v>1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7</v>
          </cell>
          <cell r="BX331">
            <v>6</v>
          </cell>
          <cell r="BY331">
            <v>3</v>
          </cell>
          <cell r="BZ331">
            <v>1</v>
          </cell>
        </row>
        <row r="332">
          <cell r="A332" t="str">
            <v>Far</v>
          </cell>
          <cell r="B332" t="str">
            <v>Far (3)</v>
          </cell>
          <cell r="C332">
            <v>10</v>
          </cell>
          <cell r="G332">
            <v>0</v>
          </cell>
          <cell r="I332">
            <v>0</v>
          </cell>
          <cell r="K332">
            <v>0</v>
          </cell>
          <cell r="M332">
            <v>0</v>
          </cell>
          <cell r="O332">
            <v>9</v>
          </cell>
          <cell r="S332">
            <v>63</v>
          </cell>
          <cell r="V332">
            <v>61</v>
          </cell>
          <cell r="Y332">
            <v>16</v>
          </cell>
          <cell r="AC332">
            <v>11</v>
          </cell>
          <cell r="AE332">
            <v>6</v>
          </cell>
          <cell r="AF332">
            <v>8</v>
          </cell>
          <cell r="AG332">
            <v>0</v>
          </cell>
          <cell r="AH332">
            <v>-1</v>
          </cell>
          <cell r="AI332">
            <v>6</v>
          </cell>
          <cell r="AJ332">
            <v>6</v>
          </cell>
          <cell r="AK332">
            <v>1</v>
          </cell>
          <cell r="AL332">
            <v>1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6</v>
          </cell>
          <cell r="AR332">
            <v>5</v>
          </cell>
          <cell r="AS332">
            <v>3</v>
          </cell>
          <cell r="AT332">
            <v>1</v>
          </cell>
          <cell r="AU332">
            <v>8</v>
          </cell>
          <cell r="AV332">
            <v>8</v>
          </cell>
          <cell r="AW332">
            <v>1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6</v>
          </cell>
          <cell r="BD332">
            <v>5</v>
          </cell>
          <cell r="BE332">
            <v>3</v>
          </cell>
          <cell r="BF332">
            <v>1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</v>
          </cell>
          <cell r="BL332">
            <v>6</v>
          </cell>
          <cell r="BM332">
            <v>3</v>
          </cell>
          <cell r="BN332">
            <v>1</v>
          </cell>
          <cell r="BO332">
            <v>9</v>
          </cell>
          <cell r="BP332">
            <v>8</v>
          </cell>
          <cell r="BQ332">
            <v>3</v>
          </cell>
          <cell r="BR332">
            <v>1</v>
          </cell>
          <cell r="BS332">
            <v>7</v>
          </cell>
          <cell r="BT332">
            <v>7</v>
          </cell>
          <cell r="BU332">
            <v>1</v>
          </cell>
          <cell r="BV332">
            <v>1</v>
          </cell>
          <cell r="BW332">
            <v>8</v>
          </cell>
          <cell r="BX332">
            <v>8</v>
          </cell>
          <cell r="BY332">
            <v>1</v>
          </cell>
          <cell r="BZ332">
            <v>-1</v>
          </cell>
        </row>
        <row r="333">
          <cell r="A333" t="str">
            <v>LUFCMOT</v>
          </cell>
          <cell r="B333" t="str">
            <v>LUFCMOT (3)</v>
          </cell>
          <cell r="C333">
            <v>31</v>
          </cell>
          <cell r="G333">
            <v>0</v>
          </cell>
          <cell r="I333">
            <v>0</v>
          </cell>
          <cell r="K333">
            <v>0</v>
          </cell>
          <cell r="M333">
            <v>0</v>
          </cell>
          <cell r="O333">
            <v>9</v>
          </cell>
          <cell r="S333">
            <v>57</v>
          </cell>
          <cell r="V333">
            <v>61</v>
          </cell>
          <cell r="Y333">
            <v>7</v>
          </cell>
          <cell r="AC333">
            <v>6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5</v>
          </cell>
          <cell r="AN333">
            <v>6</v>
          </cell>
          <cell r="AO333">
            <v>0</v>
          </cell>
          <cell r="AP333">
            <v>-1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8</v>
          </cell>
          <cell r="AV333">
            <v>7</v>
          </cell>
          <cell r="AW333">
            <v>3</v>
          </cell>
          <cell r="AX333">
            <v>1</v>
          </cell>
          <cell r="AY333">
            <v>8</v>
          </cell>
          <cell r="AZ333">
            <v>9</v>
          </cell>
          <cell r="BA333">
            <v>0</v>
          </cell>
          <cell r="BB333">
            <v>-1</v>
          </cell>
          <cell r="BC333">
            <v>6</v>
          </cell>
          <cell r="BD333">
            <v>7</v>
          </cell>
          <cell r="BE333">
            <v>0</v>
          </cell>
          <cell r="BF333">
            <v>-1</v>
          </cell>
          <cell r="BG333">
            <v>6</v>
          </cell>
          <cell r="BH333">
            <v>5</v>
          </cell>
          <cell r="BI333">
            <v>3</v>
          </cell>
          <cell r="BJ333">
            <v>1</v>
          </cell>
          <cell r="BK333">
            <v>7</v>
          </cell>
          <cell r="BL333">
            <v>8</v>
          </cell>
          <cell r="BM333">
            <v>0</v>
          </cell>
          <cell r="BN333">
            <v>-1</v>
          </cell>
          <cell r="BO333">
            <v>7</v>
          </cell>
          <cell r="BP333">
            <v>7</v>
          </cell>
          <cell r="BQ333">
            <v>1</v>
          </cell>
          <cell r="BR333">
            <v>-1</v>
          </cell>
          <cell r="BS333">
            <v>5</v>
          </cell>
          <cell r="BT333">
            <v>6</v>
          </cell>
          <cell r="BU333">
            <v>0</v>
          </cell>
          <cell r="BV333">
            <v>-1</v>
          </cell>
          <cell r="BW333">
            <v>5</v>
          </cell>
          <cell r="BX333">
            <v>6</v>
          </cell>
          <cell r="BY333">
            <v>0</v>
          </cell>
          <cell r="BZ333">
            <v>-1</v>
          </cell>
        </row>
        <row r="334">
          <cell r="A334" t="str">
            <v>Frydkær</v>
          </cell>
          <cell r="B334" t="str">
            <v>Frydkær (3)</v>
          </cell>
          <cell r="C334">
            <v>13</v>
          </cell>
          <cell r="G334">
            <v>0</v>
          </cell>
          <cell r="I334">
            <v>0</v>
          </cell>
          <cell r="K334">
            <v>0</v>
          </cell>
          <cell r="M334">
            <v>1</v>
          </cell>
          <cell r="O334">
            <v>9</v>
          </cell>
          <cell r="S334">
            <v>67</v>
          </cell>
          <cell r="V334">
            <v>61</v>
          </cell>
          <cell r="Y334">
            <v>16</v>
          </cell>
          <cell r="AC334">
            <v>8</v>
          </cell>
          <cell r="AE334">
            <v>7</v>
          </cell>
          <cell r="AF334">
            <v>5</v>
          </cell>
          <cell r="AG334">
            <v>3</v>
          </cell>
          <cell r="AH334">
            <v>1</v>
          </cell>
          <cell r="AI334">
            <v>8</v>
          </cell>
          <cell r="AJ334">
            <v>6</v>
          </cell>
          <cell r="AK334">
            <v>3</v>
          </cell>
          <cell r="AL334">
            <v>1</v>
          </cell>
          <cell r="AM334">
            <v>8</v>
          </cell>
          <cell r="AN334">
            <v>8</v>
          </cell>
          <cell r="AO334">
            <v>1</v>
          </cell>
          <cell r="AP334">
            <v>0</v>
          </cell>
          <cell r="AQ334">
            <v>7</v>
          </cell>
          <cell r="AR334">
            <v>8</v>
          </cell>
          <cell r="AS334">
            <v>0</v>
          </cell>
          <cell r="AT334">
            <v>-1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6</v>
          </cell>
          <cell r="AZ334">
            <v>6</v>
          </cell>
          <cell r="BA334">
            <v>1</v>
          </cell>
          <cell r="BB334">
            <v>0</v>
          </cell>
          <cell r="BC334">
            <v>7</v>
          </cell>
          <cell r="BD334">
            <v>7</v>
          </cell>
          <cell r="BE334">
            <v>1</v>
          </cell>
          <cell r="BF334">
            <v>-1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8</v>
          </cell>
          <cell r="BL334">
            <v>7</v>
          </cell>
          <cell r="BM334">
            <v>3</v>
          </cell>
          <cell r="BN334">
            <v>1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8</v>
          </cell>
          <cell r="BT334">
            <v>6</v>
          </cell>
          <cell r="BU334">
            <v>3</v>
          </cell>
          <cell r="BV334">
            <v>1</v>
          </cell>
          <cell r="BW334">
            <v>8</v>
          </cell>
          <cell r="BX334">
            <v>8</v>
          </cell>
          <cell r="BY334">
            <v>1</v>
          </cell>
          <cell r="BZ334">
            <v>1</v>
          </cell>
        </row>
        <row r="335">
          <cell r="A335" t="str">
            <v>Select</v>
          </cell>
          <cell r="B335" t="str">
            <v>Select (3)</v>
          </cell>
          <cell r="C335">
            <v>44</v>
          </cell>
          <cell r="G335">
            <v>0</v>
          </cell>
          <cell r="I335">
            <v>0</v>
          </cell>
          <cell r="K335">
            <v>0</v>
          </cell>
          <cell r="M335">
            <v>0</v>
          </cell>
          <cell r="O335">
            <v>9</v>
          </cell>
          <cell r="S335">
            <v>62</v>
          </cell>
          <cell r="V335">
            <v>62</v>
          </cell>
          <cell r="Y335">
            <v>13</v>
          </cell>
          <cell r="AC335">
            <v>12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8</v>
          </cell>
          <cell r="AJ335">
            <v>8</v>
          </cell>
          <cell r="AK335">
            <v>1</v>
          </cell>
          <cell r="AL335">
            <v>1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9</v>
          </cell>
          <cell r="AR335">
            <v>8</v>
          </cell>
          <cell r="AS335">
            <v>3</v>
          </cell>
          <cell r="AT335">
            <v>1</v>
          </cell>
          <cell r="AU335">
            <v>6</v>
          </cell>
          <cell r="AV335">
            <v>6</v>
          </cell>
          <cell r="AW335">
            <v>1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6</v>
          </cell>
          <cell r="BD335">
            <v>8</v>
          </cell>
          <cell r="BE335">
            <v>0</v>
          </cell>
          <cell r="BF335">
            <v>-1</v>
          </cell>
          <cell r="BG335">
            <v>6</v>
          </cell>
          <cell r="BH335">
            <v>7</v>
          </cell>
          <cell r="BI335">
            <v>0</v>
          </cell>
          <cell r="BJ335">
            <v>-1</v>
          </cell>
          <cell r="BK335">
            <v>6</v>
          </cell>
          <cell r="BL335">
            <v>6</v>
          </cell>
          <cell r="BM335">
            <v>1</v>
          </cell>
          <cell r="BN335">
            <v>-1</v>
          </cell>
          <cell r="BO335">
            <v>7</v>
          </cell>
          <cell r="BP335">
            <v>6</v>
          </cell>
          <cell r="BQ335">
            <v>3</v>
          </cell>
          <cell r="BR335">
            <v>1</v>
          </cell>
          <cell r="BS335">
            <v>8</v>
          </cell>
          <cell r="BT335">
            <v>8</v>
          </cell>
          <cell r="BU335">
            <v>1</v>
          </cell>
          <cell r="BV335">
            <v>0</v>
          </cell>
          <cell r="BW335">
            <v>6</v>
          </cell>
          <cell r="BX335">
            <v>5</v>
          </cell>
          <cell r="BY335">
            <v>3</v>
          </cell>
          <cell r="BZ335">
            <v>1</v>
          </cell>
        </row>
        <row r="336">
          <cell r="A336" t="str">
            <v>Chelsea</v>
          </cell>
          <cell r="B336" t="str">
            <v>Chelsea (3)</v>
          </cell>
          <cell r="C336">
            <v>7</v>
          </cell>
          <cell r="G336">
            <v>0</v>
          </cell>
          <cell r="I336">
            <v>0</v>
          </cell>
          <cell r="K336">
            <v>0</v>
          </cell>
          <cell r="M336">
            <v>0</v>
          </cell>
          <cell r="O336">
            <v>9</v>
          </cell>
          <cell r="S336">
            <v>63</v>
          </cell>
          <cell r="V336">
            <v>60</v>
          </cell>
          <cell r="Y336">
            <v>13</v>
          </cell>
          <cell r="AC336">
            <v>10</v>
          </cell>
          <cell r="AE336">
            <v>7</v>
          </cell>
          <cell r="AF336">
            <v>8</v>
          </cell>
          <cell r="AG336">
            <v>0</v>
          </cell>
          <cell r="AH336">
            <v>-1</v>
          </cell>
          <cell r="AI336">
            <v>7</v>
          </cell>
          <cell r="AJ336">
            <v>7</v>
          </cell>
          <cell r="AK336">
            <v>1</v>
          </cell>
          <cell r="AL336">
            <v>-1</v>
          </cell>
          <cell r="AM336">
            <v>5</v>
          </cell>
          <cell r="AN336">
            <v>6</v>
          </cell>
          <cell r="AO336">
            <v>0</v>
          </cell>
          <cell r="AP336">
            <v>-1</v>
          </cell>
          <cell r="AQ336">
            <v>7</v>
          </cell>
          <cell r="AR336">
            <v>6</v>
          </cell>
          <cell r="AS336">
            <v>3</v>
          </cell>
          <cell r="AT336">
            <v>1</v>
          </cell>
          <cell r="AU336">
            <v>7</v>
          </cell>
          <cell r="AV336">
            <v>7</v>
          </cell>
          <cell r="AW336">
            <v>1</v>
          </cell>
          <cell r="AX336">
            <v>1</v>
          </cell>
          <cell r="AY336">
            <v>8</v>
          </cell>
          <cell r="AZ336">
            <v>6</v>
          </cell>
          <cell r="BA336">
            <v>3</v>
          </cell>
          <cell r="BB336">
            <v>1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6</v>
          </cell>
          <cell r="BH336">
            <v>6</v>
          </cell>
          <cell r="BI336">
            <v>1</v>
          </cell>
          <cell r="BJ336">
            <v>1</v>
          </cell>
          <cell r="BK336">
            <v>7</v>
          </cell>
          <cell r="BL336">
            <v>7</v>
          </cell>
          <cell r="BM336">
            <v>1</v>
          </cell>
          <cell r="BN336">
            <v>-1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9</v>
          </cell>
          <cell r="BT336">
            <v>7</v>
          </cell>
          <cell r="BU336">
            <v>3</v>
          </cell>
          <cell r="BV336">
            <v>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</row>
        <row r="337">
          <cell r="A337" t="str">
            <v>Lauge</v>
          </cell>
          <cell r="B337" t="str">
            <v>Lauge (3)</v>
          </cell>
          <cell r="C337">
            <v>27</v>
          </cell>
          <cell r="G337">
            <v>0</v>
          </cell>
          <cell r="I337">
            <v>0</v>
          </cell>
          <cell r="K337">
            <v>0</v>
          </cell>
          <cell r="M337">
            <v>0</v>
          </cell>
          <cell r="O337">
            <v>9</v>
          </cell>
          <cell r="S337">
            <v>55</v>
          </cell>
          <cell r="V337">
            <v>59</v>
          </cell>
          <cell r="Y337">
            <v>8</v>
          </cell>
          <cell r="AC337">
            <v>3</v>
          </cell>
          <cell r="AE337">
            <v>8</v>
          </cell>
          <cell r="AF337">
            <v>8</v>
          </cell>
          <cell r="AG337">
            <v>1</v>
          </cell>
          <cell r="AH337">
            <v>-1</v>
          </cell>
          <cell r="AI337">
            <v>6</v>
          </cell>
          <cell r="AJ337">
            <v>9</v>
          </cell>
          <cell r="AK337">
            <v>0</v>
          </cell>
          <cell r="AL337">
            <v>-1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5</v>
          </cell>
          <cell r="AR337">
            <v>6</v>
          </cell>
          <cell r="AS337">
            <v>0</v>
          </cell>
          <cell r="AT337">
            <v>-1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7</v>
          </cell>
          <cell r="AZ337">
            <v>6</v>
          </cell>
          <cell r="BA337">
            <v>3</v>
          </cell>
          <cell r="BB337">
            <v>1</v>
          </cell>
          <cell r="BC337">
            <v>6</v>
          </cell>
          <cell r="BD337">
            <v>6</v>
          </cell>
          <cell r="BE337">
            <v>1</v>
          </cell>
          <cell r="BF337">
            <v>-1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6</v>
          </cell>
          <cell r="BL337">
            <v>6</v>
          </cell>
          <cell r="BM337">
            <v>1</v>
          </cell>
          <cell r="BN337">
            <v>1</v>
          </cell>
          <cell r="BO337">
            <v>5</v>
          </cell>
          <cell r="BP337">
            <v>6</v>
          </cell>
          <cell r="BQ337">
            <v>0</v>
          </cell>
          <cell r="BR337">
            <v>-1</v>
          </cell>
          <cell r="BS337">
            <v>4</v>
          </cell>
          <cell r="BT337">
            <v>4</v>
          </cell>
          <cell r="BU337">
            <v>1</v>
          </cell>
          <cell r="BV337">
            <v>-1</v>
          </cell>
          <cell r="BW337">
            <v>8</v>
          </cell>
          <cell r="BX337">
            <v>8</v>
          </cell>
          <cell r="BY337">
            <v>1</v>
          </cell>
          <cell r="BZ337">
            <v>0</v>
          </cell>
        </row>
        <row r="338">
          <cell r="A338" t="str">
            <v>Murer</v>
          </cell>
          <cell r="B338" t="str">
            <v>Murer (3)</v>
          </cell>
          <cell r="C338">
            <v>35</v>
          </cell>
          <cell r="G338">
            <v>0</v>
          </cell>
          <cell r="I338">
            <v>0</v>
          </cell>
          <cell r="K338">
            <v>0</v>
          </cell>
          <cell r="M338">
            <v>0</v>
          </cell>
          <cell r="O338">
            <v>9</v>
          </cell>
          <cell r="S338">
            <v>57</v>
          </cell>
          <cell r="V338">
            <v>59</v>
          </cell>
          <cell r="Y338">
            <v>8</v>
          </cell>
          <cell r="AC338">
            <v>4</v>
          </cell>
          <cell r="AE338">
            <v>5</v>
          </cell>
          <cell r="AF338">
            <v>5</v>
          </cell>
          <cell r="AG338">
            <v>1</v>
          </cell>
          <cell r="AH338">
            <v>1</v>
          </cell>
          <cell r="AI338">
            <v>8</v>
          </cell>
          <cell r="AJ338">
            <v>8</v>
          </cell>
          <cell r="AK338">
            <v>1</v>
          </cell>
          <cell r="AL338">
            <v>1</v>
          </cell>
          <cell r="AM338">
            <v>6</v>
          </cell>
          <cell r="AN338">
            <v>7</v>
          </cell>
          <cell r="AO338">
            <v>0</v>
          </cell>
          <cell r="AP338">
            <v>-1</v>
          </cell>
          <cell r="AQ338">
            <v>8</v>
          </cell>
          <cell r="AR338">
            <v>7</v>
          </cell>
          <cell r="AS338">
            <v>3</v>
          </cell>
          <cell r="AT338">
            <v>1</v>
          </cell>
          <cell r="AU338">
            <v>7</v>
          </cell>
          <cell r="AV338">
            <v>8</v>
          </cell>
          <cell r="AW338">
            <v>0</v>
          </cell>
          <cell r="AX338">
            <v>-1</v>
          </cell>
          <cell r="AY338">
            <v>6</v>
          </cell>
          <cell r="AZ338">
            <v>6</v>
          </cell>
          <cell r="BA338">
            <v>1</v>
          </cell>
          <cell r="BB338">
            <v>1</v>
          </cell>
          <cell r="BC338">
            <v>7</v>
          </cell>
          <cell r="BD338">
            <v>7</v>
          </cell>
          <cell r="BE338">
            <v>1</v>
          </cell>
          <cell r="BF338">
            <v>1</v>
          </cell>
          <cell r="BG338">
            <v>6</v>
          </cell>
          <cell r="BH338">
            <v>6</v>
          </cell>
          <cell r="BI338">
            <v>1</v>
          </cell>
          <cell r="BJ338">
            <v>-1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4</v>
          </cell>
          <cell r="BP338">
            <v>5</v>
          </cell>
          <cell r="BQ338">
            <v>0</v>
          </cell>
          <cell r="BR338">
            <v>-1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</row>
        <row r="339">
          <cell r="A339" t="str">
            <v>Halvor</v>
          </cell>
          <cell r="B339" t="str">
            <v>Halvor (3)</v>
          </cell>
          <cell r="C339">
            <v>16</v>
          </cell>
          <cell r="G339">
            <v>0</v>
          </cell>
          <cell r="I339">
            <v>0</v>
          </cell>
          <cell r="K339">
            <v>0</v>
          </cell>
          <cell r="M339">
            <v>0</v>
          </cell>
          <cell r="O339">
            <v>9</v>
          </cell>
          <cell r="S339">
            <v>59</v>
          </cell>
          <cell r="V339">
            <v>59</v>
          </cell>
          <cell r="Y339">
            <v>13</v>
          </cell>
          <cell r="AC339">
            <v>7</v>
          </cell>
          <cell r="AE339">
            <v>8</v>
          </cell>
          <cell r="AF339">
            <v>4</v>
          </cell>
          <cell r="AG339">
            <v>3</v>
          </cell>
          <cell r="AH339">
            <v>1</v>
          </cell>
          <cell r="AI339">
            <v>6</v>
          </cell>
          <cell r="AJ339">
            <v>8</v>
          </cell>
          <cell r="AK339">
            <v>0</v>
          </cell>
          <cell r="AL339">
            <v>-1</v>
          </cell>
          <cell r="AM339">
            <v>8</v>
          </cell>
          <cell r="AN339">
            <v>9</v>
          </cell>
          <cell r="AO339">
            <v>0</v>
          </cell>
          <cell r="AP339">
            <v>-1</v>
          </cell>
          <cell r="AQ339">
            <v>7</v>
          </cell>
          <cell r="AR339">
            <v>7</v>
          </cell>
          <cell r="AS339">
            <v>1</v>
          </cell>
          <cell r="AT339">
            <v>1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6</v>
          </cell>
          <cell r="AZ339">
            <v>7</v>
          </cell>
          <cell r="BA339">
            <v>0</v>
          </cell>
          <cell r="BB339">
            <v>-1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6</v>
          </cell>
          <cell r="BH339">
            <v>5</v>
          </cell>
          <cell r="BI339">
            <v>3</v>
          </cell>
          <cell r="BJ339">
            <v>1</v>
          </cell>
          <cell r="BK339">
            <v>5</v>
          </cell>
          <cell r="BL339">
            <v>4</v>
          </cell>
          <cell r="BM339">
            <v>3</v>
          </cell>
          <cell r="BN339">
            <v>1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6</v>
          </cell>
          <cell r="BT339">
            <v>9</v>
          </cell>
          <cell r="BU339">
            <v>0</v>
          </cell>
          <cell r="BV339">
            <v>-1</v>
          </cell>
          <cell r="BW339">
            <v>7</v>
          </cell>
          <cell r="BX339">
            <v>6</v>
          </cell>
          <cell r="BY339">
            <v>3</v>
          </cell>
          <cell r="BZ339">
            <v>1</v>
          </cell>
        </row>
        <row r="340">
          <cell r="A340" t="str">
            <v>Lund</v>
          </cell>
          <cell r="B340" t="str">
            <v>Lund (3)</v>
          </cell>
          <cell r="C340">
            <v>32</v>
          </cell>
          <cell r="G340">
            <v>0</v>
          </cell>
          <cell r="I340">
            <v>0</v>
          </cell>
          <cell r="K340">
            <v>0</v>
          </cell>
          <cell r="M340">
            <v>0</v>
          </cell>
          <cell r="O340">
            <v>9</v>
          </cell>
          <cell r="S340">
            <v>61</v>
          </cell>
          <cell r="V340">
            <v>59</v>
          </cell>
          <cell r="Y340">
            <v>13</v>
          </cell>
          <cell r="AC340">
            <v>1</v>
          </cell>
          <cell r="AE340">
            <v>8</v>
          </cell>
          <cell r="AF340">
            <v>6</v>
          </cell>
          <cell r="AG340">
            <v>3</v>
          </cell>
          <cell r="AH340">
            <v>1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7</v>
          </cell>
          <cell r="AN340">
            <v>7</v>
          </cell>
          <cell r="AO340">
            <v>1</v>
          </cell>
          <cell r="AP340">
            <v>-1</v>
          </cell>
          <cell r="AQ340">
            <v>6</v>
          </cell>
          <cell r="AR340">
            <v>5</v>
          </cell>
          <cell r="AS340">
            <v>3</v>
          </cell>
          <cell r="AT340">
            <v>1</v>
          </cell>
          <cell r="AU340">
            <v>6</v>
          </cell>
          <cell r="AV340">
            <v>8</v>
          </cell>
          <cell r="AW340">
            <v>0</v>
          </cell>
          <cell r="AX340">
            <v>-1</v>
          </cell>
          <cell r="AY340">
            <v>8</v>
          </cell>
          <cell r="AZ340">
            <v>8</v>
          </cell>
          <cell r="BA340">
            <v>1</v>
          </cell>
          <cell r="BB340">
            <v>0</v>
          </cell>
          <cell r="BC340">
            <v>7</v>
          </cell>
          <cell r="BD340">
            <v>9</v>
          </cell>
          <cell r="BE340">
            <v>0</v>
          </cell>
          <cell r="BF340">
            <v>-1</v>
          </cell>
          <cell r="BG340">
            <v>4</v>
          </cell>
          <cell r="BH340">
            <v>4</v>
          </cell>
          <cell r="BI340">
            <v>1</v>
          </cell>
          <cell r="BJ340">
            <v>1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9</v>
          </cell>
          <cell r="BP340">
            <v>6</v>
          </cell>
          <cell r="BQ340">
            <v>3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6</v>
          </cell>
          <cell r="BX340">
            <v>6</v>
          </cell>
          <cell r="BY340">
            <v>1</v>
          </cell>
          <cell r="BZ340">
            <v>-1</v>
          </cell>
        </row>
        <row r="341">
          <cell r="A341" t="str">
            <v>Nuser</v>
          </cell>
          <cell r="B341" t="str">
            <v>Nuser (3)</v>
          </cell>
          <cell r="C341">
            <v>38</v>
          </cell>
          <cell r="G341">
            <v>0</v>
          </cell>
          <cell r="I341">
            <v>0</v>
          </cell>
          <cell r="K341">
            <v>0</v>
          </cell>
          <cell r="M341">
            <v>0</v>
          </cell>
          <cell r="O341">
            <v>9</v>
          </cell>
          <cell r="S341">
            <v>60</v>
          </cell>
          <cell r="V341">
            <v>60</v>
          </cell>
          <cell r="Y341">
            <v>10</v>
          </cell>
          <cell r="AC341">
            <v>5</v>
          </cell>
          <cell r="AE341">
            <v>7</v>
          </cell>
          <cell r="AF341">
            <v>5</v>
          </cell>
          <cell r="AG341">
            <v>3</v>
          </cell>
          <cell r="AH341">
            <v>1</v>
          </cell>
          <cell r="AI341">
            <v>6</v>
          </cell>
          <cell r="AJ341">
            <v>7</v>
          </cell>
          <cell r="AK341">
            <v>0</v>
          </cell>
          <cell r="AL341">
            <v>-1</v>
          </cell>
          <cell r="AM341">
            <v>8</v>
          </cell>
          <cell r="AN341">
            <v>8</v>
          </cell>
          <cell r="AO341">
            <v>1</v>
          </cell>
          <cell r="AP341">
            <v>1</v>
          </cell>
          <cell r="AQ341">
            <v>6</v>
          </cell>
          <cell r="AR341">
            <v>5</v>
          </cell>
          <cell r="AS341">
            <v>3</v>
          </cell>
          <cell r="AT341">
            <v>1</v>
          </cell>
          <cell r="AU341">
            <v>8</v>
          </cell>
          <cell r="AV341">
            <v>8</v>
          </cell>
          <cell r="AW341">
            <v>1</v>
          </cell>
          <cell r="AX341">
            <v>-1</v>
          </cell>
          <cell r="AY341">
            <v>5</v>
          </cell>
          <cell r="AZ341">
            <v>6</v>
          </cell>
          <cell r="BA341">
            <v>0</v>
          </cell>
          <cell r="BB341">
            <v>-1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8</v>
          </cell>
          <cell r="BH341">
            <v>8</v>
          </cell>
          <cell r="BI341">
            <v>1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6</v>
          </cell>
          <cell r="BP341">
            <v>7</v>
          </cell>
          <cell r="BQ341">
            <v>0</v>
          </cell>
          <cell r="BR341">
            <v>-1</v>
          </cell>
          <cell r="BS341">
            <v>6</v>
          </cell>
          <cell r="BT341">
            <v>6</v>
          </cell>
          <cell r="BU341">
            <v>1</v>
          </cell>
          <cell r="BV341">
            <v>1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</row>
        <row r="343">
          <cell r="A343" t="str">
            <v>Steam</v>
          </cell>
          <cell r="B343" t="str">
            <v>Steam (4)</v>
          </cell>
          <cell r="C343">
            <v>46</v>
          </cell>
          <cell r="G343">
            <v>0</v>
          </cell>
          <cell r="I343">
            <v>0</v>
          </cell>
          <cell r="K343">
            <v>0</v>
          </cell>
          <cell r="M343">
            <v>0</v>
          </cell>
          <cell r="O343">
            <v>9</v>
          </cell>
          <cell r="S343">
            <v>61</v>
          </cell>
          <cell r="V343">
            <v>61</v>
          </cell>
          <cell r="Y343">
            <v>11</v>
          </cell>
          <cell r="AC343">
            <v>8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5</v>
          </cell>
          <cell r="AJ343">
            <v>5</v>
          </cell>
          <cell r="AK343">
            <v>1</v>
          </cell>
          <cell r="AL343">
            <v>1</v>
          </cell>
          <cell r="AM343">
            <v>7</v>
          </cell>
          <cell r="AN343">
            <v>7</v>
          </cell>
          <cell r="AO343">
            <v>1</v>
          </cell>
          <cell r="AP343">
            <v>1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6</v>
          </cell>
          <cell r="AV343">
            <v>7</v>
          </cell>
          <cell r="AW343">
            <v>0</v>
          </cell>
          <cell r="AX343">
            <v>-1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7</v>
          </cell>
          <cell r="BD343">
            <v>7</v>
          </cell>
          <cell r="BE343">
            <v>1</v>
          </cell>
          <cell r="BF343">
            <v>-1</v>
          </cell>
          <cell r="BG343">
            <v>9</v>
          </cell>
          <cell r="BH343">
            <v>9</v>
          </cell>
          <cell r="BI343">
            <v>1</v>
          </cell>
          <cell r="BJ343">
            <v>-1</v>
          </cell>
          <cell r="BK343">
            <v>7</v>
          </cell>
          <cell r="BL343">
            <v>6</v>
          </cell>
          <cell r="BM343">
            <v>3</v>
          </cell>
          <cell r="BN343">
            <v>1</v>
          </cell>
          <cell r="BO343">
            <v>7</v>
          </cell>
          <cell r="BP343">
            <v>7</v>
          </cell>
          <cell r="BQ343">
            <v>1</v>
          </cell>
          <cell r="BR343">
            <v>-1</v>
          </cell>
          <cell r="BS343">
            <v>6</v>
          </cell>
          <cell r="BT343">
            <v>7</v>
          </cell>
          <cell r="BU343">
            <v>0</v>
          </cell>
          <cell r="BV343">
            <v>-1</v>
          </cell>
          <cell r="BW343">
            <v>7</v>
          </cell>
          <cell r="BX343">
            <v>6</v>
          </cell>
          <cell r="BY343">
            <v>3</v>
          </cell>
          <cell r="BZ343">
            <v>1</v>
          </cell>
        </row>
        <row r="344">
          <cell r="A344" t="str">
            <v>Laplace</v>
          </cell>
          <cell r="B344" t="str">
            <v>Laplace (4)</v>
          </cell>
          <cell r="C344">
            <v>26</v>
          </cell>
          <cell r="G344">
            <v>0</v>
          </cell>
          <cell r="I344">
            <v>0</v>
          </cell>
          <cell r="K344">
            <v>0</v>
          </cell>
          <cell r="M344">
            <v>0</v>
          </cell>
          <cell r="O344">
            <v>9</v>
          </cell>
          <cell r="S344">
            <v>59</v>
          </cell>
          <cell r="V344">
            <v>60</v>
          </cell>
          <cell r="Y344">
            <v>10</v>
          </cell>
          <cell r="AC344">
            <v>2</v>
          </cell>
          <cell r="AE344">
            <v>5</v>
          </cell>
          <cell r="AF344">
            <v>5</v>
          </cell>
          <cell r="AG344">
            <v>1</v>
          </cell>
          <cell r="AH344">
            <v>-1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7</v>
          </cell>
          <cell r="AN344">
            <v>6</v>
          </cell>
          <cell r="AO344">
            <v>3</v>
          </cell>
          <cell r="AP344">
            <v>1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7</v>
          </cell>
          <cell r="AV344">
            <v>4</v>
          </cell>
          <cell r="AW344">
            <v>3</v>
          </cell>
          <cell r="AX344">
            <v>1</v>
          </cell>
          <cell r="AY344">
            <v>8</v>
          </cell>
          <cell r="AZ344">
            <v>8</v>
          </cell>
          <cell r="BA344">
            <v>1</v>
          </cell>
          <cell r="BB344">
            <v>1</v>
          </cell>
          <cell r="BC344">
            <v>6</v>
          </cell>
          <cell r="BD344">
            <v>6</v>
          </cell>
          <cell r="BE344">
            <v>1</v>
          </cell>
          <cell r="BF344">
            <v>1</v>
          </cell>
          <cell r="BG344">
            <v>5</v>
          </cell>
          <cell r="BH344">
            <v>7</v>
          </cell>
          <cell r="BI344">
            <v>0</v>
          </cell>
          <cell r="BJ344">
            <v>-1</v>
          </cell>
          <cell r="BK344">
            <v>7</v>
          </cell>
          <cell r="BL344">
            <v>9</v>
          </cell>
          <cell r="BM344">
            <v>0</v>
          </cell>
          <cell r="BN344">
            <v>-1</v>
          </cell>
          <cell r="BO344">
            <v>8</v>
          </cell>
          <cell r="BP344">
            <v>8</v>
          </cell>
          <cell r="BQ344">
            <v>1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6</v>
          </cell>
          <cell r="BX344">
            <v>7</v>
          </cell>
          <cell r="BY344">
            <v>0</v>
          </cell>
          <cell r="BZ344">
            <v>-1</v>
          </cell>
        </row>
        <row r="345">
          <cell r="A345" t="str">
            <v>Benbo</v>
          </cell>
          <cell r="B345" t="str">
            <v>Benbo (4)</v>
          </cell>
          <cell r="C345">
            <v>5</v>
          </cell>
          <cell r="G345">
            <v>0</v>
          </cell>
          <cell r="I345">
            <v>0</v>
          </cell>
          <cell r="K345">
            <v>0</v>
          </cell>
          <cell r="M345">
            <v>1</v>
          </cell>
          <cell r="O345">
            <v>9</v>
          </cell>
          <cell r="S345">
            <v>68</v>
          </cell>
          <cell r="V345">
            <v>61</v>
          </cell>
          <cell r="Y345">
            <v>16</v>
          </cell>
          <cell r="AC345">
            <v>7</v>
          </cell>
          <cell r="AE345">
            <v>7</v>
          </cell>
          <cell r="AF345">
            <v>7</v>
          </cell>
          <cell r="AG345">
            <v>1</v>
          </cell>
          <cell r="AH345">
            <v>-1</v>
          </cell>
          <cell r="AI345">
            <v>6</v>
          </cell>
          <cell r="AJ345">
            <v>7</v>
          </cell>
          <cell r="AK345">
            <v>0</v>
          </cell>
          <cell r="AL345">
            <v>-1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8</v>
          </cell>
          <cell r="AR345">
            <v>6</v>
          </cell>
          <cell r="AS345">
            <v>3</v>
          </cell>
          <cell r="AT345">
            <v>1</v>
          </cell>
          <cell r="AU345">
            <v>8</v>
          </cell>
          <cell r="AV345">
            <v>8</v>
          </cell>
          <cell r="AW345">
            <v>1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6</v>
          </cell>
          <cell r="BD345">
            <v>6</v>
          </cell>
          <cell r="BE345">
            <v>1</v>
          </cell>
          <cell r="BF345">
            <v>-1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9</v>
          </cell>
          <cell r="BL345">
            <v>6</v>
          </cell>
          <cell r="BM345">
            <v>3</v>
          </cell>
          <cell r="BN345">
            <v>1</v>
          </cell>
          <cell r="BO345">
            <v>8</v>
          </cell>
          <cell r="BP345">
            <v>7</v>
          </cell>
          <cell r="BQ345">
            <v>3</v>
          </cell>
          <cell r="BR345">
            <v>1</v>
          </cell>
          <cell r="BS345">
            <v>8</v>
          </cell>
          <cell r="BT345">
            <v>6</v>
          </cell>
          <cell r="BU345">
            <v>3</v>
          </cell>
          <cell r="BV345">
            <v>1</v>
          </cell>
          <cell r="BW345">
            <v>8</v>
          </cell>
          <cell r="BX345">
            <v>8</v>
          </cell>
          <cell r="BY345">
            <v>1</v>
          </cell>
          <cell r="BZ345">
            <v>-1</v>
          </cell>
        </row>
        <row r="346">
          <cell r="A346" t="str">
            <v>LPHJ</v>
          </cell>
          <cell r="B346" t="str">
            <v>LPHJ (4)</v>
          </cell>
          <cell r="C346">
            <v>29</v>
          </cell>
          <cell r="G346">
            <v>0</v>
          </cell>
          <cell r="I346">
            <v>0</v>
          </cell>
          <cell r="K346">
            <v>0</v>
          </cell>
          <cell r="M346">
            <v>0</v>
          </cell>
          <cell r="O346">
            <v>9</v>
          </cell>
          <cell r="S346">
            <v>62</v>
          </cell>
          <cell r="V346">
            <v>62</v>
          </cell>
          <cell r="Y346">
            <v>14</v>
          </cell>
          <cell r="AC346">
            <v>5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6</v>
          </cell>
          <cell r="AN346">
            <v>8</v>
          </cell>
          <cell r="AO346">
            <v>0</v>
          </cell>
          <cell r="AP346">
            <v>-1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7</v>
          </cell>
          <cell r="AV346">
            <v>6</v>
          </cell>
          <cell r="AW346">
            <v>3</v>
          </cell>
          <cell r="AX346">
            <v>1</v>
          </cell>
          <cell r="AY346">
            <v>8</v>
          </cell>
          <cell r="AZ346">
            <v>9</v>
          </cell>
          <cell r="BA346">
            <v>0</v>
          </cell>
          <cell r="BB346">
            <v>-1</v>
          </cell>
          <cell r="BC346">
            <v>7</v>
          </cell>
          <cell r="BD346">
            <v>5</v>
          </cell>
          <cell r="BE346">
            <v>3</v>
          </cell>
          <cell r="BF346">
            <v>1</v>
          </cell>
          <cell r="BG346">
            <v>7</v>
          </cell>
          <cell r="BH346">
            <v>7</v>
          </cell>
          <cell r="BI346">
            <v>1</v>
          </cell>
          <cell r="BJ346">
            <v>-1</v>
          </cell>
          <cell r="BK346">
            <v>8</v>
          </cell>
          <cell r="BL346">
            <v>7</v>
          </cell>
          <cell r="BM346">
            <v>3</v>
          </cell>
          <cell r="BN346">
            <v>1</v>
          </cell>
          <cell r="BO346">
            <v>6</v>
          </cell>
          <cell r="BP346">
            <v>6</v>
          </cell>
          <cell r="BQ346">
            <v>1</v>
          </cell>
          <cell r="BR346">
            <v>1</v>
          </cell>
          <cell r="BS346">
            <v>6</v>
          </cell>
          <cell r="BT346">
            <v>5</v>
          </cell>
          <cell r="BU346">
            <v>3</v>
          </cell>
          <cell r="BV346">
            <v>1</v>
          </cell>
          <cell r="BW346">
            <v>7</v>
          </cell>
          <cell r="BX346">
            <v>9</v>
          </cell>
          <cell r="BY346">
            <v>0</v>
          </cell>
          <cell r="BZ346">
            <v>-1</v>
          </cell>
        </row>
        <row r="347">
          <cell r="A347" t="str">
            <v>Nielsen</v>
          </cell>
          <cell r="B347" t="str">
            <v>Nielsen (4)</v>
          </cell>
          <cell r="C347">
            <v>37</v>
          </cell>
          <cell r="G347">
            <v>0</v>
          </cell>
          <cell r="I347">
            <v>0</v>
          </cell>
          <cell r="K347">
            <v>0</v>
          </cell>
          <cell r="M347">
            <v>0</v>
          </cell>
          <cell r="O347">
            <v>9</v>
          </cell>
          <cell r="S347">
            <v>59</v>
          </cell>
          <cell r="V347">
            <v>66</v>
          </cell>
          <cell r="Y347">
            <v>8</v>
          </cell>
          <cell r="AC347">
            <v>3</v>
          </cell>
          <cell r="AE347">
            <v>7</v>
          </cell>
          <cell r="AF347">
            <v>6</v>
          </cell>
          <cell r="AG347">
            <v>3</v>
          </cell>
          <cell r="AH347">
            <v>1</v>
          </cell>
          <cell r="AI347">
            <v>4</v>
          </cell>
          <cell r="AJ347">
            <v>7</v>
          </cell>
          <cell r="AK347">
            <v>0</v>
          </cell>
          <cell r="AL347">
            <v>-1</v>
          </cell>
          <cell r="AM347">
            <v>8</v>
          </cell>
          <cell r="AN347">
            <v>8</v>
          </cell>
          <cell r="AO347">
            <v>1</v>
          </cell>
          <cell r="AP347">
            <v>0</v>
          </cell>
          <cell r="AQ347">
            <v>6</v>
          </cell>
          <cell r="AR347">
            <v>7</v>
          </cell>
          <cell r="AS347">
            <v>0</v>
          </cell>
          <cell r="AT347">
            <v>-1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5</v>
          </cell>
          <cell r="AZ347">
            <v>6</v>
          </cell>
          <cell r="BA347">
            <v>0</v>
          </cell>
          <cell r="BB347">
            <v>-1</v>
          </cell>
          <cell r="BC347">
            <v>5</v>
          </cell>
          <cell r="BD347">
            <v>7</v>
          </cell>
          <cell r="BE347">
            <v>0</v>
          </cell>
          <cell r="BF347">
            <v>-1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9</v>
          </cell>
          <cell r="BL347">
            <v>9</v>
          </cell>
          <cell r="BM347">
            <v>1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8</v>
          </cell>
          <cell r="BT347">
            <v>7</v>
          </cell>
          <cell r="BU347">
            <v>3</v>
          </cell>
          <cell r="BV347">
            <v>1</v>
          </cell>
          <cell r="BW347">
            <v>7</v>
          </cell>
          <cell r="BX347">
            <v>9</v>
          </cell>
          <cell r="BY347">
            <v>0</v>
          </cell>
          <cell r="BZ347">
            <v>-1</v>
          </cell>
        </row>
        <row r="348">
          <cell r="A348" t="str">
            <v>Far</v>
          </cell>
          <cell r="B348" t="str">
            <v>Far (4)</v>
          </cell>
          <cell r="C348">
            <v>10</v>
          </cell>
          <cell r="G348">
            <v>0</v>
          </cell>
          <cell r="I348">
            <v>0</v>
          </cell>
          <cell r="K348">
            <v>0</v>
          </cell>
          <cell r="M348">
            <v>0</v>
          </cell>
          <cell r="O348">
            <v>9</v>
          </cell>
          <cell r="S348">
            <v>63</v>
          </cell>
          <cell r="V348">
            <v>68</v>
          </cell>
          <cell r="Y348">
            <v>10</v>
          </cell>
          <cell r="AC348">
            <v>11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8</v>
          </cell>
          <cell r="AJ348">
            <v>8</v>
          </cell>
          <cell r="AK348">
            <v>1</v>
          </cell>
          <cell r="AL348">
            <v>-1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9</v>
          </cell>
          <cell r="AR348">
            <v>8</v>
          </cell>
          <cell r="AS348">
            <v>3</v>
          </cell>
          <cell r="AT348">
            <v>1</v>
          </cell>
          <cell r="AU348">
            <v>6</v>
          </cell>
          <cell r="AV348">
            <v>5</v>
          </cell>
          <cell r="AW348">
            <v>3</v>
          </cell>
          <cell r="AX348">
            <v>1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6</v>
          </cell>
          <cell r="BD348">
            <v>10</v>
          </cell>
          <cell r="BE348">
            <v>0</v>
          </cell>
          <cell r="BF348">
            <v>-1</v>
          </cell>
          <cell r="BG348">
            <v>7</v>
          </cell>
          <cell r="BH348">
            <v>7</v>
          </cell>
          <cell r="BI348">
            <v>1</v>
          </cell>
          <cell r="BJ348">
            <v>0</v>
          </cell>
          <cell r="BK348">
            <v>6</v>
          </cell>
          <cell r="BL348">
            <v>6</v>
          </cell>
          <cell r="BM348">
            <v>1</v>
          </cell>
          <cell r="BN348">
            <v>-1</v>
          </cell>
          <cell r="BO348">
            <v>7</v>
          </cell>
          <cell r="BP348">
            <v>7</v>
          </cell>
          <cell r="BQ348">
            <v>1</v>
          </cell>
          <cell r="BR348">
            <v>0</v>
          </cell>
          <cell r="BS348">
            <v>8</v>
          </cell>
          <cell r="BT348">
            <v>9</v>
          </cell>
          <cell r="BU348">
            <v>0</v>
          </cell>
          <cell r="BV348">
            <v>-1</v>
          </cell>
          <cell r="BW348">
            <v>6</v>
          </cell>
          <cell r="BX348">
            <v>8</v>
          </cell>
          <cell r="BY348">
            <v>0</v>
          </cell>
          <cell r="BZ348">
            <v>-1</v>
          </cell>
        </row>
        <row r="349">
          <cell r="A349" t="str">
            <v>ÅZÆTZØW</v>
          </cell>
          <cell r="B349" t="str">
            <v>ÅZÆTZØW (4)</v>
          </cell>
          <cell r="C349">
            <v>53</v>
          </cell>
          <cell r="G349">
            <v>0</v>
          </cell>
          <cell r="I349">
            <v>0</v>
          </cell>
          <cell r="K349">
            <v>0</v>
          </cell>
          <cell r="M349">
            <v>0</v>
          </cell>
          <cell r="O349">
            <v>9</v>
          </cell>
          <cell r="S349">
            <v>62</v>
          </cell>
          <cell r="V349">
            <v>55</v>
          </cell>
          <cell r="Y349">
            <v>13</v>
          </cell>
          <cell r="AC349">
            <v>4</v>
          </cell>
          <cell r="AE349">
            <v>7</v>
          </cell>
          <cell r="AF349">
            <v>7</v>
          </cell>
          <cell r="AG349">
            <v>1</v>
          </cell>
          <cell r="AH349">
            <v>1</v>
          </cell>
          <cell r="AI349">
            <v>6</v>
          </cell>
          <cell r="AJ349">
            <v>6</v>
          </cell>
          <cell r="AK349">
            <v>1</v>
          </cell>
          <cell r="AL349">
            <v>-1</v>
          </cell>
          <cell r="AM349">
            <v>6</v>
          </cell>
          <cell r="AN349">
            <v>6</v>
          </cell>
          <cell r="AO349">
            <v>1</v>
          </cell>
          <cell r="AP349">
            <v>1</v>
          </cell>
          <cell r="AQ349">
            <v>5</v>
          </cell>
          <cell r="AR349">
            <v>7</v>
          </cell>
          <cell r="AS349">
            <v>0</v>
          </cell>
          <cell r="AT349">
            <v>-1</v>
          </cell>
          <cell r="AU349">
            <v>7</v>
          </cell>
          <cell r="AV349">
            <v>5</v>
          </cell>
          <cell r="AW349">
            <v>3</v>
          </cell>
          <cell r="AX349">
            <v>1</v>
          </cell>
          <cell r="AY349">
            <v>10</v>
          </cell>
          <cell r="AZ349">
            <v>6</v>
          </cell>
          <cell r="BA349">
            <v>3</v>
          </cell>
          <cell r="BB349">
            <v>1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</v>
          </cell>
          <cell r="BH349">
            <v>5</v>
          </cell>
          <cell r="BI349">
            <v>1</v>
          </cell>
          <cell r="BJ349">
            <v>1</v>
          </cell>
          <cell r="BK349">
            <v>9</v>
          </cell>
          <cell r="BL349">
            <v>5</v>
          </cell>
          <cell r="BM349">
            <v>3</v>
          </cell>
          <cell r="BN349">
            <v>1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7</v>
          </cell>
          <cell r="BT349">
            <v>8</v>
          </cell>
          <cell r="BU349">
            <v>0</v>
          </cell>
          <cell r="BV349">
            <v>-1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</row>
        <row r="350">
          <cell r="A350" t="str">
            <v>Kinks</v>
          </cell>
          <cell r="B350" t="str">
            <v>Kinks (4)</v>
          </cell>
          <cell r="C350">
            <v>24</v>
          </cell>
          <cell r="G350">
            <v>0</v>
          </cell>
          <cell r="I350">
            <v>0</v>
          </cell>
          <cell r="K350">
            <v>0</v>
          </cell>
          <cell r="M350">
            <v>0</v>
          </cell>
          <cell r="O350">
            <v>9</v>
          </cell>
          <cell r="S350">
            <v>59</v>
          </cell>
          <cell r="V350">
            <v>59</v>
          </cell>
          <cell r="Y350">
            <v>10</v>
          </cell>
          <cell r="AC350">
            <v>10</v>
          </cell>
          <cell r="AE350">
            <v>9</v>
          </cell>
          <cell r="AF350">
            <v>9</v>
          </cell>
          <cell r="AG350">
            <v>1</v>
          </cell>
          <cell r="AH350">
            <v>1</v>
          </cell>
          <cell r="AI350">
            <v>7</v>
          </cell>
          <cell r="AJ350">
            <v>5</v>
          </cell>
          <cell r="AK350">
            <v>3</v>
          </cell>
          <cell r="AL350">
            <v>1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7</v>
          </cell>
          <cell r="AR350">
            <v>7</v>
          </cell>
          <cell r="AS350">
            <v>1</v>
          </cell>
          <cell r="AT350">
            <v>1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7</v>
          </cell>
          <cell r="AZ350">
            <v>7</v>
          </cell>
          <cell r="BA350">
            <v>1</v>
          </cell>
          <cell r="BB350">
            <v>0</v>
          </cell>
          <cell r="BC350">
            <v>5</v>
          </cell>
          <cell r="BD350">
            <v>5</v>
          </cell>
          <cell r="BE350">
            <v>1</v>
          </cell>
          <cell r="BF350">
            <v>-1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6</v>
          </cell>
          <cell r="BL350">
            <v>6</v>
          </cell>
          <cell r="BM350">
            <v>1</v>
          </cell>
          <cell r="BN350">
            <v>1</v>
          </cell>
          <cell r="BO350">
            <v>6</v>
          </cell>
          <cell r="BP350">
            <v>6</v>
          </cell>
          <cell r="BQ350">
            <v>1</v>
          </cell>
          <cell r="BR350">
            <v>1</v>
          </cell>
          <cell r="BS350">
            <v>6</v>
          </cell>
          <cell r="BT350">
            <v>6</v>
          </cell>
          <cell r="BU350">
            <v>1</v>
          </cell>
          <cell r="BV350">
            <v>-1</v>
          </cell>
          <cell r="BW350">
            <v>6</v>
          </cell>
          <cell r="BX350">
            <v>8</v>
          </cell>
          <cell r="BY350">
            <v>0</v>
          </cell>
          <cell r="BZ350">
            <v>-1</v>
          </cell>
        </row>
        <row r="351">
          <cell r="A351" t="str">
            <v>Futte</v>
          </cell>
          <cell r="B351" t="str">
            <v>Futte (4)</v>
          </cell>
          <cell r="C351">
            <v>14</v>
          </cell>
          <cell r="G351">
            <v>0</v>
          </cell>
          <cell r="I351">
            <v>0</v>
          </cell>
          <cell r="K351">
            <v>0</v>
          </cell>
          <cell r="M351">
            <v>0</v>
          </cell>
          <cell r="O351">
            <v>9</v>
          </cell>
          <cell r="S351">
            <v>59</v>
          </cell>
          <cell r="V351">
            <v>67</v>
          </cell>
          <cell r="Y351">
            <v>6</v>
          </cell>
          <cell r="AC351">
            <v>9</v>
          </cell>
          <cell r="AE351">
            <v>6</v>
          </cell>
          <cell r="AF351">
            <v>7</v>
          </cell>
          <cell r="AG351">
            <v>0</v>
          </cell>
          <cell r="AH351">
            <v>-1</v>
          </cell>
          <cell r="AI351">
            <v>9</v>
          </cell>
          <cell r="AJ351">
            <v>7</v>
          </cell>
          <cell r="AK351">
            <v>3</v>
          </cell>
          <cell r="AL351">
            <v>1</v>
          </cell>
          <cell r="AM351">
            <v>6</v>
          </cell>
          <cell r="AN351">
            <v>9</v>
          </cell>
          <cell r="AO351">
            <v>0</v>
          </cell>
          <cell r="AP351">
            <v>-1</v>
          </cell>
          <cell r="AQ351">
            <v>7</v>
          </cell>
          <cell r="AR351">
            <v>8</v>
          </cell>
          <cell r="AS351">
            <v>0</v>
          </cell>
          <cell r="AT351">
            <v>-1</v>
          </cell>
          <cell r="AU351">
            <v>9</v>
          </cell>
          <cell r="AV351">
            <v>9</v>
          </cell>
          <cell r="AW351">
            <v>1</v>
          </cell>
          <cell r="AX351">
            <v>0</v>
          </cell>
          <cell r="AY351">
            <v>6</v>
          </cell>
          <cell r="AZ351">
            <v>6</v>
          </cell>
          <cell r="BA351">
            <v>1</v>
          </cell>
          <cell r="BB351">
            <v>1</v>
          </cell>
          <cell r="BC351">
            <v>5</v>
          </cell>
          <cell r="BD351">
            <v>9</v>
          </cell>
          <cell r="BE351">
            <v>0</v>
          </cell>
          <cell r="BF351">
            <v>-1</v>
          </cell>
          <cell r="BG351">
            <v>6</v>
          </cell>
          <cell r="BH351">
            <v>6</v>
          </cell>
          <cell r="BI351">
            <v>1</v>
          </cell>
          <cell r="BJ351">
            <v>-1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5</v>
          </cell>
          <cell r="BP351">
            <v>6</v>
          </cell>
          <cell r="BQ351">
            <v>0</v>
          </cell>
          <cell r="BR351">
            <v>-1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</row>
        <row r="352">
          <cell r="A352" t="str">
            <v>MFP</v>
          </cell>
          <cell r="B352" t="str">
            <v>MFP (4)</v>
          </cell>
          <cell r="C352">
            <v>34</v>
          </cell>
          <cell r="G352">
            <v>0</v>
          </cell>
          <cell r="I352">
            <v>0</v>
          </cell>
          <cell r="K352">
            <v>0</v>
          </cell>
          <cell r="M352">
            <v>0</v>
          </cell>
          <cell r="O352">
            <v>9</v>
          </cell>
          <cell r="S352">
            <v>60</v>
          </cell>
          <cell r="V352">
            <v>58</v>
          </cell>
          <cell r="Y352">
            <v>12</v>
          </cell>
          <cell r="AC352">
            <v>1</v>
          </cell>
          <cell r="AE352">
            <v>7</v>
          </cell>
          <cell r="AF352">
            <v>7</v>
          </cell>
          <cell r="AG352">
            <v>1</v>
          </cell>
          <cell r="AH352">
            <v>1</v>
          </cell>
          <cell r="AI352">
            <v>8</v>
          </cell>
          <cell r="AJ352">
            <v>8</v>
          </cell>
          <cell r="AK352">
            <v>1</v>
          </cell>
          <cell r="AL352">
            <v>0</v>
          </cell>
          <cell r="AM352">
            <v>7</v>
          </cell>
          <cell r="AN352">
            <v>8</v>
          </cell>
          <cell r="AO352">
            <v>0</v>
          </cell>
          <cell r="AP352">
            <v>-1</v>
          </cell>
          <cell r="AQ352">
            <v>6</v>
          </cell>
          <cell r="AR352">
            <v>6</v>
          </cell>
          <cell r="AS352">
            <v>1</v>
          </cell>
          <cell r="AT352">
            <v>-1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7</v>
          </cell>
          <cell r="AZ352">
            <v>7</v>
          </cell>
          <cell r="BA352">
            <v>1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6</v>
          </cell>
          <cell r="BH352">
            <v>6</v>
          </cell>
          <cell r="BI352">
            <v>1</v>
          </cell>
          <cell r="BJ352">
            <v>-1</v>
          </cell>
          <cell r="BK352">
            <v>6</v>
          </cell>
          <cell r="BL352">
            <v>5</v>
          </cell>
          <cell r="BM352">
            <v>3</v>
          </cell>
          <cell r="BN352">
            <v>1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7</v>
          </cell>
          <cell r="BT352">
            <v>5</v>
          </cell>
          <cell r="BU352">
            <v>3</v>
          </cell>
          <cell r="BV352">
            <v>1</v>
          </cell>
          <cell r="BW352">
            <v>6</v>
          </cell>
          <cell r="BX352">
            <v>6</v>
          </cell>
          <cell r="BY352">
            <v>1</v>
          </cell>
          <cell r="BZ352">
            <v>0</v>
          </cell>
        </row>
        <row r="353">
          <cell r="A353" t="str">
            <v>Randers</v>
          </cell>
          <cell r="B353" t="str">
            <v>Randers (4)</v>
          </cell>
          <cell r="C353">
            <v>40</v>
          </cell>
          <cell r="G353">
            <v>0</v>
          </cell>
          <cell r="I353">
            <v>0</v>
          </cell>
          <cell r="K353">
            <v>0</v>
          </cell>
          <cell r="M353">
            <v>0</v>
          </cell>
          <cell r="O353">
            <v>9</v>
          </cell>
          <cell r="S353">
            <v>59</v>
          </cell>
          <cell r="V353">
            <v>62</v>
          </cell>
          <cell r="Y353">
            <v>11</v>
          </cell>
          <cell r="AC353">
            <v>6</v>
          </cell>
          <cell r="AE353">
            <v>7</v>
          </cell>
          <cell r="AF353">
            <v>6</v>
          </cell>
          <cell r="AG353">
            <v>3</v>
          </cell>
          <cell r="AH353">
            <v>1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6</v>
          </cell>
          <cell r="AN353">
            <v>8</v>
          </cell>
          <cell r="AO353">
            <v>0</v>
          </cell>
          <cell r="AP353">
            <v>-1</v>
          </cell>
          <cell r="AQ353">
            <v>5</v>
          </cell>
          <cell r="AR353">
            <v>6</v>
          </cell>
          <cell r="AS353">
            <v>0</v>
          </cell>
          <cell r="AT353">
            <v>-1</v>
          </cell>
          <cell r="AU353">
            <v>7</v>
          </cell>
          <cell r="AV353">
            <v>8</v>
          </cell>
          <cell r="AW353">
            <v>0</v>
          </cell>
          <cell r="AX353">
            <v>-1</v>
          </cell>
          <cell r="AY353">
            <v>9</v>
          </cell>
          <cell r="AZ353">
            <v>8</v>
          </cell>
          <cell r="BA353">
            <v>3</v>
          </cell>
          <cell r="BB353">
            <v>1</v>
          </cell>
          <cell r="BC353">
            <v>8</v>
          </cell>
          <cell r="BD353">
            <v>7</v>
          </cell>
          <cell r="BE353">
            <v>3</v>
          </cell>
          <cell r="BF353">
            <v>1</v>
          </cell>
          <cell r="BG353">
            <v>6</v>
          </cell>
          <cell r="BH353">
            <v>6</v>
          </cell>
          <cell r="BI353">
            <v>1</v>
          </cell>
          <cell r="BJ353">
            <v>1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5</v>
          </cell>
          <cell r="BP353">
            <v>7</v>
          </cell>
          <cell r="BQ353">
            <v>0</v>
          </cell>
          <cell r="BR353">
            <v>-1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6</v>
          </cell>
          <cell r="BX353">
            <v>6</v>
          </cell>
          <cell r="BY353">
            <v>1</v>
          </cell>
          <cell r="BZ353">
            <v>0</v>
          </cell>
        </row>
        <row r="354">
          <cell r="A354" t="str">
            <v>Idskov</v>
          </cell>
          <cell r="B354" t="str">
            <v>Idskov (4)</v>
          </cell>
          <cell r="C354">
            <v>22</v>
          </cell>
          <cell r="G354">
            <v>0</v>
          </cell>
          <cell r="I354">
            <v>0</v>
          </cell>
          <cell r="K354">
            <v>0</v>
          </cell>
          <cell r="M354">
            <v>0</v>
          </cell>
          <cell r="O354">
            <v>9</v>
          </cell>
          <cell r="S354">
            <v>67</v>
          </cell>
          <cell r="V354">
            <v>59</v>
          </cell>
          <cell r="Y354">
            <v>18</v>
          </cell>
          <cell r="AC354">
            <v>12</v>
          </cell>
          <cell r="AE354">
            <v>6</v>
          </cell>
          <cell r="AF354">
            <v>7</v>
          </cell>
          <cell r="AG354">
            <v>0</v>
          </cell>
          <cell r="AH354">
            <v>-1</v>
          </cell>
          <cell r="AI354">
            <v>7</v>
          </cell>
          <cell r="AJ354">
            <v>6</v>
          </cell>
          <cell r="AK354">
            <v>3</v>
          </cell>
          <cell r="AL354">
            <v>1</v>
          </cell>
          <cell r="AM354">
            <v>8</v>
          </cell>
          <cell r="AN354">
            <v>8</v>
          </cell>
          <cell r="AO354">
            <v>1</v>
          </cell>
          <cell r="AP354">
            <v>1</v>
          </cell>
          <cell r="AQ354">
            <v>9</v>
          </cell>
          <cell r="AR354">
            <v>7</v>
          </cell>
          <cell r="AS354">
            <v>3</v>
          </cell>
          <cell r="AT354">
            <v>1</v>
          </cell>
          <cell r="AU354">
            <v>9</v>
          </cell>
          <cell r="AV354">
            <v>7</v>
          </cell>
          <cell r="AW354">
            <v>3</v>
          </cell>
          <cell r="AX354">
            <v>1</v>
          </cell>
          <cell r="AY354">
            <v>8</v>
          </cell>
          <cell r="AZ354">
            <v>6</v>
          </cell>
          <cell r="BA354">
            <v>3</v>
          </cell>
          <cell r="BB354">
            <v>1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8</v>
          </cell>
          <cell r="BH354">
            <v>6</v>
          </cell>
          <cell r="BI354">
            <v>3</v>
          </cell>
          <cell r="BJ354">
            <v>1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6</v>
          </cell>
          <cell r="BP354">
            <v>6</v>
          </cell>
          <cell r="BQ354">
            <v>1</v>
          </cell>
          <cell r="BR354">
            <v>0</v>
          </cell>
          <cell r="BS354">
            <v>6</v>
          </cell>
          <cell r="BT354">
            <v>6</v>
          </cell>
          <cell r="BU354">
            <v>1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</row>
        <row r="356">
          <cell r="A356" t="str">
            <v>Livpool</v>
          </cell>
          <cell r="B356" t="str">
            <v>Livpool (5)</v>
          </cell>
          <cell r="C356">
            <v>28</v>
          </cell>
          <cell r="G356">
            <v>0</v>
          </cell>
          <cell r="I356">
            <v>0</v>
          </cell>
          <cell r="K356">
            <v>0</v>
          </cell>
          <cell r="M356">
            <v>0</v>
          </cell>
          <cell r="O356">
            <v>9</v>
          </cell>
          <cell r="S356">
            <v>60</v>
          </cell>
          <cell r="V356">
            <v>56</v>
          </cell>
          <cell r="Y356">
            <v>18</v>
          </cell>
          <cell r="AC356">
            <v>3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</v>
          </cell>
          <cell r="AJ356">
            <v>5</v>
          </cell>
          <cell r="AK356">
            <v>1</v>
          </cell>
          <cell r="AL356">
            <v>1</v>
          </cell>
          <cell r="AM356">
            <v>6</v>
          </cell>
          <cell r="AN356">
            <v>7</v>
          </cell>
          <cell r="AO356">
            <v>0</v>
          </cell>
          <cell r="AP356">
            <v>-1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7</v>
          </cell>
          <cell r="AV356">
            <v>6</v>
          </cell>
          <cell r="AW356">
            <v>3</v>
          </cell>
          <cell r="AX356">
            <v>1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8</v>
          </cell>
          <cell r="BD356">
            <v>7</v>
          </cell>
          <cell r="BE356">
            <v>3</v>
          </cell>
          <cell r="BF356">
            <v>1</v>
          </cell>
          <cell r="BG356">
            <v>7</v>
          </cell>
          <cell r="BH356">
            <v>6</v>
          </cell>
          <cell r="BI356">
            <v>3</v>
          </cell>
          <cell r="BJ356">
            <v>1</v>
          </cell>
          <cell r="BK356">
            <v>6</v>
          </cell>
          <cell r="BL356">
            <v>6</v>
          </cell>
          <cell r="BM356">
            <v>1</v>
          </cell>
          <cell r="BN356">
            <v>1</v>
          </cell>
          <cell r="BO356">
            <v>7</v>
          </cell>
          <cell r="BP356">
            <v>6</v>
          </cell>
          <cell r="BQ356">
            <v>3</v>
          </cell>
          <cell r="BR356">
            <v>1</v>
          </cell>
          <cell r="BS356">
            <v>6</v>
          </cell>
          <cell r="BT356">
            <v>6</v>
          </cell>
          <cell r="BU356">
            <v>1</v>
          </cell>
          <cell r="BV356">
            <v>-1</v>
          </cell>
          <cell r="BW356">
            <v>8</v>
          </cell>
          <cell r="BX356">
            <v>7</v>
          </cell>
          <cell r="BY356">
            <v>3</v>
          </cell>
          <cell r="BZ356">
            <v>1</v>
          </cell>
        </row>
        <row r="357">
          <cell r="A357" t="str">
            <v>Himbo</v>
          </cell>
          <cell r="B357" t="str">
            <v>Himbo (5)</v>
          </cell>
          <cell r="C357">
            <v>19</v>
          </cell>
          <cell r="G357">
            <v>0</v>
          </cell>
          <cell r="I357">
            <v>0</v>
          </cell>
          <cell r="K357">
            <v>0</v>
          </cell>
          <cell r="M357">
            <v>0</v>
          </cell>
          <cell r="O357">
            <v>9</v>
          </cell>
          <cell r="S357">
            <v>62</v>
          </cell>
          <cell r="V357">
            <v>56</v>
          </cell>
          <cell r="Y357">
            <v>16</v>
          </cell>
          <cell r="AC357">
            <v>12</v>
          </cell>
          <cell r="AE357">
            <v>5</v>
          </cell>
          <cell r="AF357">
            <v>5</v>
          </cell>
          <cell r="AG357">
            <v>1</v>
          </cell>
          <cell r="AH357">
            <v>-1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3</v>
          </cell>
          <cell r="AN357">
            <v>4</v>
          </cell>
          <cell r="AO357">
            <v>0</v>
          </cell>
          <cell r="AP357">
            <v>-1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8</v>
          </cell>
          <cell r="AV357">
            <v>5</v>
          </cell>
          <cell r="AW357">
            <v>3</v>
          </cell>
          <cell r="AX357">
            <v>1</v>
          </cell>
          <cell r="AY357">
            <v>8</v>
          </cell>
          <cell r="AZ357">
            <v>8</v>
          </cell>
          <cell r="BA357">
            <v>1</v>
          </cell>
          <cell r="BB357">
            <v>1</v>
          </cell>
          <cell r="BC357">
            <v>8</v>
          </cell>
          <cell r="BD357">
            <v>7</v>
          </cell>
          <cell r="BE357">
            <v>3</v>
          </cell>
          <cell r="BF357">
            <v>1</v>
          </cell>
          <cell r="BG357">
            <v>7</v>
          </cell>
          <cell r="BH357">
            <v>5</v>
          </cell>
          <cell r="BI357">
            <v>3</v>
          </cell>
          <cell r="BJ357">
            <v>1</v>
          </cell>
          <cell r="BK357">
            <v>9</v>
          </cell>
          <cell r="BL357">
            <v>9</v>
          </cell>
          <cell r="BM357">
            <v>1</v>
          </cell>
          <cell r="BN357">
            <v>0</v>
          </cell>
          <cell r="BO357">
            <v>7</v>
          </cell>
          <cell r="BP357">
            <v>7</v>
          </cell>
          <cell r="BQ357">
            <v>1</v>
          </cell>
          <cell r="BR357">
            <v>-1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7</v>
          </cell>
          <cell r="BX357">
            <v>6</v>
          </cell>
          <cell r="BY357">
            <v>3</v>
          </cell>
          <cell r="BZ357">
            <v>1</v>
          </cell>
        </row>
        <row r="358">
          <cell r="A358" t="str">
            <v>Hede</v>
          </cell>
          <cell r="B358" t="str">
            <v>Hede (5)</v>
          </cell>
          <cell r="C358">
            <v>18</v>
          </cell>
          <cell r="G358">
            <v>0</v>
          </cell>
          <cell r="I358">
            <v>0</v>
          </cell>
          <cell r="K358">
            <v>0</v>
          </cell>
          <cell r="M358">
            <v>1</v>
          </cell>
          <cell r="O358">
            <v>9</v>
          </cell>
          <cell r="S358">
            <v>58</v>
          </cell>
          <cell r="V358">
            <v>57</v>
          </cell>
          <cell r="Y358">
            <v>14</v>
          </cell>
          <cell r="AC358">
            <v>5</v>
          </cell>
          <cell r="AE358">
            <v>7</v>
          </cell>
          <cell r="AF358">
            <v>6</v>
          </cell>
          <cell r="AG358">
            <v>3</v>
          </cell>
          <cell r="AH358">
            <v>1</v>
          </cell>
          <cell r="AI358">
            <v>4</v>
          </cell>
          <cell r="AJ358">
            <v>3</v>
          </cell>
          <cell r="AK358">
            <v>3</v>
          </cell>
          <cell r="AL358">
            <v>1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5</v>
          </cell>
          <cell r="AR358">
            <v>4</v>
          </cell>
          <cell r="AS358">
            <v>3</v>
          </cell>
          <cell r="AT358">
            <v>1</v>
          </cell>
          <cell r="AU358">
            <v>7</v>
          </cell>
          <cell r="AV358">
            <v>8</v>
          </cell>
          <cell r="AW358">
            <v>0</v>
          </cell>
          <cell r="AX358">
            <v>-1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6</v>
          </cell>
          <cell r="BD358">
            <v>7</v>
          </cell>
          <cell r="BE358">
            <v>0</v>
          </cell>
          <cell r="BF358">
            <v>-1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7</v>
          </cell>
          <cell r="BL358">
            <v>7</v>
          </cell>
          <cell r="BM358">
            <v>1</v>
          </cell>
          <cell r="BN358">
            <v>1</v>
          </cell>
          <cell r="BO358">
            <v>8</v>
          </cell>
          <cell r="BP358">
            <v>7</v>
          </cell>
          <cell r="BQ358">
            <v>3</v>
          </cell>
          <cell r="BR358">
            <v>1</v>
          </cell>
          <cell r="BS358">
            <v>7</v>
          </cell>
          <cell r="BT358">
            <v>7</v>
          </cell>
          <cell r="BU358">
            <v>1</v>
          </cell>
          <cell r="BV358">
            <v>-1</v>
          </cell>
          <cell r="BW358">
            <v>7</v>
          </cell>
          <cell r="BX358">
            <v>8</v>
          </cell>
          <cell r="BY358">
            <v>0</v>
          </cell>
          <cell r="BZ358">
            <v>-1</v>
          </cell>
        </row>
        <row r="359">
          <cell r="A359" t="str">
            <v>Murer</v>
          </cell>
          <cell r="B359" t="str">
            <v>Murer (5)</v>
          </cell>
          <cell r="C359">
            <v>35</v>
          </cell>
          <cell r="G359">
            <v>0</v>
          </cell>
          <cell r="I359">
            <v>0</v>
          </cell>
          <cell r="K359">
            <v>0</v>
          </cell>
          <cell r="M359">
            <v>0</v>
          </cell>
          <cell r="O359">
            <v>9</v>
          </cell>
          <cell r="S359">
            <v>57</v>
          </cell>
          <cell r="V359">
            <v>63</v>
          </cell>
          <cell r="Y359">
            <v>3</v>
          </cell>
          <cell r="AC359">
            <v>4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4</v>
          </cell>
          <cell r="AN359">
            <v>5</v>
          </cell>
          <cell r="AO359">
            <v>0</v>
          </cell>
          <cell r="AP359">
            <v>-1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6</v>
          </cell>
          <cell r="AV359">
            <v>6</v>
          </cell>
          <cell r="AW359">
            <v>1</v>
          </cell>
          <cell r="AX359">
            <v>-1</v>
          </cell>
          <cell r="AY359">
            <v>8</v>
          </cell>
          <cell r="AZ359">
            <v>9</v>
          </cell>
          <cell r="BA359">
            <v>0</v>
          </cell>
          <cell r="BB359">
            <v>-1</v>
          </cell>
          <cell r="BC359">
            <v>6</v>
          </cell>
          <cell r="BD359">
            <v>6</v>
          </cell>
          <cell r="BE359">
            <v>1</v>
          </cell>
          <cell r="BF359">
            <v>0</v>
          </cell>
          <cell r="BG359">
            <v>7</v>
          </cell>
          <cell r="BH359">
            <v>8</v>
          </cell>
          <cell r="BI359">
            <v>0</v>
          </cell>
          <cell r="BJ359">
            <v>-1</v>
          </cell>
          <cell r="BK359">
            <v>8</v>
          </cell>
          <cell r="BL359">
            <v>8</v>
          </cell>
          <cell r="BM359">
            <v>1</v>
          </cell>
          <cell r="BN359">
            <v>0</v>
          </cell>
          <cell r="BO359">
            <v>7</v>
          </cell>
          <cell r="BP359">
            <v>8</v>
          </cell>
          <cell r="BQ359">
            <v>0</v>
          </cell>
          <cell r="BR359">
            <v>-1</v>
          </cell>
          <cell r="BS359">
            <v>5</v>
          </cell>
          <cell r="BT359">
            <v>6</v>
          </cell>
          <cell r="BU359">
            <v>0</v>
          </cell>
          <cell r="BV359">
            <v>-1</v>
          </cell>
          <cell r="BW359">
            <v>6</v>
          </cell>
          <cell r="BX359">
            <v>7</v>
          </cell>
          <cell r="BY359">
            <v>0</v>
          </cell>
          <cell r="BZ359">
            <v>-1</v>
          </cell>
        </row>
        <row r="360">
          <cell r="A360" t="str">
            <v>Cottee</v>
          </cell>
          <cell r="B360" t="str">
            <v>Cottee (5)</v>
          </cell>
          <cell r="C360">
            <v>8</v>
          </cell>
          <cell r="G360">
            <v>0</v>
          </cell>
          <cell r="I360">
            <v>0</v>
          </cell>
          <cell r="K360">
            <v>0</v>
          </cell>
          <cell r="M360">
            <v>0</v>
          </cell>
          <cell r="O360">
            <v>9</v>
          </cell>
          <cell r="S360">
            <v>58</v>
          </cell>
          <cell r="V360">
            <v>63</v>
          </cell>
          <cell r="Y360">
            <v>8</v>
          </cell>
          <cell r="AC360">
            <v>7</v>
          </cell>
          <cell r="AE360">
            <v>6</v>
          </cell>
          <cell r="AF360">
            <v>7</v>
          </cell>
          <cell r="AG360">
            <v>0</v>
          </cell>
          <cell r="AH360">
            <v>-1</v>
          </cell>
          <cell r="AI360">
            <v>5</v>
          </cell>
          <cell r="AJ360">
            <v>8</v>
          </cell>
          <cell r="AK360">
            <v>0</v>
          </cell>
          <cell r="AL360">
            <v>-1</v>
          </cell>
          <cell r="AM360">
            <v>8</v>
          </cell>
          <cell r="AN360">
            <v>7</v>
          </cell>
          <cell r="AO360">
            <v>3</v>
          </cell>
          <cell r="AP360">
            <v>1</v>
          </cell>
          <cell r="AQ360">
            <v>6</v>
          </cell>
          <cell r="AR360">
            <v>6</v>
          </cell>
          <cell r="AS360">
            <v>1</v>
          </cell>
          <cell r="AT360">
            <v>1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4</v>
          </cell>
          <cell r="AZ360">
            <v>6</v>
          </cell>
          <cell r="BA360">
            <v>0</v>
          </cell>
          <cell r="BB360">
            <v>-1</v>
          </cell>
          <cell r="BC360">
            <v>6</v>
          </cell>
          <cell r="BD360">
            <v>6</v>
          </cell>
          <cell r="BE360">
            <v>1</v>
          </cell>
          <cell r="BF360">
            <v>-1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6</v>
          </cell>
          <cell r="BL360">
            <v>6</v>
          </cell>
          <cell r="BM360">
            <v>1</v>
          </cell>
          <cell r="BN360">
            <v>-1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8</v>
          </cell>
          <cell r="BT360">
            <v>8</v>
          </cell>
          <cell r="BU360">
            <v>1</v>
          </cell>
          <cell r="BV360">
            <v>-1</v>
          </cell>
          <cell r="BW360">
            <v>9</v>
          </cell>
          <cell r="BX360">
            <v>9</v>
          </cell>
          <cell r="BY360">
            <v>1</v>
          </cell>
          <cell r="BZ360">
            <v>-1</v>
          </cell>
        </row>
        <row r="361">
          <cell r="A361" t="str">
            <v>Sebjoh</v>
          </cell>
          <cell r="B361" t="str">
            <v>Sebjoh (5)</v>
          </cell>
          <cell r="C361">
            <v>43</v>
          </cell>
          <cell r="G361">
            <v>0</v>
          </cell>
          <cell r="I361">
            <v>0</v>
          </cell>
          <cell r="K361">
            <v>0</v>
          </cell>
          <cell r="M361">
            <v>0</v>
          </cell>
          <cell r="O361">
            <v>9</v>
          </cell>
          <cell r="S361">
            <v>64</v>
          </cell>
          <cell r="V361">
            <v>63</v>
          </cell>
          <cell r="Y361">
            <v>12</v>
          </cell>
          <cell r="AC361">
            <v>10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8</v>
          </cell>
          <cell r="AJ361">
            <v>8</v>
          </cell>
          <cell r="AK361">
            <v>1</v>
          </cell>
          <cell r="AL361">
            <v>-1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9</v>
          </cell>
          <cell r="AR361">
            <v>8</v>
          </cell>
          <cell r="AS361">
            <v>3</v>
          </cell>
          <cell r="AT361">
            <v>1</v>
          </cell>
          <cell r="AU361">
            <v>6</v>
          </cell>
          <cell r="AV361">
            <v>4</v>
          </cell>
          <cell r="AW361">
            <v>3</v>
          </cell>
          <cell r="AX361">
            <v>1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6</v>
          </cell>
          <cell r="BD361">
            <v>7</v>
          </cell>
          <cell r="BE361">
            <v>0</v>
          </cell>
          <cell r="BF361">
            <v>-1</v>
          </cell>
          <cell r="BG361">
            <v>6</v>
          </cell>
          <cell r="BH361">
            <v>7</v>
          </cell>
          <cell r="BI361">
            <v>0</v>
          </cell>
          <cell r="BJ361">
            <v>-1</v>
          </cell>
          <cell r="BK361">
            <v>6</v>
          </cell>
          <cell r="BL361">
            <v>6</v>
          </cell>
          <cell r="BM361">
            <v>1</v>
          </cell>
          <cell r="BN361">
            <v>-1</v>
          </cell>
          <cell r="BO361">
            <v>8</v>
          </cell>
          <cell r="BP361">
            <v>9</v>
          </cell>
          <cell r="BQ361">
            <v>0</v>
          </cell>
          <cell r="BR361">
            <v>-1</v>
          </cell>
          <cell r="BS361">
            <v>8</v>
          </cell>
          <cell r="BT361">
            <v>8</v>
          </cell>
          <cell r="BU361">
            <v>1</v>
          </cell>
          <cell r="BV361">
            <v>0</v>
          </cell>
          <cell r="BW361">
            <v>7</v>
          </cell>
          <cell r="BX361">
            <v>6</v>
          </cell>
          <cell r="BY361">
            <v>3</v>
          </cell>
          <cell r="BZ361">
            <v>1</v>
          </cell>
        </row>
        <row r="362">
          <cell r="A362" t="str">
            <v>Steam</v>
          </cell>
          <cell r="B362" t="str">
            <v>Steam (5)</v>
          </cell>
          <cell r="C362">
            <v>46</v>
          </cell>
          <cell r="G362">
            <v>0</v>
          </cell>
          <cell r="I362">
            <v>0</v>
          </cell>
          <cell r="K362">
            <v>0</v>
          </cell>
          <cell r="M362">
            <v>0</v>
          </cell>
          <cell r="O362">
            <v>9</v>
          </cell>
          <cell r="S362">
            <v>61</v>
          </cell>
          <cell r="V362">
            <v>63</v>
          </cell>
          <cell r="Y362">
            <v>9</v>
          </cell>
          <cell r="AC362">
            <v>6</v>
          </cell>
          <cell r="AE362">
            <v>7</v>
          </cell>
          <cell r="AF362">
            <v>8</v>
          </cell>
          <cell r="AG362">
            <v>0</v>
          </cell>
          <cell r="AH362">
            <v>-1</v>
          </cell>
          <cell r="AI362">
            <v>7</v>
          </cell>
          <cell r="AJ362">
            <v>8</v>
          </cell>
          <cell r="AK362">
            <v>0</v>
          </cell>
          <cell r="AL362">
            <v>-1</v>
          </cell>
          <cell r="AM362">
            <v>7</v>
          </cell>
          <cell r="AN362">
            <v>6</v>
          </cell>
          <cell r="AO362">
            <v>3</v>
          </cell>
          <cell r="AP362">
            <v>1</v>
          </cell>
          <cell r="AQ362">
            <v>6</v>
          </cell>
          <cell r="AR362">
            <v>6</v>
          </cell>
          <cell r="AS362">
            <v>1</v>
          </cell>
          <cell r="AT362">
            <v>0</v>
          </cell>
          <cell r="AU362">
            <v>6</v>
          </cell>
          <cell r="AV362">
            <v>6</v>
          </cell>
          <cell r="AW362">
            <v>1</v>
          </cell>
          <cell r="AX362">
            <v>1</v>
          </cell>
          <cell r="AY362">
            <v>7</v>
          </cell>
          <cell r="AZ362">
            <v>6</v>
          </cell>
          <cell r="BA362">
            <v>3</v>
          </cell>
          <cell r="BB362">
            <v>1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5</v>
          </cell>
          <cell r="BH362">
            <v>6</v>
          </cell>
          <cell r="BI362">
            <v>0</v>
          </cell>
          <cell r="BJ362">
            <v>-1</v>
          </cell>
          <cell r="BK362">
            <v>7</v>
          </cell>
          <cell r="BL362">
            <v>8</v>
          </cell>
          <cell r="BM362">
            <v>0</v>
          </cell>
          <cell r="BN362">
            <v>-1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9</v>
          </cell>
          <cell r="BT362">
            <v>9</v>
          </cell>
          <cell r="BU362">
            <v>1</v>
          </cell>
          <cell r="BV362">
            <v>-1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</row>
        <row r="363">
          <cell r="A363" t="str">
            <v>Gunners</v>
          </cell>
          <cell r="B363" t="str">
            <v>Gunners (5)</v>
          </cell>
          <cell r="C363">
            <v>15</v>
          </cell>
          <cell r="G363">
            <v>0</v>
          </cell>
          <cell r="I363">
            <v>0</v>
          </cell>
          <cell r="K363">
            <v>0</v>
          </cell>
          <cell r="M363">
            <v>0</v>
          </cell>
          <cell r="O363">
            <v>9</v>
          </cell>
          <cell r="S363">
            <v>59</v>
          </cell>
          <cell r="V363">
            <v>60</v>
          </cell>
          <cell r="Y363">
            <v>12</v>
          </cell>
          <cell r="AC363">
            <v>1</v>
          </cell>
          <cell r="AE363">
            <v>6</v>
          </cell>
          <cell r="AF363">
            <v>7</v>
          </cell>
          <cell r="AG363">
            <v>0</v>
          </cell>
          <cell r="AH363">
            <v>-1</v>
          </cell>
          <cell r="AI363">
            <v>5</v>
          </cell>
          <cell r="AJ363">
            <v>7</v>
          </cell>
          <cell r="AK363">
            <v>0</v>
          </cell>
          <cell r="AL363">
            <v>-1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8</v>
          </cell>
          <cell r="AR363">
            <v>7</v>
          </cell>
          <cell r="AS363">
            <v>3</v>
          </cell>
          <cell r="AT363">
            <v>1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7</v>
          </cell>
          <cell r="AZ363">
            <v>6</v>
          </cell>
          <cell r="BA363">
            <v>3</v>
          </cell>
          <cell r="BB363">
            <v>1</v>
          </cell>
          <cell r="BC363">
            <v>6</v>
          </cell>
          <cell r="BD363">
            <v>5</v>
          </cell>
          <cell r="BE363">
            <v>3</v>
          </cell>
          <cell r="BF363">
            <v>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9</v>
          </cell>
          <cell r="BL363">
            <v>6</v>
          </cell>
          <cell r="BM363">
            <v>3</v>
          </cell>
          <cell r="BN363">
            <v>1</v>
          </cell>
          <cell r="BO363">
            <v>5</v>
          </cell>
          <cell r="BP363">
            <v>6</v>
          </cell>
          <cell r="BQ363">
            <v>0</v>
          </cell>
          <cell r="BR363">
            <v>-1</v>
          </cell>
          <cell r="BS363">
            <v>7</v>
          </cell>
          <cell r="BT363">
            <v>8</v>
          </cell>
          <cell r="BU363">
            <v>0</v>
          </cell>
          <cell r="BV363">
            <v>-1</v>
          </cell>
          <cell r="BW363">
            <v>6</v>
          </cell>
          <cell r="BX363">
            <v>8</v>
          </cell>
          <cell r="BY363">
            <v>0</v>
          </cell>
          <cell r="BZ363">
            <v>-1</v>
          </cell>
        </row>
        <row r="364">
          <cell r="A364" t="str">
            <v>Select</v>
          </cell>
          <cell r="B364" t="str">
            <v>Select (5)</v>
          </cell>
          <cell r="C364">
            <v>44</v>
          </cell>
          <cell r="G364">
            <v>0</v>
          </cell>
          <cell r="I364">
            <v>0</v>
          </cell>
          <cell r="K364">
            <v>0</v>
          </cell>
          <cell r="M364">
            <v>0</v>
          </cell>
          <cell r="O364">
            <v>9</v>
          </cell>
          <cell r="S364">
            <v>62</v>
          </cell>
          <cell r="V364">
            <v>65</v>
          </cell>
          <cell r="Y364">
            <v>9</v>
          </cell>
          <cell r="AC364">
            <v>9</v>
          </cell>
          <cell r="AE364">
            <v>6</v>
          </cell>
          <cell r="AF364">
            <v>6</v>
          </cell>
          <cell r="AG364">
            <v>1</v>
          </cell>
          <cell r="AH364">
            <v>-1</v>
          </cell>
          <cell r="AI364">
            <v>9</v>
          </cell>
          <cell r="AJ364">
            <v>9</v>
          </cell>
          <cell r="AK364">
            <v>1</v>
          </cell>
          <cell r="AL364">
            <v>0</v>
          </cell>
          <cell r="AM364">
            <v>7</v>
          </cell>
          <cell r="AN364">
            <v>7</v>
          </cell>
          <cell r="AO364">
            <v>1</v>
          </cell>
          <cell r="AP364">
            <v>-1</v>
          </cell>
          <cell r="AQ364">
            <v>8</v>
          </cell>
          <cell r="AR364">
            <v>8</v>
          </cell>
          <cell r="AS364">
            <v>1</v>
          </cell>
          <cell r="AT364">
            <v>0</v>
          </cell>
          <cell r="AU364">
            <v>6</v>
          </cell>
          <cell r="AV364">
            <v>6</v>
          </cell>
          <cell r="AW364">
            <v>1</v>
          </cell>
          <cell r="AX364">
            <v>1</v>
          </cell>
          <cell r="AY364">
            <v>6</v>
          </cell>
          <cell r="AZ364">
            <v>6</v>
          </cell>
          <cell r="BA364">
            <v>1</v>
          </cell>
          <cell r="BB364">
            <v>1</v>
          </cell>
          <cell r="BC364">
            <v>8</v>
          </cell>
          <cell r="BD364">
            <v>7</v>
          </cell>
          <cell r="BE364">
            <v>3</v>
          </cell>
          <cell r="BF364">
            <v>1</v>
          </cell>
          <cell r="BG364">
            <v>6</v>
          </cell>
          <cell r="BH364">
            <v>9</v>
          </cell>
          <cell r="BI364">
            <v>0</v>
          </cell>
          <cell r="BJ364">
            <v>-1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6</v>
          </cell>
          <cell r="BP364">
            <v>7</v>
          </cell>
          <cell r="BQ364">
            <v>0</v>
          </cell>
          <cell r="BR364">
            <v>-1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</row>
        <row r="365">
          <cell r="A365" t="str">
            <v>Anderup</v>
          </cell>
          <cell r="B365" t="str">
            <v>Anderup (5)</v>
          </cell>
          <cell r="C365">
            <v>2</v>
          </cell>
          <cell r="G365">
            <v>0</v>
          </cell>
          <cell r="I365">
            <v>0</v>
          </cell>
          <cell r="K365">
            <v>0</v>
          </cell>
          <cell r="M365">
            <v>0</v>
          </cell>
          <cell r="O365">
            <v>9</v>
          </cell>
          <cell r="S365">
            <v>63</v>
          </cell>
          <cell r="V365">
            <v>60</v>
          </cell>
          <cell r="Y365">
            <v>17</v>
          </cell>
          <cell r="AC365">
            <v>2</v>
          </cell>
          <cell r="AE365">
            <v>6</v>
          </cell>
          <cell r="AF365">
            <v>7</v>
          </cell>
          <cell r="AG365">
            <v>0</v>
          </cell>
          <cell r="AH365">
            <v>-1</v>
          </cell>
          <cell r="AI365">
            <v>7</v>
          </cell>
          <cell r="AJ365">
            <v>7</v>
          </cell>
          <cell r="AK365">
            <v>1</v>
          </cell>
          <cell r="AL365">
            <v>1</v>
          </cell>
          <cell r="AM365">
            <v>7</v>
          </cell>
          <cell r="AN365">
            <v>8</v>
          </cell>
          <cell r="AO365">
            <v>0</v>
          </cell>
          <cell r="AP365">
            <v>-1</v>
          </cell>
          <cell r="AQ365">
            <v>8</v>
          </cell>
          <cell r="AR365">
            <v>7</v>
          </cell>
          <cell r="AS365">
            <v>3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9</v>
          </cell>
          <cell r="AZ365">
            <v>8</v>
          </cell>
          <cell r="BA365">
            <v>3</v>
          </cell>
          <cell r="BB365">
            <v>1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6</v>
          </cell>
          <cell r="BH365">
            <v>5</v>
          </cell>
          <cell r="BI365">
            <v>3</v>
          </cell>
          <cell r="BJ365">
            <v>1</v>
          </cell>
          <cell r="BK365">
            <v>7</v>
          </cell>
          <cell r="BL365">
            <v>6</v>
          </cell>
          <cell r="BM365">
            <v>3</v>
          </cell>
          <cell r="BN365">
            <v>1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7</v>
          </cell>
          <cell r="BT365">
            <v>6</v>
          </cell>
          <cell r="BU365">
            <v>3</v>
          </cell>
          <cell r="BV365">
            <v>1</v>
          </cell>
          <cell r="BW365">
            <v>6</v>
          </cell>
          <cell r="BX365">
            <v>6</v>
          </cell>
          <cell r="BY365">
            <v>1</v>
          </cell>
          <cell r="BZ365">
            <v>-1</v>
          </cell>
        </row>
        <row r="366">
          <cell r="A366" t="str">
            <v>Forest</v>
          </cell>
          <cell r="B366" t="str">
            <v>Forest (5)</v>
          </cell>
          <cell r="C366">
            <v>12</v>
          </cell>
          <cell r="G366">
            <v>0</v>
          </cell>
          <cell r="I366">
            <v>0</v>
          </cell>
          <cell r="K366">
            <v>0</v>
          </cell>
          <cell r="M366">
            <v>0</v>
          </cell>
          <cell r="O366">
            <v>9</v>
          </cell>
          <cell r="S366">
            <v>64</v>
          </cell>
          <cell r="V366">
            <v>63</v>
          </cell>
          <cell r="Y366">
            <v>12</v>
          </cell>
          <cell r="AC366">
            <v>11</v>
          </cell>
          <cell r="AE366">
            <v>6</v>
          </cell>
          <cell r="AF366">
            <v>6</v>
          </cell>
          <cell r="AG366">
            <v>1</v>
          </cell>
          <cell r="AH366">
            <v>1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7</v>
          </cell>
          <cell r="AN366">
            <v>7</v>
          </cell>
          <cell r="AO366">
            <v>1</v>
          </cell>
          <cell r="AP366">
            <v>1</v>
          </cell>
          <cell r="AQ366">
            <v>6</v>
          </cell>
          <cell r="AR366">
            <v>5</v>
          </cell>
          <cell r="AS366">
            <v>3</v>
          </cell>
          <cell r="AT366">
            <v>1</v>
          </cell>
          <cell r="AU366">
            <v>8</v>
          </cell>
          <cell r="AV366">
            <v>8</v>
          </cell>
          <cell r="AW366">
            <v>1</v>
          </cell>
          <cell r="AX366">
            <v>1</v>
          </cell>
          <cell r="AY366">
            <v>8</v>
          </cell>
          <cell r="AZ366">
            <v>8</v>
          </cell>
          <cell r="BA366">
            <v>1</v>
          </cell>
          <cell r="BB366">
            <v>0</v>
          </cell>
          <cell r="BC366">
            <v>9</v>
          </cell>
          <cell r="BD366">
            <v>9</v>
          </cell>
          <cell r="BE366">
            <v>1</v>
          </cell>
          <cell r="BF366">
            <v>1</v>
          </cell>
          <cell r="BG366">
            <v>8</v>
          </cell>
          <cell r="BH366">
            <v>7</v>
          </cell>
          <cell r="BI366">
            <v>3</v>
          </cell>
          <cell r="BJ366">
            <v>1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6</v>
          </cell>
          <cell r="BP366">
            <v>7</v>
          </cell>
          <cell r="BQ366">
            <v>0</v>
          </cell>
          <cell r="BR366">
            <v>-1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6</v>
          </cell>
          <cell r="BX366">
            <v>6</v>
          </cell>
          <cell r="BY366">
            <v>1</v>
          </cell>
          <cell r="BZ366">
            <v>0</v>
          </cell>
        </row>
        <row r="367">
          <cell r="A367" t="str">
            <v>Far</v>
          </cell>
          <cell r="B367" t="str">
            <v>Far (5)</v>
          </cell>
          <cell r="C367">
            <v>10</v>
          </cell>
          <cell r="G367">
            <v>0</v>
          </cell>
          <cell r="I367">
            <v>0</v>
          </cell>
          <cell r="K367">
            <v>0</v>
          </cell>
          <cell r="M367">
            <v>0</v>
          </cell>
          <cell r="O367">
            <v>9</v>
          </cell>
          <cell r="S367">
            <v>63</v>
          </cell>
          <cell r="V367">
            <v>62</v>
          </cell>
          <cell r="Y367">
            <v>12</v>
          </cell>
          <cell r="AC367">
            <v>8</v>
          </cell>
          <cell r="AE367">
            <v>7</v>
          </cell>
          <cell r="AF367">
            <v>8</v>
          </cell>
          <cell r="AG367">
            <v>0</v>
          </cell>
          <cell r="AH367">
            <v>-1</v>
          </cell>
          <cell r="AI367">
            <v>6</v>
          </cell>
          <cell r="AJ367">
            <v>7</v>
          </cell>
          <cell r="AK367">
            <v>0</v>
          </cell>
          <cell r="AL367">
            <v>-1</v>
          </cell>
          <cell r="AM367">
            <v>8</v>
          </cell>
          <cell r="AN367">
            <v>7</v>
          </cell>
          <cell r="AO367">
            <v>3</v>
          </cell>
          <cell r="AP367">
            <v>1</v>
          </cell>
          <cell r="AQ367">
            <v>7</v>
          </cell>
          <cell r="AR367">
            <v>6</v>
          </cell>
          <cell r="AS367">
            <v>3</v>
          </cell>
          <cell r="AT367">
            <v>1</v>
          </cell>
          <cell r="AU367">
            <v>9</v>
          </cell>
          <cell r="AV367">
            <v>9</v>
          </cell>
          <cell r="AW367">
            <v>1</v>
          </cell>
          <cell r="AX367">
            <v>1</v>
          </cell>
          <cell r="AY367">
            <v>6</v>
          </cell>
          <cell r="AZ367">
            <v>7</v>
          </cell>
          <cell r="BA367">
            <v>0</v>
          </cell>
          <cell r="BB367">
            <v>-1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8</v>
          </cell>
          <cell r="BH367">
            <v>6</v>
          </cell>
          <cell r="BI367">
            <v>3</v>
          </cell>
          <cell r="BJ367">
            <v>1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6</v>
          </cell>
          <cell r="BP367">
            <v>6</v>
          </cell>
          <cell r="BQ367">
            <v>1</v>
          </cell>
          <cell r="BR367">
            <v>1</v>
          </cell>
          <cell r="BS367">
            <v>6</v>
          </cell>
          <cell r="BT367">
            <v>6</v>
          </cell>
          <cell r="BU367">
            <v>1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</row>
        <row r="369">
          <cell r="A369" t="str">
            <v>Select</v>
          </cell>
          <cell r="B369" t="str">
            <v>Select (6)</v>
          </cell>
          <cell r="C369">
            <v>44</v>
          </cell>
          <cell r="G369">
            <v>0</v>
          </cell>
          <cell r="I369">
            <v>0</v>
          </cell>
          <cell r="K369">
            <v>0</v>
          </cell>
          <cell r="M369">
            <v>0</v>
          </cell>
          <cell r="O369">
            <v>9</v>
          </cell>
          <cell r="S369">
            <v>62</v>
          </cell>
          <cell r="V369">
            <v>62</v>
          </cell>
          <cell r="Y369">
            <v>14</v>
          </cell>
          <cell r="AC369">
            <v>12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6</v>
          </cell>
          <cell r="AJ369">
            <v>6</v>
          </cell>
          <cell r="AK369">
            <v>1</v>
          </cell>
          <cell r="AL369">
            <v>1</v>
          </cell>
          <cell r="AM369">
            <v>6</v>
          </cell>
          <cell r="AN369">
            <v>8</v>
          </cell>
          <cell r="AO369">
            <v>0</v>
          </cell>
          <cell r="AP369">
            <v>-1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6</v>
          </cell>
          <cell r="AV369">
            <v>6</v>
          </cell>
          <cell r="AW369">
            <v>1</v>
          </cell>
          <cell r="AX369">
            <v>1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8</v>
          </cell>
          <cell r="BD369">
            <v>6</v>
          </cell>
          <cell r="BE369">
            <v>3</v>
          </cell>
          <cell r="BF369">
            <v>1</v>
          </cell>
          <cell r="BG369">
            <v>9</v>
          </cell>
          <cell r="BH369">
            <v>8</v>
          </cell>
          <cell r="BI369">
            <v>3</v>
          </cell>
          <cell r="BJ369">
            <v>1</v>
          </cell>
          <cell r="BK369">
            <v>6</v>
          </cell>
          <cell r="BL369">
            <v>8</v>
          </cell>
          <cell r="BM369">
            <v>0</v>
          </cell>
          <cell r="BN369">
            <v>-1</v>
          </cell>
          <cell r="BO369">
            <v>8</v>
          </cell>
          <cell r="BP369">
            <v>7</v>
          </cell>
          <cell r="BQ369">
            <v>3</v>
          </cell>
          <cell r="BR369">
            <v>1</v>
          </cell>
          <cell r="BS369">
            <v>7</v>
          </cell>
          <cell r="BT369">
            <v>6</v>
          </cell>
          <cell r="BU369">
            <v>3</v>
          </cell>
          <cell r="BV369">
            <v>1</v>
          </cell>
          <cell r="BW369">
            <v>6</v>
          </cell>
          <cell r="BX369">
            <v>7</v>
          </cell>
          <cell r="BY369">
            <v>0</v>
          </cell>
          <cell r="BZ369">
            <v>-1</v>
          </cell>
        </row>
        <row r="370">
          <cell r="A370" t="str">
            <v>MFP</v>
          </cell>
          <cell r="B370" t="str">
            <v>MFP (6)</v>
          </cell>
          <cell r="C370">
            <v>34</v>
          </cell>
          <cell r="G370">
            <v>0</v>
          </cell>
          <cell r="I370">
            <v>0</v>
          </cell>
          <cell r="K370">
            <v>0</v>
          </cell>
          <cell r="M370">
            <v>0</v>
          </cell>
          <cell r="O370">
            <v>9</v>
          </cell>
          <cell r="S370">
            <v>60</v>
          </cell>
          <cell r="V370">
            <v>59</v>
          </cell>
          <cell r="Y370">
            <v>11</v>
          </cell>
          <cell r="AC370">
            <v>1</v>
          </cell>
          <cell r="AE370">
            <v>6</v>
          </cell>
          <cell r="AF370">
            <v>6</v>
          </cell>
          <cell r="AG370">
            <v>1</v>
          </cell>
          <cell r="AH370">
            <v>-1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6</v>
          </cell>
          <cell r="AN370">
            <v>7</v>
          </cell>
          <cell r="AO370">
            <v>0</v>
          </cell>
          <cell r="AP370">
            <v>-1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6</v>
          </cell>
          <cell r="AV370">
            <v>4</v>
          </cell>
          <cell r="AW370">
            <v>3</v>
          </cell>
          <cell r="AX370">
            <v>1</v>
          </cell>
          <cell r="AY370">
            <v>7</v>
          </cell>
          <cell r="AZ370">
            <v>7</v>
          </cell>
          <cell r="BA370">
            <v>1</v>
          </cell>
          <cell r="BB370">
            <v>0</v>
          </cell>
          <cell r="BC370">
            <v>6</v>
          </cell>
          <cell r="BD370">
            <v>6</v>
          </cell>
          <cell r="BE370">
            <v>1</v>
          </cell>
          <cell r="BF370">
            <v>0</v>
          </cell>
          <cell r="BG370">
            <v>7</v>
          </cell>
          <cell r="BH370">
            <v>7</v>
          </cell>
          <cell r="BI370">
            <v>1</v>
          </cell>
          <cell r="BJ370">
            <v>1</v>
          </cell>
          <cell r="BK370">
            <v>7</v>
          </cell>
          <cell r="BL370">
            <v>8</v>
          </cell>
          <cell r="BM370">
            <v>0</v>
          </cell>
          <cell r="BN370">
            <v>-1</v>
          </cell>
          <cell r="BO370">
            <v>8</v>
          </cell>
          <cell r="BP370">
            <v>7</v>
          </cell>
          <cell r="BQ370">
            <v>3</v>
          </cell>
          <cell r="BR370">
            <v>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7</v>
          </cell>
          <cell r="BX370">
            <v>7</v>
          </cell>
          <cell r="BY370">
            <v>1</v>
          </cell>
          <cell r="BZ370">
            <v>0</v>
          </cell>
        </row>
        <row r="371">
          <cell r="A371" t="str">
            <v>Chelsea</v>
          </cell>
          <cell r="B371" t="str">
            <v>Chelsea (6)</v>
          </cell>
          <cell r="C371">
            <v>7</v>
          </cell>
          <cell r="G371">
            <v>0</v>
          </cell>
          <cell r="I371">
            <v>0</v>
          </cell>
          <cell r="K371">
            <v>0</v>
          </cell>
          <cell r="M371">
            <v>0</v>
          </cell>
          <cell r="O371">
            <v>9</v>
          </cell>
          <cell r="S371">
            <v>63</v>
          </cell>
          <cell r="V371">
            <v>63</v>
          </cell>
          <cell r="Y371">
            <v>12</v>
          </cell>
          <cell r="AC371">
            <v>10</v>
          </cell>
          <cell r="AE371">
            <v>8</v>
          </cell>
          <cell r="AF371">
            <v>6</v>
          </cell>
          <cell r="AG371">
            <v>3</v>
          </cell>
          <cell r="AH371">
            <v>1</v>
          </cell>
          <cell r="AI371">
            <v>7</v>
          </cell>
          <cell r="AJ371">
            <v>6</v>
          </cell>
          <cell r="AK371">
            <v>3</v>
          </cell>
          <cell r="AL371">
            <v>1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6</v>
          </cell>
          <cell r="AR371">
            <v>6</v>
          </cell>
          <cell r="AS371">
            <v>1</v>
          </cell>
          <cell r="AT371">
            <v>1</v>
          </cell>
          <cell r="AU371">
            <v>7</v>
          </cell>
          <cell r="AV371">
            <v>8</v>
          </cell>
          <cell r="AW371">
            <v>0</v>
          </cell>
          <cell r="AX371">
            <v>-1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5</v>
          </cell>
          <cell r="BD371">
            <v>7</v>
          </cell>
          <cell r="BE371">
            <v>0</v>
          </cell>
          <cell r="BF371">
            <v>-1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7</v>
          </cell>
          <cell r="BL371">
            <v>7</v>
          </cell>
          <cell r="BM371">
            <v>1</v>
          </cell>
          <cell r="BN371">
            <v>1</v>
          </cell>
          <cell r="BO371">
            <v>9</v>
          </cell>
          <cell r="BP371">
            <v>8</v>
          </cell>
          <cell r="BQ371">
            <v>3</v>
          </cell>
          <cell r="BR371">
            <v>1</v>
          </cell>
          <cell r="BS371">
            <v>7</v>
          </cell>
          <cell r="BT371">
            <v>8</v>
          </cell>
          <cell r="BU371">
            <v>0</v>
          </cell>
          <cell r="BV371">
            <v>-1</v>
          </cell>
          <cell r="BW371">
            <v>7</v>
          </cell>
          <cell r="BX371">
            <v>7</v>
          </cell>
          <cell r="BY371">
            <v>1</v>
          </cell>
          <cell r="BZ371">
            <v>-1</v>
          </cell>
        </row>
        <row r="372">
          <cell r="A372" t="str">
            <v>Idskov</v>
          </cell>
          <cell r="B372" t="str">
            <v>Idskov (6)</v>
          </cell>
          <cell r="C372">
            <v>22</v>
          </cell>
          <cell r="G372">
            <v>0</v>
          </cell>
          <cell r="I372">
            <v>0</v>
          </cell>
          <cell r="K372">
            <v>0</v>
          </cell>
          <cell r="M372">
            <v>0</v>
          </cell>
          <cell r="O372">
            <v>9</v>
          </cell>
          <cell r="S372">
            <v>67</v>
          </cell>
          <cell r="V372">
            <v>63</v>
          </cell>
          <cell r="Y372">
            <v>15</v>
          </cell>
          <cell r="AC372">
            <v>11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6</v>
          </cell>
          <cell r="AN372">
            <v>6</v>
          </cell>
          <cell r="AO372">
            <v>1</v>
          </cell>
          <cell r="AP372">
            <v>-1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7</v>
          </cell>
          <cell r="AV372">
            <v>7</v>
          </cell>
          <cell r="AW372">
            <v>1</v>
          </cell>
          <cell r="AX372">
            <v>1</v>
          </cell>
          <cell r="AY372">
            <v>9</v>
          </cell>
          <cell r="AZ372">
            <v>8</v>
          </cell>
          <cell r="BA372">
            <v>3</v>
          </cell>
          <cell r="BB372">
            <v>1</v>
          </cell>
          <cell r="BC372">
            <v>6</v>
          </cell>
          <cell r="BD372">
            <v>7</v>
          </cell>
          <cell r="BE372">
            <v>0</v>
          </cell>
          <cell r="BF372">
            <v>-1</v>
          </cell>
          <cell r="BG372">
            <v>8</v>
          </cell>
          <cell r="BH372">
            <v>7</v>
          </cell>
          <cell r="BI372">
            <v>3</v>
          </cell>
          <cell r="BJ372">
            <v>1</v>
          </cell>
          <cell r="BK372">
            <v>8</v>
          </cell>
          <cell r="BL372">
            <v>8</v>
          </cell>
          <cell r="BM372">
            <v>1</v>
          </cell>
          <cell r="BN372">
            <v>0</v>
          </cell>
          <cell r="BO372">
            <v>6</v>
          </cell>
          <cell r="BP372">
            <v>7</v>
          </cell>
          <cell r="BQ372">
            <v>0</v>
          </cell>
          <cell r="BR372">
            <v>-1</v>
          </cell>
          <cell r="BS372">
            <v>8</v>
          </cell>
          <cell r="BT372">
            <v>7</v>
          </cell>
          <cell r="BU372">
            <v>3</v>
          </cell>
          <cell r="BV372">
            <v>1</v>
          </cell>
          <cell r="BW372">
            <v>9</v>
          </cell>
          <cell r="BX372">
            <v>6</v>
          </cell>
          <cell r="BY372">
            <v>3</v>
          </cell>
          <cell r="BZ372">
            <v>1</v>
          </cell>
        </row>
        <row r="373">
          <cell r="A373" t="str">
            <v>Harry</v>
          </cell>
          <cell r="B373" t="str">
            <v>Harry (6)</v>
          </cell>
          <cell r="C373">
            <v>17</v>
          </cell>
          <cell r="G373">
            <v>0</v>
          </cell>
          <cell r="I373">
            <v>0</v>
          </cell>
          <cell r="K373">
            <v>0</v>
          </cell>
          <cell r="M373">
            <v>0</v>
          </cell>
          <cell r="O373">
            <v>9</v>
          </cell>
          <cell r="S373">
            <v>60</v>
          </cell>
          <cell r="V373">
            <v>59</v>
          </cell>
          <cell r="Y373">
            <v>15</v>
          </cell>
          <cell r="AC373">
            <v>3</v>
          </cell>
          <cell r="AE373">
            <v>6</v>
          </cell>
          <cell r="AF373">
            <v>6</v>
          </cell>
          <cell r="AG373">
            <v>1</v>
          </cell>
          <cell r="AH373">
            <v>-1</v>
          </cell>
          <cell r="AI373">
            <v>4</v>
          </cell>
          <cell r="AJ373">
            <v>6</v>
          </cell>
          <cell r="AK373">
            <v>0</v>
          </cell>
          <cell r="AL373">
            <v>-1</v>
          </cell>
          <cell r="AM373">
            <v>8</v>
          </cell>
          <cell r="AN373">
            <v>7</v>
          </cell>
          <cell r="AO373">
            <v>3</v>
          </cell>
          <cell r="AP373">
            <v>1</v>
          </cell>
          <cell r="AQ373">
            <v>7</v>
          </cell>
          <cell r="AR373">
            <v>7</v>
          </cell>
          <cell r="AS373">
            <v>1</v>
          </cell>
          <cell r="AT373">
            <v>-1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6</v>
          </cell>
          <cell r="AZ373">
            <v>5</v>
          </cell>
          <cell r="BA373">
            <v>3</v>
          </cell>
          <cell r="BB373">
            <v>1</v>
          </cell>
          <cell r="BC373">
            <v>6</v>
          </cell>
          <cell r="BD373">
            <v>5</v>
          </cell>
          <cell r="BE373">
            <v>3</v>
          </cell>
          <cell r="BF373">
            <v>1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8</v>
          </cell>
          <cell r="BL373">
            <v>8</v>
          </cell>
          <cell r="BM373">
            <v>1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7</v>
          </cell>
          <cell r="BT373">
            <v>6</v>
          </cell>
          <cell r="BU373">
            <v>3</v>
          </cell>
          <cell r="BV373">
            <v>1</v>
          </cell>
          <cell r="BW373">
            <v>8</v>
          </cell>
          <cell r="BX373">
            <v>9</v>
          </cell>
          <cell r="BY373">
            <v>0</v>
          </cell>
          <cell r="BZ373">
            <v>-1</v>
          </cell>
        </row>
        <row r="374">
          <cell r="A374" t="str">
            <v>Mauer</v>
          </cell>
          <cell r="B374" t="str">
            <v>Mauer (6)</v>
          </cell>
          <cell r="C374">
            <v>33</v>
          </cell>
          <cell r="G374">
            <v>0</v>
          </cell>
          <cell r="I374">
            <v>0</v>
          </cell>
          <cell r="K374">
            <v>0</v>
          </cell>
          <cell r="M374">
            <v>0</v>
          </cell>
          <cell r="O374">
            <v>9</v>
          </cell>
          <cell r="S374">
            <v>62</v>
          </cell>
          <cell r="V374">
            <v>66</v>
          </cell>
          <cell r="Y374">
            <v>7</v>
          </cell>
          <cell r="AC374">
            <v>6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7</v>
          </cell>
          <cell r="AJ374">
            <v>7</v>
          </cell>
          <cell r="AK374">
            <v>1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8</v>
          </cell>
          <cell r="AR374">
            <v>9</v>
          </cell>
          <cell r="AS374">
            <v>0</v>
          </cell>
          <cell r="AT374">
            <v>-1</v>
          </cell>
          <cell r="AU374">
            <v>5</v>
          </cell>
          <cell r="AV374">
            <v>6</v>
          </cell>
          <cell r="AW374">
            <v>0</v>
          </cell>
          <cell r="AX374">
            <v>-1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6</v>
          </cell>
          <cell r="BD374">
            <v>8</v>
          </cell>
          <cell r="BE374">
            <v>0</v>
          </cell>
          <cell r="BF374">
            <v>-1</v>
          </cell>
          <cell r="BG374">
            <v>7</v>
          </cell>
          <cell r="BH374">
            <v>6</v>
          </cell>
          <cell r="BI374">
            <v>3</v>
          </cell>
          <cell r="BJ374">
            <v>1</v>
          </cell>
          <cell r="BK374">
            <v>6</v>
          </cell>
          <cell r="BL374">
            <v>7</v>
          </cell>
          <cell r="BM374">
            <v>0</v>
          </cell>
          <cell r="BN374">
            <v>-1</v>
          </cell>
          <cell r="BO374">
            <v>8</v>
          </cell>
          <cell r="BP374">
            <v>8</v>
          </cell>
          <cell r="BQ374">
            <v>1</v>
          </cell>
          <cell r="BR374">
            <v>-1</v>
          </cell>
          <cell r="BS374">
            <v>8</v>
          </cell>
          <cell r="BT374">
            <v>8</v>
          </cell>
          <cell r="BU374">
            <v>1</v>
          </cell>
          <cell r="BV374">
            <v>0</v>
          </cell>
          <cell r="BW374">
            <v>7</v>
          </cell>
          <cell r="BX374">
            <v>7</v>
          </cell>
          <cell r="BY374">
            <v>1</v>
          </cell>
          <cell r="BZ374">
            <v>-1</v>
          </cell>
        </row>
        <row r="375">
          <cell r="A375" t="str">
            <v>Agger</v>
          </cell>
          <cell r="B375" t="str">
            <v>Agger (6)</v>
          </cell>
          <cell r="C375">
            <v>1</v>
          </cell>
          <cell r="G375">
            <v>0</v>
          </cell>
          <cell r="I375">
            <v>0</v>
          </cell>
          <cell r="K375">
            <v>0</v>
          </cell>
          <cell r="M375">
            <v>0</v>
          </cell>
          <cell r="O375">
            <v>9</v>
          </cell>
          <cell r="S375">
            <v>59</v>
          </cell>
          <cell r="V375">
            <v>59</v>
          </cell>
          <cell r="Y375">
            <v>11</v>
          </cell>
          <cell r="AC375">
            <v>2</v>
          </cell>
          <cell r="AE375">
            <v>6</v>
          </cell>
          <cell r="AF375">
            <v>8</v>
          </cell>
          <cell r="AG375">
            <v>0</v>
          </cell>
          <cell r="AH375">
            <v>-1</v>
          </cell>
          <cell r="AI375">
            <v>6</v>
          </cell>
          <cell r="AJ375">
            <v>6</v>
          </cell>
          <cell r="AK375">
            <v>1</v>
          </cell>
          <cell r="AL375">
            <v>0</v>
          </cell>
          <cell r="AM375">
            <v>7</v>
          </cell>
          <cell r="AN375">
            <v>5</v>
          </cell>
          <cell r="AO375">
            <v>3</v>
          </cell>
          <cell r="AP375">
            <v>1</v>
          </cell>
          <cell r="AQ375">
            <v>7</v>
          </cell>
          <cell r="AR375">
            <v>6</v>
          </cell>
          <cell r="AS375">
            <v>3</v>
          </cell>
          <cell r="AT375">
            <v>1</v>
          </cell>
          <cell r="AU375">
            <v>5</v>
          </cell>
          <cell r="AV375">
            <v>6</v>
          </cell>
          <cell r="AW375">
            <v>0</v>
          </cell>
          <cell r="AX375">
            <v>-1</v>
          </cell>
          <cell r="AY375">
            <v>8</v>
          </cell>
          <cell r="AZ375">
            <v>6</v>
          </cell>
          <cell r="BA375">
            <v>3</v>
          </cell>
          <cell r="BB375">
            <v>1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5</v>
          </cell>
          <cell r="BH375">
            <v>6</v>
          </cell>
          <cell r="BI375">
            <v>0</v>
          </cell>
          <cell r="BJ375">
            <v>-1</v>
          </cell>
          <cell r="BK375">
            <v>7</v>
          </cell>
          <cell r="BL375">
            <v>8</v>
          </cell>
          <cell r="BM375">
            <v>0</v>
          </cell>
          <cell r="BN375">
            <v>-1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8</v>
          </cell>
          <cell r="BT375">
            <v>8</v>
          </cell>
          <cell r="BU375">
            <v>1</v>
          </cell>
          <cell r="BV375">
            <v>-1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</row>
        <row r="376">
          <cell r="A376" t="str">
            <v>LPHJ</v>
          </cell>
          <cell r="B376" t="str">
            <v>LPHJ (6)</v>
          </cell>
          <cell r="C376">
            <v>29</v>
          </cell>
          <cell r="G376">
            <v>0</v>
          </cell>
          <cell r="I376">
            <v>0</v>
          </cell>
          <cell r="K376">
            <v>0</v>
          </cell>
          <cell r="M376">
            <v>0</v>
          </cell>
          <cell r="O376">
            <v>9</v>
          </cell>
          <cell r="S376">
            <v>62</v>
          </cell>
          <cell r="V376">
            <v>61</v>
          </cell>
          <cell r="Y376">
            <v>14</v>
          </cell>
          <cell r="AC376">
            <v>4</v>
          </cell>
          <cell r="AE376">
            <v>8</v>
          </cell>
          <cell r="AF376">
            <v>9</v>
          </cell>
          <cell r="AG376">
            <v>0</v>
          </cell>
          <cell r="AH376">
            <v>-1</v>
          </cell>
          <cell r="AI376">
            <v>7</v>
          </cell>
          <cell r="AJ376">
            <v>7</v>
          </cell>
          <cell r="AK376">
            <v>1</v>
          </cell>
          <cell r="AL376">
            <v>-1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7</v>
          </cell>
          <cell r="AR376">
            <v>8</v>
          </cell>
          <cell r="AS376">
            <v>0</v>
          </cell>
          <cell r="AT376">
            <v>-1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6</v>
          </cell>
          <cell r="AZ376">
            <v>7</v>
          </cell>
          <cell r="BA376">
            <v>0</v>
          </cell>
          <cell r="BB376">
            <v>-1</v>
          </cell>
          <cell r="BC376">
            <v>6</v>
          </cell>
          <cell r="BD376">
            <v>5</v>
          </cell>
          <cell r="BE376">
            <v>3</v>
          </cell>
          <cell r="BF376">
            <v>1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7</v>
          </cell>
          <cell r="BL376">
            <v>7</v>
          </cell>
          <cell r="BM376">
            <v>1</v>
          </cell>
          <cell r="BN376">
            <v>1</v>
          </cell>
          <cell r="BO376">
            <v>6</v>
          </cell>
          <cell r="BP376">
            <v>5</v>
          </cell>
          <cell r="BQ376">
            <v>3</v>
          </cell>
          <cell r="BR376">
            <v>1</v>
          </cell>
          <cell r="BS376">
            <v>7</v>
          </cell>
          <cell r="BT376">
            <v>6</v>
          </cell>
          <cell r="BU376">
            <v>3</v>
          </cell>
          <cell r="BV376">
            <v>1</v>
          </cell>
          <cell r="BW376">
            <v>8</v>
          </cell>
          <cell r="BX376">
            <v>7</v>
          </cell>
          <cell r="BY376">
            <v>3</v>
          </cell>
          <cell r="BZ376">
            <v>1</v>
          </cell>
        </row>
        <row r="377">
          <cell r="A377" t="str">
            <v>Frydkær</v>
          </cell>
          <cell r="B377" t="str">
            <v>Frydkær (6)</v>
          </cell>
          <cell r="C377">
            <v>13</v>
          </cell>
          <cell r="G377">
            <v>0</v>
          </cell>
          <cell r="I377">
            <v>0</v>
          </cell>
          <cell r="K377">
            <v>0</v>
          </cell>
          <cell r="M377">
            <v>1</v>
          </cell>
          <cell r="O377">
            <v>9</v>
          </cell>
          <cell r="S377">
            <v>67</v>
          </cell>
          <cell r="V377">
            <v>62</v>
          </cell>
          <cell r="Y377">
            <v>17</v>
          </cell>
          <cell r="AC377">
            <v>7</v>
          </cell>
          <cell r="AE377">
            <v>8</v>
          </cell>
          <cell r="AF377">
            <v>6</v>
          </cell>
          <cell r="AG377">
            <v>3</v>
          </cell>
          <cell r="AH377">
            <v>1</v>
          </cell>
          <cell r="AI377">
            <v>8</v>
          </cell>
          <cell r="AJ377">
            <v>7</v>
          </cell>
          <cell r="AK377">
            <v>3</v>
          </cell>
          <cell r="AL377">
            <v>1</v>
          </cell>
          <cell r="AM377">
            <v>7</v>
          </cell>
          <cell r="AN377">
            <v>7</v>
          </cell>
          <cell r="AO377">
            <v>1</v>
          </cell>
          <cell r="AP377">
            <v>-1</v>
          </cell>
          <cell r="AQ377">
            <v>8</v>
          </cell>
          <cell r="AR377">
            <v>8</v>
          </cell>
          <cell r="AS377">
            <v>1</v>
          </cell>
          <cell r="AT377">
            <v>0</v>
          </cell>
          <cell r="AU377">
            <v>8</v>
          </cell>
          <cell r="AV377">
            <v>8</v>
          </cell>
          <cell r="AW377">
            <v>1</v>
          </cell>
          <cell r="AX377">
            <v>0</v>
          </cell>
          <cell r="AY377">
            <v>7</v>
          </cell>
          <cell r="AZ377">
            <v>6</v>
          </cell>
          <cell r="BA377">
            <v>3</v>
          </cell>
          <cell r="BB377">
            <v>1</v>
          </cell>
          <cell r="BC377">
            <v>8</v>
          </cell>
          <cell r="BD377">
            <v>7</v>
          </cell>
          <cell r="BE377">
            <v>3</v>
          </cell>
          <cell r="BF377">
            <v>1</v>
          </cell>
          <cell r="BG377">
            <v>7</v>
          </cell>
          <cell r="BH377">
            <v>7</v>
          </cell>
          <cell r="BI377">
            <v>1</v>
          </cell>
          <cell r="BJ377">
            <v>-1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O377">
            <v>6</v>
          </cell>
          <cell r="BP377">
            <v>6</v>
          </cell>
          <cell r="BQ377">
            <v>1</v>
          </cell>
          <cell r="BR377">
            <v>-1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</row>
        <row r="378">
          <cell r="A378" t="str">
            <v>Nemelig</v>
          </cell>
          <cell r="B378" t="str">
            <v>Nemelig (6)</v>
          </cell>
          <cell r="C378">
            <v>36</v>
          </cell>
          <cell r="G378">
            <v>0</v>
          </cell>
          <cell r="I378">
            <v>0</v>
          </cell>
          <cell r="K378">
            <v>0</v>
          </cell>
          <cell r="M378">
            <v>0</v>
          </cell>
          <cell r="O378">
            <v>9</v>
          </cell>
          <cell r="S378">
            <v>60</v>
          </cell>
          <cell r="V378">
            <v>64</v>
          </cell>
          <cell r="Y378">
            <v>6</v>
          </cell>
          <cell r="AC378">
            <v>8</v>
          </cell>
          <cell r="AE378">
            <v>7</v>
          </cell>
          <cell r="AF378">
            <v>8</v>
          </cell>
          <cell r="AG378">
            <v>0</v>
          </cell>
          <cell r="AH378">
            <v>-1</v>
          </cell>
          <cell r="AI378">
            <v>7</v>
          </cell>
          <cell r="AJ378">
            <v>8</v>
          </cell>
          <cell r="AK378">
            <v>0</v>
          </cell>
          <cell r="AL378">
            <v>-1</v>
          </cell>
          <cell r="AM378">
            <v>8</v>
          </cell>
          <cell r="AN378">
            <v>9</v>
          </cell>
          <cell r="AO378">
            <v>0</v>
          </cell>
          <cell r="AP378">
            <v>-1</v>
          </cell>
          <cell r="AQ378">
            <v>7</v>
          </cell>
          <cell r="AR378">
            <v>6</v>
          </cell>
          <cell r="AS378">
            <v>3</v>
          </cell>
          <cell r="AT378">
            <v>1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8</v>
          </cell>
          <cell r="AZ378">
            <v>8</v>
          </cell>
          <cell r="BA378">
            <v>1</v>
          </cell>
          <cell r="BB378">
            <v>1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5</v>
          </cell>
          <cell r="BH378">
            <v>6</v>
          </cell>
          <cell r="BI378">
            <v>0</v>
          </cell>
          <cell r="BJ378">
            <v>-1</v>
          </cell>
          <cell r="BK378">
            <v>6</v>
          </cell>
          <cell r="BL378">
            <v>6</v>
          </cell>
          <cell r="BM378">
            <v>1</v>
          </cell>
          <cell r="BN378">
            <v>1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6</v>
          </cell>
          <cell r="BT378">
            <v>7</v>
          </cell>
          <cell r="BU378">
            <v>0</v>
          </cell>
          <cell r="BV378">
            <v>-1</v>
          </cell>
          <cell r="BW378">
            <v>6</v>
          </cell>
          <cell r="BX378">
            <v>6</v>
          </cell>
          <cell r="BY378">
            <v>1</v>
          </cell>
          <cell r="BZ378">
            <v>0</v>
          </cell>
        </row>
        <row r="379">
          <cell r="A379" t="str">
            <v>SPVK</v>
          </cell>
          <cell r="B379" t="str">
            <v>SPVK (6)</v>
          </cell>
          <cell r="C379">
            <v>45</v>
          </cell>
          <cell r="G379">
            <v>0</v>
          </cell>
          <cell r="I379">
            <v>0</v>
          </cell>
          <cell r="K379">
            <v>0</v>
          </cell>
          <cell r="M379">
            <v>0</v>
          </cell>
          <cell r="O379">
            <v>9</v>
          </cell>
          <cell r="S379">
            <v>63</v>
          </cell>
          <cell r="V379">
            <v>63</v>
          </cell>
          <cell r="Y379">
            <v>11</v>
          </cell>
          <cell r="AC379">
            <v>5</v>
          </cell>
          <cell r="AE379">
            <v>6</v>
          </cell>
          <cell r="AF379">
            <v>7</v>
          </cell>
          <cell r="AG379">
            <v>0</v>
          </cell>
          <cell r="AH379">
            <v>-1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8</v>
          </cell>
          <cell r="AN379">
            <v>7</v>
          </cell>
          <cell r="AO379">
            <v>3</v>
          </cell>
          <cell r="AP379">
            <v>1</v>
          </cell>
          <cell r="AQ379">
            <v>7</v>
          </cell>
          <cell r="AR379">
            <v>8</v>
          </cell>
          <cell r="AS379">
            <v>0</v>
          </cell>
          <cell r="AT379">
            <v>-1</v>
          </cell>
          <cell r="AU379">
            <v>6</v>
          </cell>
          <cell r="AV379">
            <v>7</v>
          </cell>
          <cell r="AW379">
            <v>0</v>
          </cell>
          <cell r="AX379">
            <v>-1</v>
          </cell>
          <cell r="AY379">
            <v>8</v>
          </cell>
          <cell r="AZ379">
            <v>8</v>
          </cell>
          <cell r="BA379">
            <v>1</v>
          </cell>
          <cell r="BB379">
            <v>0</v>
          </cell>
          <cell r="BC379">
            <v>8</v>
          </cell>
          <cell r="BD379">
            <v>8</v>
          </cell>
          <cell r="BE379">
            <v>1</v>
          </cell>
          <cell r="BF379">
            <v>1</v>
          </cell>
          <cell r="BG379">
            <v>6</v>
          </cell>
          <cell r="BH379">
            <v>7</v>
          </cell>
          <cell r="BI379">
            <v>0</v>
          </cell>
          <cell r="BJ379">
            <v>-1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7</v>
          </cell>
          <cell r="BP379">
            <v>6</v>
          </cell>
          <cell r="BQ379">
            <v>3</v>
          </cell>
          <cell r="BR379">
            <v>1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7</v>
          </cell>
          <cell r="BX379">
            <v>5</v>
          </cell>
          <cell r="BY379">
            <v>3</v>
          </cell>
          <cell r="BZ379">
            <v>1</v>
          </cell>
        </row>
        <row r="380">
          <cell r="A380" t="str">
            <v>Steam</v>
          </cell>
          <cell r="B380" t="str">
            <v>Steam (6)</v>
          </cell>
          <cell r="C380">
            <v>46</v>
          </cell>
          <cell r="G380">
            <v>0</v>
          </cell>
          <cell r="I380">
            <v>0</v>
          </cell>
          <cell r="K380">
            <v>0</v>
          </cell>
          <cell r="M380">
            <v>0</v>
          </cell>
          <cell r="O380">
            <v>9</v>
          </cell>
          <cell r="S380">
            <v>61</v>
          </cell>
          <cell r="V380">
            <v>65</v>
          </cell>
          <cell r="Y380">
            <v>10</v>
          </cell>
          <cell r="AC380">
            <v>9</v>
          </cell>
          <cell r="AE380">
            <v>7</v>
          </cell>
          <cell r="AF380">
            <v>6</v>
          </cell>
          <cell r="AG380">
            <v>3</v>
          </cell>
          <cell r="AH380">
            <v>1</v>
          </cell>
          <cell r="AI380">
            <v>7</v>
          </cell>
          <cell r="AJ380">
            <v>7</v>
          </cell>
          <cell r="AK380">
            <v>1</v>
          </cell>
          <cell r="AL380">
            <v>0</v>
          </cell>
          <cell r="AM380">
            <v>7</v>
          </cell>
          <cell r="AN380">
            <v>7</v>
          </cell>
          <cell r="AO380">
            <v>1</v>
          </cell>
          <cell r="AP380">
            <v>1</v>
          </cell>
          <cell r="AQ380">
            <v>6</v>
          </cell>
          <cell r="AR380">
            <v>9</v>
          </cell>
          <cell r="AS380">
            <v>0</v>
          </cell>
          <cell r="AT380">
            <v>-1</v>
          </cell>
          <cell r="AU380">
            <v>9</v>
          </cell>
          <cell r="AV380">
            <v>8</v>
          </cell>
          <cell r="AW380">
            <v>3</v>
          </cell>
          <cell r="AX380">
            <v>1</v>
          </cell>
          <cell r="AY380">
            <v>7</v>
          </cell>
          <cell r="AZ380">
            <v>7</v>
          </cell>
          <cell r="BA380">
            <v>1</v>
          </cell>
          <cell r="BB380">
            <v>1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7</v>
          </cell>
          <cell r="BH380">
            <v>8</v>
          </cell>
          <cell r="BI380">
            <v>0</v>
          </cell>
          <cell r="BJ380">
            <v>-1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6</v>
          </cell>
          <cell r="BP380">
            <v>6</v>
          </cell>
          <cell r="BQ380">
            <v>1</v>
          </cell>
          <cell r="BR380">
            <v>0</v>
          </cell>
          <cell r="BS380">
            <v>5</v>
          </cell>
          <cell r="BT380">
            <v>7</v>
          </cell>
          <cell r="BU380">
            <v>0</v>
          </cell>
          <cell r="BV380">
            <v>-1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</row>
        <row r="382">
          <cell r="A382" t="str">
            <v>Kinks</v>
          </cell>
          <cell r="B382" t="str">
            <v>Kinks (7)</v>
          </cell>
          <cell r="C382">
            <v>24</v>
          </cell>
          <cell r="G382">
            <v>0</v>
          </cell>
          <cell r="I382">
            <v>0</v>
          </cell>
          <cell r="K382">
            <v>0</v>
          </cell>
          <cell r="M382">
            <v>0</v>
          </cell>
          <cell r="O382">
            <v>9</v>
          </cell>
          <cell r="S382">
            <v>59</v>
          </cell>
          <cell r="V382">
            <v>59</v>
          </cell>
          <cell r="Y382">
            <v>13</v>
          </cell>
          <cell r="AC382">
            <v>10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5</v>
          </cell>
          <cell r="AJ382">
            <v>5</v>
          </cell>
          <cell r="AK382">
            <v>1</v>
          </cell>
          <cell r="AL382">
            <v>1</v>
          </cell>
          <cell r="AM382">
            <v>6</v>
          </cell>
          <cell r="AN382">
            <v>5</v>
          </cell>
          <cell r="AO382">
            <v>3</v>
          </cell>
          <cell r="AP382">
            <v>1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6</v>
          </cell>
          <cell r="AV382">
            <v>6</v>
          </cell>
          <cell r="AW382">
            <v>1</v>
          </cell>
          <cell r="AX382">
            <v>-1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6</v>
          </cell>
          <cell r="BD382">
            <v>8</v>
          </cell>
          <cell r="BE382">
            <v>0</v>
          </cell>
          <cell r="BF382">
            <v>-1</v>
          </cell>
          <cell r="BG382">
            <v>9</v>
          </cell>
          <cell r="BH382">
            <v>9</v>
          </cell>
          <cell r="BI382">
            <v>1</v>
          </cell>
          <cell r="BJ382">
            <v>0</v>
          </cell>
          <cell r="BK382">
            <v>6</v>
          </cell>
          <cell r="BL382">
            <v>5</v>
          </cell>
          <cell r="BM382">
            <v>3</v>
          </cell>
          <cell r="BN382">
            <v>1</v>
          </cell>
          <cell r="BO382">
            <v>7</v>
          </cell>
          <cell r="BP382">
            <v>8</v>
          </cell>
          <cell r="BQ382">
            <v>0</v>
          </cell>
          <cell r="BR382">
            <v>-1</v>
          </cell>
          <cell r="BS382">
            <v>7</v>
          </cell>
          <cell r="BT382">
            <v>7</v>
          </cell>
          <cell r="BU382">
            <v>1</v>
          </cell>
          <cell r="BV382">
            <v>1</v>
          </cell>
          <cell r="BW382">
            <v>7</v>
          </cell>
          <cell r="BX382">
            <v>6</v>
          </cell>
          <cell r="BY382">
            <v>3</v>
          </cell>
          <cell r="BZ382">
            <v>1</v>
          </cell>
        </row>
        <row r="383">
          <cell r="A383" t="str">
            <v>Futte</v>
          </cell>
          <cell r="B383" t="str">
            <v>Futte (7)</v>
          </cell>
          <cell r="C383">
            <v>14</v>
          </cell>
          <cell r="G383">
            <v>0</v>
          </cell>
          <cell r="I383">
            <v>0</v>
          </cell>
          <cell r="K383">
            <v>0</v>
          </cell>
          <cell r="M383">
            <v>0</v>
          </cell>
          <cell r="O383">
            <v>9</v>
          </cell>
          <cell r="S383">
            <v>59</v>
          </cell>
          <cell r="V383">
            <v>59</v>
          </cell>
          <cell r="Y383">
            <v>11</v>
          </cell>
          <cell r="AC383">
            <v>9</v>
          </cell>
          <cell r="AE383">
            <v>5</v>
          </cell>
          <cell r="AF383">
            <v>5</v>
          </cell>
          <cell r="AG383">
            <v>1</v>
          </cell>
          <cell r="AH383">
            <v>-1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6</v>
          </cell>
          <cell r="AN383">
            <v>7</v>
          </cell>
          <cell r="AO383">
            <v>0</v>
          </cell>
          <cell r="AP383">
            <v>-1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6</v>
          </cell>
          <cell r="AV383">
            <v>5</v>
          </cell>
          <cell r="AW383">
            <v>3</v>
          </cell>
          <cell r="AX383">
            <v>1</v>
          </cell>
          <cell r="AY383">
            <v>5</v>
          </cell>
          <cell r="AZ383">
            <v>6</v>
          </cell>
          <cell r="BA383">
            <v>0</v>
          </cell>
          <cell r="BB383">
            <v>-1</v>
          </cell>
          <cell r="BC383">
            <v>9</v>
          </cell>
          <cell r="BD383">
            <v>7</v>
          </cell>
          <cell r="BE383">
            <v>3</v>
          </cell>
          <cell r="BF383">
            <v>1</v>
          </cell>
          <cell r="BG383">
            <v>6</v>
          </cell>
          <cell r="BH383">
            <v>7</v>
          </cell>
          <cell r="BI383">
            <v>0</v>
          </cell>
          <cell r="BJ383">
            <v>-1</v>
          </cell>
          <cell r="BK383">
            <v>9</v>
          </cell>
          <cell r="BL383">
            <v>8</v>
          </cell>
          <cell r="BM383">
            <v>3</v>
          </cell>
          <cell r="BN383">
            <v>1</v>
          </cell>
          <cell r="BO383">
            <v>7</v>
          </cell>
          <cell r="BP383">
            <v>8</v>
          </cell>
          <cell r="BQ383">
            <v>0</v>
          </cell>
          <cell r="BR383">
            <v>-1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6</v>
          </cell>
          <cell r="BX383">
            <v>6</v>
          </cell>
          <cell r="BY383">
            <v>1</v>
          </cell>
          <cell r="BZ383">
            <v>-1</v>
          </cell>
        </row>
        <row r="384">
          <cell r="A384" t="str">
            <v>Anfield</v>
          </cell>
          <cell r="B384" t="str">
            <v>Anfield (7)</v>
          </cell>
          <cell r="C384">
            <v>3</v>
          </cell>
          <cell r="G384">
            <v>0</v>
          </cell>
          <cell r="I384">
            <v>0</v>
          </cell>
          <cell r="K384">
            <v>0</v>
          </cell>
          <cell r="M384">
            <v>0</v>
          </cell>
          <cell r="O384">
            <v>9</v>
          </cell>
          <cell r="S384">
            <v>54</v>
          </cell>
          <cell r="V384">
            <v>59</v>
          </cell>
          <cell r="Y384">
            <v>10</v>
          </cell>
          <cell r="AC384">
            <v>3</v>
          </cell>
          <cell r="AE384">
            <v>5</v>
          </cell>
          <cell r="AF384">
            <v>6</v>
          </cell>
          <cell r="AG384">
            <v>0</v>
          </cell>
          <cell r="AH384">
            <v>-1</v>
          </cell>
          <cell r="AI384">
            <v>7</v>
          </cell>
          <cell r="AJ384">
            <v>6</v>
          </cell>
          <cell r="AK384">
            <v>3</v>
          </cell>
          <cell r="AL384">
            <v>1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4</v>
          </cell>
          <cell r="AR384">
            <v>7</v>
          </cell>
          <cell r="AS384">
            <v>0</v>
          </cell>
          <cell r="AT384">
            <v>-1</v>
          </cell>
          <cell r="AU384">
            <v>6</v>
          </cell>
          <cell r="AV384">
            <v>8</v>
          </cell>
          <cell r="AW384">
            <v>0</v>
          </cell>
          <cell r="AX384">
            <v>-1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4</v>
          </cell>
          <cell r="BD384">
            <v>6</v>
          </cell>
          <cell r="BE384">
            <v>0</v>
          </cell>
          <cell r="BF384">
            <v>-1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6</v>
          </cell>
          <cell r="BL384">
            <v>6</v>
          </cell>
          <cell r="BM384">
            <v>1</v>
          </cell>
          <cell r="BN384">
            <v>1</v>
          </cell>
          <cell r="BO384">
            <v>7</v>
          </cell>
          <cell r="BP384">
            <v>6</v>
          </cell>
          <cell r="BQ384">
            <v>3</v>
          </cell>
          <cell r="BR384">
            <v>1</v>
          </cell>
          <cell r="BS384">
            <v>8</v>
          </cell>
          <cell r="BT384">
            <v>6</v>
          </cell>
          <cell r="BU384">
            <v>3</v>
          </cell>
          <cell r="BV384">
            <v>1</v>
          </cell>
          <cell r="BW384">
            <v>7</v>
          </cell>
          <cell r="BX384">
            <v>8</v>
          </cell>
          <cell r="BY384">
            <v>0</v>
          </cell>
          <cell r="BZ384">
            <v>-1</v>
          </cell>
        </row>
        <row r="385">
          <cell r="A385" t="str">
            <v>brula</v>
          </cell>
          <cell r="B385" t="str">
            <v>brula (7)</v>
          </cell>
          <cell r="C385">
            <v>6</v>
          </cell>
          <cell r="G385">
            <v>0</v>
          </cell>
          <cell r="I385">
            <v>0</v>
          </cell>
          <cell r="K385">
            <v>0</v>
          </cell>
          <cell r="M385">
            <v>0</v>
          </cell>
          <cell r="O385">
            <v>9</v>
          </cell>
          <cell r="S385">
            <v>61</v>
          </cell>
          <cell r="V385">
            <v>57</v>
          </cell>
          <cell r="Y385">
            <v>16</v>
          </cell>
          <cell r="AC385">
            <v>5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7</v>
          </cell>
          <cell r="AN385">
            <v>4</v>
          </cell>
          <cell r="AO385">
            <v>3</v>
          </cell>
          <cell r="AP385">
            <v>1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7</v>
          </cell>
          <cell r="AV385">
            <v>6</v>
          </cell>
          <cell r="AW385">
            <v>3</v>
          </cell>
          <cell r="AX385">
            <v>1</v>
          </cell>
          <cell r="AY385">
            <v>8</v>
          </cell>
          <cell r="AZ385">
            <v>9</v>
          </cell>
          <cell r="BA385">
            <v>0</v>
          </cell>
          <cell r="BB385">
            <v>-1</v>
          </cell>
          <cell r="BC385">
            <v>7</v>
          </cell>
          <cell r="BD385">
            <v>4</v>
          </cell>
          <cell r="BE385">
            <v>3</v>
          </cell>
          <cell r="BF385">
            <v>1</v>
          </cell>
          <cell r="BG385">
            <v>5</v>
          </cell>
          <cell r="BH385">
            <v>8</v>
          </cell>
          <cell r="BI385">
            <v>0</v>
          </cell>
          <cell r="BJ385">
            <v>-1</v>
          </cell>
          <cell r="BK385">
            <v>9</v>
          </cell>
          <cell r="BL385">
            <v>8</v>
          </cell>
          <cell r="BM385">
            <v>3</v>
          </cell>
          <cell r="BN385">
            <v>1</v>
          </cell>
          <cell r="BO385">
            <v>7</v>
          </cell>
          <cell r="BP385">
            <v>7</v>
          </cell>
          <cell r="BQ385">
            <v>1</v>
          </cell>
          <cell r="BR385">
            <v>1</v>
          </cell>
          <cell r="BS385">
            <v>5</v>
          </cell>
          <cell r="BT385">
            <v>6</v>
          </cell>
          <cell r="BU385">
            <v>0</v>
          </cell>
          <cell r="BV385">
            <v>-1</v>
          </cell>
          <cell r="BW385">
            <v>6</v>
          </cell>
          <cell r="BX385">
            <v>5</v>
          </cell>
          <cell r="BY385">
            <v>3</v>
          </cell>
          <cell r="BZ385">
            <v>1</v>
          </cell>
        </row>
        <row r="386">
          <cell r="A386" t="str">
            <v>Murer</v>
          </cell>
          <cell r="B386" t="str">
            <v>Murer (7)</v>
          </cell>
          <cell r="C386">
            <v>35</v>
          </cell>
          <cell r="G386">
            <v>0</v>
          </cell>
          <cell r="I386">
            <v>0</v>
          </cell>
          <cell r="K386">
            <v>0</v>
          </cell>
          <cell r="M386">
            <v>0</v>
          </cell>
          <cell r="O386">
            <v>9</v>
          </cell>
          <cell r="S386">
            <v>57</v>
          </cell>
          <cell r="V386">
            <v>60</v>
          </cell>
          <cell r="Y386">
            <v>8</v>
          </cell>
          <cell r="AC386">
            <v>6</v>
          </cell>
          <cell r="AE386">
            <v>6</v>
          </cell>
          <cell r="AF386">
            <v>6</v>
          </cell>
          <cell r="AG386">
            <v>1</v>
          </cell>
          <cell r="AH386">
            <v>1</v>
          </cell>
          <cell r="AI386">
            <v>5</v>
          </cell>
          <cell r="AJ386">
            <v>6</v>
          </cell>
          <cell r="AK386">
            <v>0</v>
          </cell>
          <cell r="AL386">
            <v>-1</v>
          </cell>
          <cell r="AM386">
            <v>8</v>
          </cell>
          <cell r="AN386">
            <v>6</v>
          </cell>
          <cell r="AO386">
            <v>3</v>
          </cell>
          <cell r="AP386">
            <v>1</v>
          </cell>
          <cell r="AQ386">
            <v>6</v>
          </cell>
          <cell r="AR386">
            <v>7</v>
          </cell>
          <cell r="AS386">
            <v>0</v>
          </cell>
          <cell r="AT386">
            <v>-1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4</v>
          </cell>
          <cell r="AZ386">
            <v>5</v>
          </cell>
          <cell r="BA386">
            <v>0</v>
          </cell>
          <cell r="BB386">
            <v>-1</v>
          </cell>
          <cell r="BC386">
            <v>6</v>
          </cell>
          <cell r="BD386">
            <v>8</v>
          </cell>
          <cell r="BE386">
            <v>0</v>
          </cell>
          <cell r="BF386">
            <v>-1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7</v>
          </cell>
          <cell r="BL386">
            <v>7</v>
          </cell>
          <cell r="BM386">
            <v>1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7</v>
          </cell>
          <cell r="BT386">
            <v>8</v>
          </cell>
          <cell r="BU386">
            <v>0</v>
          </cell>
          <cell r="BV386">
            <v>-1</v>
          </cell>
          <cell r="BW386">
            <v>8</v>
          </cell>
          <cell r="BX386">
            <v>7</v>
          </cell>
          <cell r="BY386">
            <v>3</v>
          </cell>
          <cell r="BZ386">
            <v>1</v>
          </cell>
        </row>
        <row r="387">
          <cell r="A387" t="str">
            <v>Watson</v>
          </cell>
          <cell r="B387" t="str">
            <v>Watson (7)</v>
          </cell>
          <cell r="C387">
            <v>51</v>
          </cell>
          <cell r="G387">
            <v>0</v>
          </cell>
          <cell r="I387">
            <v>0</v>
          </cell>
          <cell r="K387">
            <v>0</v>
          </cell>
          <cell r="M387">
            <v>0</v>
          </cell>
          <cell r="O387">
            <v>9</v>
          </cell>
          <cell r="S387">
            <v>62</v>
          </cell>
          <cell r="V387">
            <v>63</v>
          </cell>
          <cell r="Y387">
            <v>14</v>
          </cell>
          <cell r="AC387">
            <v>8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6</v>
          </cell>
          <cell r="AJ387">
            <v>5</v>
          </cell>
          <cell r="AK387">
            <v>3</v>
          </cell>
          <cell r="AL387">
            <v>1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9</v>
          </cell>
          <cell r="AR387">
            <v>8</v>
          </cell>
          <cell r="AS387">
            <v>3</v>
          </cell>
          <cell r="AT387">
            <v>1</v>
          </cell>
          <cell r="AU387">
            <v>5</v>
          </cell>
          <cell r="AV387">
            <v>4</v>
          </cell>
          <cell r="AW387">
            <v>3</v>
          </cell>
          <cell r="AX387">
            <v>1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6</v>
          </cell>
          <cell r="BD387">
            <v>9</v>
          </cell>
          <cell r="BE387">
            <v>0</v>
          </cell>
          <cell r="BF387">
            <v>-1</v>
          </cell>
          <cell r="BG387">
            <v>6</v>
          </cell>
          <cell r="BH387">
            <v>7</v>
          </cell>
          <cell r="BI387">
            <v>0</v>
          </cell>
          <cell r="BJ387">
            <v>-1</v>
          </cell>
          <cell r="BK387">
            <v>6</v>
          </cell>
          <cell r="BL387">
            <v>6</v>
          </cell>
          <cell r="BM387">
            <v>1</v>
          </cell>
          <cell r="BN387">
            <v>-1</v>
          </cell>
          <cell r="BO387">
            <v>8</v>
          </cell>
          <cell r="BP387">
            <v>9</v>
          </cell>
          <cell r="BQ387">
            <v>0</v>
          </cell>
          <cell r="BR387">
            <v>-1</v>
          </cell>
          <cell r="BS387">
            <v>8</v>
          </cell>
          <cell r="BT387">
            <v>8</v>
          </cell>
          <cell r="BU387">
            <v>1</v>
          </cell>
          <cell r="BV387">
            <v>0</v>
          </cell>
          <cell r="BW387">
            <v>8</v>
          </cell>
          <cell r="BX387">
            <v>7</v>
          </cell>
          <cell r="BY387">
            <v>3</v>
          </cell>
          <cell r="BZ387">
            <v>1</v>
          </cell>
        </row>
        <row r="388">
          <cell r="A388" t="str">
            <v>Lund</v>
          </cell>
          <cell r="B388" t="str">
            <v>Lund (7)</v>
          </cell>
          <cell r="C388">
            <v>32</v>
          </cell>
          <cell r="G388">
            <v>0</v>
          </cell>
          <cell r="I388">
            <v>0</v>
          </cell>
          <cell r="K388">
            <v>0</v>
          </cell>
          <cell r="M388">
            <v>0</v>
          </cell>
          <cell r="O388">
            <v>9</v>
          </cell>
          <cell r="S388">
            <v>61</v>
          </cell>
          <cell r="V388">
            <v>61</v>
          </cell>
          <cell r="Y388">
            <v>13</v>
          </cell>
          <cell r="AC388">
            <v>4</v>
          </cell>
          <cell r="AE388">
            <v>8</v>
          </cell>
          <cell r="AF388">
            <v>6</v>
          </cell>
          <cell r="AG388">
            <v>3</v>
          </cell>
          <cell r="AH388">
            <v>1</v>
          </cell>
          <cell r="AI388">
            <v>7</v>
          </cell>
          <cell r="AJ388">
            <v>9</v>
          </cell>
          <cell r="AK388">
            <v>0</v>
          </cell>
          <cell r="AL388">
            <v>-1</v>
          </cell>
          <cell r="AM388">
            <v>6</v>
          </cell>
          <cell r="AN388">
            <v>4</v>
          </cell>
          <cell r="AO388">
            <v>3</v>
          </cell>
          <cell r="AP388">
            <v>1</v>
          </cell>
          <cell r="AQ388">
            <v>4</v>
          </cell>
          <cell r="AR388">
            <v>7</v>
          </cell>
          <cell r="AS388">
            <v>0</v>
          </cell>
          <cell r="AT388">
            <v>-1</v>
          </cell>
          <cell r="AU388">
            <v>8</v>
          </cell>
          <cell r="AV388">
            <v>6</v>
          </cell>
          <cell r="AW388">
            <v>3</v>
          </cell>
          <cell r="AX388">
            <v>1</v>
          </cell>
          <cell r="AY388">
            <v>9</v>
          </cell>
          <cell r="AZ388">
            <v>6</v>
          </cell>
          <cell r="BA388">
            <v>3</v>
          </cell>
          <cell r="BB388">
            <v>1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6</v>
          </cell>
          <cell r="BH388">
            <v>6</v>
          </cell>
          <cell r="BI388">
            <v>1</v>
          </cell>
          <cell r="BJ388">
            <v>-1</v>
          </cell>
          <cell r="BK388">
            <v>6</v>
          </cell>
          <cell r="BL388">
            <v>8</v>
          </cell>
          <cell r="BM388">
            <v>0</v>
          </cell>
          <cell r="BN388">
            <v>-1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7</v>
          </cell>
          <cell r="BT388">
            <v>9</v>
          </cell>
          <cell r="BU388">
            <v>0</v>
          </cell>
          <cell r="BV388">
            <v>-1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</row>
        <row r="389">
          <cell r="A389" t="str">
            <v>Far</v>
          </cell>
          <cell r="B389" t="str">
            <v>Far (7)</v>
          </cell>
          <cell r="C389">
            <v>10</v>
          </cell>
          <cell r="G389">
            <v>0</v>
          </cell>
          <cell r="I389">
            <v>0</v>
          </cell>
          <cell r="K389">
            <v>0</v>
          </cell>
          <cell r="M389">
            <v>0</v>
          </cell>
          <cell r="O389">
            <v>9</v>
          </cell>
          <cell r="S389">
            <v>63</v>
          </cell>
          <cell r="V389">
            <v>58</v>
          </cell>
          <cell r="Y389">
            <v>15</v>
          </cell>
          <cell r="AC389">
            <v>11</v>
          </cell>
          <cell r="AE389">
            <v>9</v>
          </cell>
          <cell r="AF389">
            <v>9</v>
          </cell>
          <cell r="AG389">
            <v>1</v>
          </cell>
          <cell r="AH389">
            <v>0</v>
          </cell>
          <cell r="AI389">
            <v>7</v>
          </cell>
          <cell r="AJ389">
            <v>6</v>
          </cell>
          <cell r="AK389">
            <v>3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8</v>
          </cell>
          <cell r="AR389">
            <v>5</v>
          </cell>
          <cell r="AS389">
            <v>3</v>
          </cell>
          <cell r="AT389">
            <v>1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7</v>
          </cell>
          <cell r="AZ389">
            <v>6</v>
          </cell>
          <cell r="BA389">
            <v>3</v>
          </cell>
          <cell r="BB389">
            <v>1</v>
          </cell>
          <cell r="BC389">
            <v>6</v>
          </cell>
          <cell r="BD389">
            <v>6</v>
          </cell>
          <cell r="BE389">
            <v>1</v>
          </cell>
          <cell r="BF389">
            <v>1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6</v>
          </cell>
          <cell r="BL389">
            <v>6</v>
          </cell>
          <cell r="BM389">
            <v>1</v>
          </cell>
          <cell r="BN389">
            <v>1</v>
          </cell>
          <cell r="BO389">
            <v>6</v>
          </cell>
          <cell r="BP389">
            <v>6</v>
          </cell>
          <cell r="BQ389">
            <v>1</v>
          </cell>
          <cell r="BR389">
            <v>-1</v>
          </cell>
          <cell r="BS389">
            <v>6</v>
          </cell>
          <cell r="BT389">
            <v>6</v>
          </cell>
          <cell r="BU389">
            <v>1</v>
          </cell>
          <cell r="BV389">
            <v>0</v>
          </cell>
          <cell r="BW389">
            <v>8</v>
          </cell>
          <cell r="BX389">
            <v>8</v>
          </cell>
          <cell r="BY389">
            <v>1</v>
          </cell>
          <cell r="BZ389">
            <v>0</v>
          </cell>
        </row>
        <row r="390">
          <cell r="A390" t="str">
            <v>Nuser</v>
          </cell>
          <cell r="B390" t="str">
            <v>Nuser (7)</v>
          </cell>
          <cell r="C390">
            <v>38</v>
          </cell>
          <cell r="G390">
            <v>0</v>
          </cell>
          <cell r="I390">
            <v>0</v>
          </cell>
          <cell r="K390">
            <v>0</v>
          </cell>
          <cell r="M390">
            <v>0</v>
          </cell>
          <cell r="O390">
            <v>9</v>
          </cell>
          <cell r="S390">
            <v>60</v>
          </cell>
          <cell r="V390">
            <v>61</v>
          </cell>
          <cell r="Y390">
            <v>8</v>
          </cell>
          <cell r="AC390">
            <v>7</v>
          </cell>
          <cell r="AE390">
            <v>5</v>
          </cell>
          <cell r="AF390">
            <v>6</v>
          </cell>
          <cell r="AG390">
            <v>0</v>
          </cell>
          <cell r="AH390">
            <v>-1</v>
          </cell>
          <cell r="AI390">
            <v>8</v>
          </cell>
          <cell r="AJ390">
            <v>9</v>
          </cell>
          <cell r="AK390">
            <v>0</v>
          </cell>
          <cell r="AL390">
            <v>-1</v>
          </cell>
          <cell r="AM390">
            <v>6</v>
          </cell>
          <cell r="AN390">
            <v>6</v>
          </cell>
          <cell r="AO390">
            <v>1</v>
          </cell>
          <cell r="AP390">
            <v>-1</v>
          </cell>
          <cell r="AQ390">
            <v>8</v>
          </cell>
          <cell r="AR390">
            <v>9</v>
          </cell>
          <cell r="AS390">
            <v>0</v>
          </cell>
          <cell r="AT390">
            <v>-1</v>
          </cell>
          <cell r="AU390">
            <v>7</v>
          </cell>
          <cell r="AV390">
            <v>7</v>
          </cell>
          <cell r="AW390">
            <v>1</v>
          </cell>
          <cell r="AX390">
            <v>0</v>
          </cell>
          <cell r="AY390">
            <v>6</v>
          </cell>
          <cell r="AZ390">
            <v>6</v>
          </cell>
          <cell r="BA390">
            <v>1</v>
          </cell>
          <cell r="BB390">
            <v>1</v>
          </cell>
          <cell r="BC390">
            <v>8</v>
          </cell>
          <cell r="BD390">
            <v>6</v>
          </cell>
          <cell r="BE390">
            <v>3</v>
          </cell>
          <cell r="BF390">
            <v>1</v>
          </cell>
          <cell r="BG390">
            <v>6</v>
          </cell>
          <cell r="BH390">
            <v>6</v>
          </cell>
          <cell r="BI390">
            <v>1</v>
          </cell>
          <cell r="BJ390">
            <v>-1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O390">
            <v>6</v>
          </cell>
          <cell r="BP390">
            <v>6</v>
          </cell>
          <cell r="BQ390">
            <v>1</v>
          </cell>
          <cell r="BR390">
            <v>1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</row>
        <row r="391">
          <cell r="A391" t="str">
            <v>Schøn</v>
          </cell>
          <cell r="B391" t="str">
            <v>Schøn (7)</v>
          </cell>
          <cell r="C391">
            <v>42</v>
          </cell>
          <cell r="G391">
            <v>0</v>
          </cell>
          <cell r="I391">
            <v>0</v>
          </cell>
          <cell r="K391">
            <v>0</v>
          </cell>
          <cell r="M391">
            <v>0</v>
          </cell>
          <cell r="O391">
            <v>9</v>
          </cell>
          <cell r="S391">
            <v>60</v>
          </cell>
          <cell r="V391">
            <v>61</v>
          </cell>
          <cell r="Y391">
            <v>13</v>
          </cell>
          <cell r="AC391">
            <v>1</v>
          </cell>
          <cell r="AE391">
            <v>8</v>
          </cell>
          <cell r="AF391">
            <v>7</v>
          </cell>
          <cell r="AG391">
            <v>3</v>
          </cell>
          <cell r="AH391">
            <v>1</v>
          </cell>
          <cell r="AI391">
            <v>8</v>
          </cell>
          <cell r="AJ391">
            <v>7</v>
          </cell>
          <cell r="AK391">
            <v>3</v>
          </cell>
          <cell r="AL391">
            <v>1</v>
          </cell>
          <cell r="AM391">
            <v>6</v>
          </cell>
          <cell r="AN391">
            <v>7</v>
          </cell>
          <cell r="AO391">
            <v>0</v>
          </cell>
          <cell r="AP391">
            <v>-1</v>
          </cell>
          <cell r="AQ391">
            <v>7</v>
          </cell>
          <cell r="AR391">
            <v>7</v>
          </cell>
          <cell r="AS391">
            <v>1</v>
          </cell>
          <cell r="AT391">
            <v>-1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9</v>
          </cell>
          <cell r="AZ391">
            <v>8</v>
          </cell>
          <cell r="BA391">
            <v>3</v>
          </cell>
          <cell r="BB391">
            <v>1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6</v>
          </cell>
          <cell r="BH391">
            <v>6</v>
          </cell>
          <cell r="BI391">
            <v>1</v>
          </cell>
          <cell r="BJ391">
            <v>1</v>
          </cell>
          <cell r="BK391">
            <v>6</v>
          </cell>
          <cell r="BL391">
            <v>6</v>
          </cell>
          <cell r="BM391">
            <v>1</v>
          </cell>
          <cell r="BN391">
            <v>-1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6</v>
          </cell>
          <cell r="BT391">
            <v>6</v>
          </cell>
          <cell r="BU391">
            <v>1</v>
          </cell>
          <cell r="BV391">
            <v>1</v>
          </cell>
          <cell r="BW391">
            <v>4</v>
          </cell>
          <cell r="BX391">
            <v>7</v>
          </cell>
          <cell r="BY391">
            <v>0</v>
          </cell>
          <cell r="BZ391">
            <v>-1</v>
          </cell>
        </row>
        <row r="392">
          <cell r="A392" t="str">
            <v>Select</v>
          </cell>
          <cell r="B392" t="str">
            <v>Select (7)</v>
          </cell>
          <cell r="C392">
            <v>44</v>
          </cell>
          <cell r="G392">
            <v>0</v>
          </cell>
          <cell r="I392">
            <v>0</v>
          </cell>
          <cell r="K392">
            <v>0</v>
          </cell>
          <cell r="M392">
            <v>0</v>
          </cell>
          <cell r="O392">
            <v>9</v>
          </cell>
          <cell r="S392">
            <v>62</v>
          </cell>
          <cell r="V392">
            <v>59</v>
          </cell>
          <cell r="Y392">
            <v>16</v>
          </cell>
          <cell r="AC392">
            <v>12</v>
          </cell>
          <cell r="AE392">
            <v>7</v>
          </cell>
          <cell r="AF392">
            <v>7</v>
          </cell>
          <cell r="AG392">
            <v>1</v>
          </cell>
          <cell r="AH392">
            <v>-1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6</v>
          </cell>
          <cell r="AN392">
            <v>8</v>
          </cell>
          <cell r="AO392">
            <v>0</v>
          </cell>
          <cell r="AP392">
            <v>-1</v>
          </cell>
          <cell r="AQ392">
            <v>6</v>
          </cell>
          <cell r="AR392">
            <v>5</v>
          </cell>
          <cell r="AS392">
            <v>3</v>
          </cell>
          <cell r="AT392">
            <v>1</v>
          </cell>
          <cell r="AU392">
            <v>8</v>
          </cell>
          <cell r="AV392">
            <v>7</v>
          </cell>
          <cell r="AW392">
            <v>3</v>
          </cell>
          <cell r="AX392">
            <v>1</v>
          </cell>
          <cell r="AY392">
            <v>8</v>
          </cell>
          <cell r="AZ392">
            <v>8</v>
          </cell>
          <cell r="BA392">
            <v>1</v>
          </cell>
          <cell r="BB392">
            <v>0</v>
          </cell>
          <cell r="BC392">
            <v>9</v>
          </cell>
          <cell r="BD392">
            <v>7</v>
          </cell>
          <cell r="BE392">
            <v>3</v>
          </cell>
          <cell r="BF392">
            <v>1</v>
          </cell>
          <cell r="BG392">
            <v>6</v>
          </cell>
          <cell r="BH392">
            <v>6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6</v>
          </cell>
          <cell r="BP392">
            <v>6</v>
          </cell>
          <cell r="BQ392">
            <v>1</v>
          </cell>
          <cell r="BR392">
            <v>-1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6</v>
          </cell>
          <cell r="BX392">
            <v>5</v>
          </cell>
          <cell r="BY392">
            <v>3</v>
          </cell>
          <cell r="BZ392">
            <v>1</v>
          </cell>
        </row>
        <row r="393">
          <cell r="A393" t="str">
            <v>Laplace</v>
          </cell>
          <cell r="B393" t="str">
            <v>Laplace (7)</v>
          </cell>
          <cell r="C393">
            <v>26</v>
          </cell>
          <cell r="G393">
            <v>0</v>
          </cell>
          <cell r="I393">
            <v>0</v>
          </cell>
          <cell r="K393">
            <v>0</v>
          </cell>
          <cell r="M393">
            <v>0</v>
          </cell>
          <cell r="O393">
            <v>9</v>
          </cell>
          <cell r="S393">
            <v>59</v>
          </cell>
          <cell r="V393">
            <v>60</v>
          </cell>
          <cell r="Y393">
            <v>8</v>
          </cell>
          <cell r="AC393">
            <v>2</v>
          </cell>
          <cell r="AE393">
            <v>6</v>
          </cell>
          <cell r="AF393">
            <v>7</v>
          </cell>
          <cell r="AG393">
            <v>0</v>
          </cell>
          <cell r="AH393">
            <v>-1</v>
          </cell>
          <cell r="AI393">
            <v>6</v>
          </cell>
          <cell r="AJ393">
            <v>6</v>
          </cell>
          <cell r="AK393">
            <v>1</v>
          </cell>
          <cell r="AL393">
            <v>1</v>
          </cell>
          <cell r="AM393">
            <v>8</v>
          </cell>
          <cell r="AN393">
            <v>7</v>
          </cell>
          <cell r="AO393">
            <v>3</v>
          </cell>
          <cell r="AP393">
            <v>1</v>
          </cell>
          <cell r="AQ393">
            <v>5</v>
          </cell>
          <cell r="AR393">
            <v>6</v>
          </cell>
          <cell r="AS393">
            <v>0</v>
          </cell>
          <cell r="AT393">
            <v>-1</v>
          </cell>
          <cell r="AU393">
            <v>7</v>
          </cell>
          <cell r="AV393">
            <v>8</v>
          </cell>
          <cell r="AW393">
            <v>0</v>
          </cell>
          <cell r="AX393">
            <v>-1</v>
          </cell>
          <cell r="AY393">
            <v>7</v>
          </cell>
          <cell r="AZ393">
            <v>8</v>
          </cell>
          <cell r="BA393">
            <v>0</v>
          </cell>
          <cell r="BB393">
            <v>-1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8</v>
          </cell>
          <cell r="BH393">
            <v>8</v>
          </cell>
          <cell r="BI393">
            <v>1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7</v>
          </cell>
          <cell r="BP393">
            <v>4</v>
          </cell>
          <cell r="BQ393">
            <v>3</v>
          </cell>
          <cell r="BR393">
            <v>1</v>
          </cell>
          <cell r="BS393">
            <v>5</v>
          </cell>
          <cell r="BT393">
            <v>6</v>
          </cell>
          <cell r="BU393">
            <v>0</v>
          </cell>
          <cell r="BV393">
            <v>-1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</row>
        <row r="395">
          <cell r="A395" t="str">
            <v>Himbo</v>
          </cell>
          <cell r="B395" t="str">
            <v>Himbo (8)</v>
          </cell>
          <cell r="C395">
            <v>19</v>
          </cell>
          <cell r="G395">
            <v>0</v>
          </cell>
          <cell r="I395">
            <v>0</v>
          </cell>
          <cell r="K395">
            <v>0</v>
          </cell>
          <cell r="M395">
            <v>0</v>
          </cell>
          <cell r="O395">
            <v>9</v>
          </cell>
          <cell r="S395">
            <v>62</v>
          </cell>
          <cell r="V395">
            <v>61</v>
          </cell>
          <cell r="Y395">
            <v>17</v>
          </cell>
          <cell r="AC395">
            <v>12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5</v>
          </cell>
          <cell r="AJ395">
            <v>5</v>
          </cell>
          <cell r="AK395">
            <v>1</v>
          </cell>
          <cell r="AL395">
            <v>-1</v>
          </cell>
          <cell r="AM395">
            <v>7</v>
          </cell>
          <cell r="AN395">
            <v>7</v>
          </cell>
          <cell r="AO395">
            <v>1</v>
          </cell>
          <cell r="AP395">
            <v>1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3</v>
          </cell>
          <cell r="AV395">
            <v>6</v>
          </cell>
          <cell r="AW395">
            <v>0</v>
          </cell>
          <cell r="AX395">
            <v>-1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7</v>
          </cell>
          <cell r="BD395">
            <v>8</v>
          </cell>
          <cell r="BE395">
            <v>0</v>
          </cell>
          <cell r="BF395">
            <v>-1</v>
          </cell>
          <cell r="BG395">
            <v>9</v>
          </cell>
          <cell r="BH395">
            <v>8</v>
          </cell>
          <cell r="BI395">
            <v>3</v>
          </cell>
          <cell r="BJ395">
            <v>1</v>
          </cell>
          <cell r="BK395">
            <v>8</v>
          </cell>
          <cell r="BL395">
            <v>7</v>
          </cell>
          <cell r="BM395">
            <v>3</v>
          </cell>
          <cell r="BN395">
            <v>1</v>
          </cell>
          <cell r="BO395">
            <v>8</v>
          </cell>
          <cell r="BP395">
            <v>7</v>
          </cell>
          <cell r="BQ395">
            <v>3</v>
          </cell>
          <cell r="BR395">
            <v>1</v>
          </cell>
          <cell r="BS395">
            <v>7</v>
          </cell>
          <cell r="BT395">
            <v>6</v>
          </cell>
          <cell r="BU395">
            <v>3</v>
          </cell>
          <cell r="BV395">
            <v>1</v>
          </cell>
          <cell r="BW395">
            <v>8</v>
          </cell>
          <cell r="BX395">
            <v>7</v>
          </cell>
          <cell r="BY395">
            <v>3</v>
          </cell>
          <cell r="BZ395">
            <v>1</v>
          </cell>
        </row>
        <row r="396">
          <cell r="A396" t="str">
            <v>Steam</v>
          </cell>
          <cell r="B396" t="str">
            <v>Steam (8)</v>
          </cell>
          <cell r="C396">
            <v>46</v>
          </cell>
          <cell r="G396">
            <v>0</v>
          </cell>
          <cell r="I396">
            <v>0</v>
          </cell>
          <cell r="K396">
            <v>0</v>
          </cell>
          <cell r="M396">
            <v>0</v>
          </cell>
          <cell r="O396">
            <v>9</v>
          </cell>
          <cell r="S396">
            <v>61</v>
          </cell>
          <cell r="V396">
            <v>58</v>
          </cell>
          <cell r="Y396">
            <v>16</v>
          </cell>
          <cell r="AC396">
            <v>8</v>
          </cell>
          <cell r="AE396">
            <v>5</v>
          </cell>
          <cell r="AF396">
            <v>5</v>
          </cell>
          <cell r="AG396">
            <v>1</v>
          </cell>
          <cell r="AH396">
            <v>1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6</v>
          </cell>
          <cell r="AN396">
            <v>6</v>
          </cell>
          <cell r="AO396">
            <v>1</v>
          </cell>
          <cell r="AP396">
            <v>1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7</v>
          </cell>
          <cell r="AV396">
            <v>6</v>
          </cell>
          <cell r="AW396">
            <v>3</v>
          </cell>
          <cell r="AX396">
            <v>1</v>
          </cell>
          <cell r="AY396">
            <v>7</v>
          </cell>
          <cell r="AZ396">
            <v>7</v>
          </cell>
          <cell r="BA396">
            <v>1</v>
          </cell>
          <cell r="BB396">
            <v>0</v>
          </cell>
          <cell r="BC396">
            <v>7</v>
          </cell>
          <cell r="BD396">
            <v>6</v>
          </cell>
          <cell r="BE396">
            <v>3</v>
          </cell>
          <cell r="BF396">
            <v>1</v>
          </cell>
          <cell r="BG396">
            <v>6</v>
          </cell>
          <cell r="BH396">
            <v>5</v>
          </cell>
          <cell r="BI396">
            <v>3</v>
          </cell>
          <cell r="BJ396">
            <v>1</v>
          </cell>
          <cell r="BK396">
            <v>9</v>
          </cell>
          <cell r="BL396">
            <v>9</v>
          </cell>
          <cell r="BM396">
            <v>1</v>
          </cell>
          <cell r="BN396">
            <v>-1</v>
          </cell>
          <cell r="BO396">
            <v>7</v>
          </cell>
          <cell r="BP396">
            <v>8</v>
          </cell>
          <cell r="BQ396">
            <v>0</v>
          </cell>
          <cell r="BR396">
            <v>-1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7</v>
          </cell>
          <cell r="BX396">
            <v>6</v>
          </cell>
          <cell r="BY396">
            <v>3</v>
          </cell>
          <cell r="BZ396">
            <v>1</v>
          </cell>
        </row>
        <row r="397">
          <cell r="A397" t="str">
            <v>Flinca</v>
          </cell>
          <cell r="B397" t="str">
            <v>Flinca (8)</v>
          </cell>
          <cell r="C397">
            <v>11</v>
          </cell>
          <cell r="G397">
            <v>0</v>
          </cell>
          <cell r="I397">
            <v>0</v>
          </cell>
          <cell r="K397">
            <v>0</v>
          </cell>
          <cell r="M397">
            <v>0</v>
          </cell>
          <cell r="O397">
            <v>9</v>
          </cell>
          <cell r="S397">
            <v>65</v>
          </cell>
          <cell r="V397">
            <v>60</v>
          </cell>
          <cell r="Y397">
            <v>16</v>
          </cell>
          <cell r="AC397">
            <v>1</v>
          </cell>
          <cell r="AE397">
            <v>7</v>
          </cell>
          <cell r="AF397">
            <v>7</v>
          </cell>
          <cell r="AG397">
            <v>1</v>
          </cell>
          <cell r="AH397">
            <v>-1</v>
          </cell>
          <cell r="AI397">
            <v>6</v>
          </cell>
          <cell r="AJ397">
            <v>6</v>
          </cell>
          <cell r="AK397">
            <v>1</v>
          </cell>
          <cell r="AL397">
            <v>-1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6</v>
          </cell>
          <cell r="AR397">
            <v>5</v>
          </cell>
          <cell r="AS397">
            <v>3</v>
          </cell>
          <cell r="AT397">
            <v>1</v>
          </cell>
          <cell r="AU397">
            <v>8</v>
          </cell>
          <cell r="AV397">
            <v>8</v>
          </cell>
          <cell r="AW397">
            <v>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6</v>
          </cell>
          <cell r="BD397">
            <v>8</v>
          </cell>
          <cell r="BE397">
            <v>0</v>
          </cell>
          <cell r="BF397">
            <v>-1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9</v>
          </cell>
          <cell r="BL397">
            <v>6</v>
          </cell>
          <cell r="BM397">
            <v>3</v>
          </cell>
          <cell r="BN397">
            <v>1</v>
          </cell>
          <cell r="BO397">
            <v>8</v>
          </cell>
          <cell r="BP397">
            <v>8</v>
          </cell>
          <cell r="BQ397">
            <v>1</v>
          </cell>
          <cell r="BR397">
            <v>-1</v>
          </cell>
          <cell r="BS397">
            <v>7</v>
          </cell>
          <cell r="BT397">
            <v>5</v>
          </cell>
          <cell r="BU397">
            <v>3</v>
          </cell>
          <cell r="BV397">
            <v>1</v>
          </cell>
          <cell r="BW397">
            <v>8</v>
          </cell>
          <cell r="BX397">
            <v>7</v>
          </cell>
          <cell r="BY397">
            <v>3</v>
          </cell>
          <cell r="BZ397">
            <v>1</v>
          </cell>
        </row>
        <row r="398">
          <cell r="A398" t="str">
            <v>Percy</v>
          </cell>
          <cell r="B398" t="str">
            <v>Percy (8)</v>
          </cell>
          <cell r="C398">
            <v>39</v>
          </cell>
          <cell r="G398">
            <v>0</v>
          </cell>
          <cell r="I398">
            <v>0</v>
          </cell>
          <cell r="K398">
            <v>0</v>
          </cell>
          <cell r="M398">
            <v>0</v>
          </cell>
          <cell r="O398">
            <v>9</v>
          </cell>
          <cell r="S398">
            <v>62</v>
          </cell>
          <cell r="V398">
            <v>60</v>
          </cell>
          <cell r="Y398">
            <v>13</v>
          </cell>
          <cell r="AC398">
            <v>9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5</v>
          </cell>
          <cell r="AN398">
            <v>6</v>
          </cell>
          <cell r="AO398">
            <v>0</v>
          </cell>
          <cell r="AP398">
            <v>-1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6</v>
          </cell>
          <cell r="AV398">
            <v>7</v>
          </cell>
          <cell r="AW398">
            <v>0</v>
          </cell>
          <cell r="AX398">
            <v>-1</v>
          </cell>
          <cell r="AY398">
            <v>9</v>
          </cell>
          <cell r="AZ398">
            <v>8</v>
          </cell>
          <cell r="BA398">
            <v>3</v>
          </cell>
          <cell r="BB398">
            <v>1</v>
          </cell>
          <cell r="BC398">
            <v>6</v>
          </cell>
          <cell r="BD398">
            <v>6</v>
          </cell>
          <cell r="BE398">
            <v>1</v>
          </cell>
          <cell r="BF398">
            <v>-1</v>
          </cell>
          <cell r="BG398">
            <v>6</v>
          </cell>
          <cell r="BH398">
            <v>8</v>
          </cell>
          <cell r="BI398">
            <v>0</v>
          </cell>
          <cell r="BJ398">
            <v>-1</v>
          </cell>
          <cell r="BK398">
            <v>8</v>
          </cell>
          <cell r="BL398">
            <v>6</v>
          </cell>
          <cell r="BM398">
            <v>3</v>
          </cell>
          <cell r="BN398">
            <v>1</v>
          </cell>
          <cell r="BO398">
            <v>6</v>
          </cell>
          <cell r="BP398">
            <v>8</v>
          </cell>
          <cell r="BQ398">
            <v>0</v>
          </cell>
          <cell r="BR398">
            <v>-1</v>
          </cell>
          <cell r="BS398">
            <v>8</v>
          </cell>
          <cell r="BT398">
            <v>5</v>
          </cell>
          <cell r="BU398">
            <v>3</v>
          </cell>
          <cell r="BV398">
            <v>1</v>
          </cell>
          <cell r="BW398">
            <v>8</v>
          </cell>
          <cell r="BX398">
            <v>6</v>
          </cell>
          <cell r="BY398">
            <v>3</v>
          </cell>
          <cell r="BZ398">
            <v>1</v>
          </cell>
        </row>
        <row r="399">
          <cell r="A399" t="str">
            <v>Benbo</v>
          </cell>
          <cell r="B399" t="str">
            <v>Benbo (8)</v>
          </cell>
          <cell r="C399">
            <v>5</v>
          </cell>
          <cell r="G399">
            <v>0</v>
          </cell>
          <cell r="I399">
            <v>0</v>
          </cell>
          <cell r="K399">
            <v>0</v>
          </cell>
          <cell r="M399">
            <v>1</v>
          </cell>
          <cell r="O399">
            <v>9</v>
          </cell>
          <cell r="S399">
            <v>68</v>
          </cell>
          <cell r="V399">
            <v>58</v>
          </cell>
          <cell r="Y399">
            <v>18</v>
          </cell>
          <cell r="AC399">
            <v>6</v>
          </cell>
          <cell r="AE399">
            <v>6</v>
          </cell>
          <cell r="AF399">
            <v>3</v>
          </cell>
          <cell r="AG399">
            <v>3</v>
          </cell>
          <cell r="AH399">
            <v>1</v>
          </cell>
          <cell r="AI399">
            <v>6</v>
          </cell>
          <cell r="AJ399">
            <v>7</v>
          </cell>
          <cell r="AK399">
            <v>0</v>
          </cell>
          <cell r="AL399">
            <v>-1</v>
          </cell>
          <cell r="AM399">
            <v>8</v>
          </cell>
          <cell r="AN399">
            <v>8</v>
          </cell>
          <cell r="AO399">
            <v>1</v>
          </cell>
          <cell r="AP399">
            <v>0</v>
          </cell>
          <cell r="AQ399">
            <v>7</v>
          </cell>
          <cell r="AR399">
            <v>6</v>
          </cell>
          <cell r="AS399">
            <v>3</v>
          </cell>
          <cell r="AT399">
            <v>1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8</v>
          </cell>
          <cell r="AZ399">
            <v>6</v>
          </cell>
          <cell r="BA399">
            <v>3</v>
          </cell>
          <cell r="BB399">
            <v>1</v>
          </cell>
          <cell r="BC399">
            <v>9</v>
          </cell>
          <cell r="BD399">
            <v>9</v>
          </cell>
          <cell r="BE399">
            <v>1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8</v>
          </cell>
          <cell r="BL399">
            <v>7</v>
          </cell>
          <cell r="BM399">
            <v>3</v>
          </cell>
          <cell r="BN399">
            <v>1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8</v>
          </cell>
          <cell r="BT399">
            <v>4</v>
          </cell>
          <cell r="BU399">
            <v>3</v>
          </cell>
          <cell r="BV399">
            <v>1</v>
          </cell>
          <cell r="BW399">
            <v>8</v>
          </cell>
          <cell r="BX399">
            <v>8</v>
          </cell>
          <cell r="BY399">
            <v>1</v>
          </cell>
          <cell r="BZ399">
            <v>1</v>
          </cell>
        </row>
        <row r="400">
          <cell r="A400" t="str">
            <v>Randers</v>
          </cell>
          <cell r="B400" t="str">
            <v>Randers (8)</v>
          </cell>
          <cell r="C400">
            <v>40</v>
          </cell>
          <cell r="G400">
            <v>0</v>
          </cell>
          <cell r="I400">
            <v>0</v>
          </cell>
          <cell r="K400">
            <v>0</v>
          </cell>
          <cell r="M400">
            <v>0</v>
          </cell>
          <cell r="O400">
            <v>9</v>
          </cell>
          <cell r="S400">
            <v>59</v>
          </cell>
          <cell r="V400">
            <v>61</v>
          </cell>
          <cell r="Y400">
            <v>12</v>
          </cell>
          <cell r="AC400">
            <v>4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7</v>
          </cell>
          <cell r="AJ400">
            <v>7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8</v>
          </cell>
          <cell r="AR400">
            <v>9</v>
          </cell>
          <cell r="AS400">
            <v>0</v>
          </cell>
          <cell r="AT400">
            <v>-1</v>
          </cell>
          <cell r="AU400">
            <v>6</v>
          </cell>
          <cell r="AV400">
            <v>8</v>
          </cell>
          <cell r="AW400">
            <v>0</v>
          </cell>
          <cell r="AX400">
            <v>-1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5</v>
          </cell>
          <cell r="BD400">
            <v>7</v>
          </cell>
          <cell r="BE400">
            <v>0</v>
          </cell>
          <cell r="BF400">
            <v>-1</v>
          </cell>
          <cell r="BG400">
            <v>6</v>
          </cell>
          <cell r="BH400">
            <v>6</v>
          </cell>
          <cell r="BI400">
            <v>1</v>
          </cell>
          <cell r="BJ400">
            <v>1</v>
          </cell>
          <cell r="BK400">
            <v>6</v>
          </cell>
          <cell r="BL400">
            <v>5</v>
          </cell>
          <cell r="BM400">
            <v>3</v>
          </cell>
          <cell r="BN400">
            <v>1</v>
          </cell>
          <cell r="BO400">
            <v>7</v>
          </cell>
          <cell r="BP400">
            <v>6</v>
          </cell>
          <cell r="BQ400">
            <v>3</v>
          </cell>
          <cell r="BR400">
            <v>1</v>
          </cell>
          <cell r="BS400">
            <v>9</v>
          </cell>
          <cell r="BT400">
            <v>8</v>
          </cell>
          <cell r="BU400">
            <v>3</v>
          </cell>
          <cell r="BV400">
            <v>1</v>
          </cell>
          <cell r="BW400">
            <v>5</v>
          </cell>
          <cell r="BX400">
            <v>5</v>
          </cell>
          <cell r="BY400">
            <v>1</v>
          </cell>
          <cell r="BZ400">
            <v>-1</v>
          </cell>
        </row>
        <row r="401">
          <cell r="A401" t="str">
            <v>Idskov</v>
          </cell>
          <cell r="B401" t="str">
            <v>Idskov (8)</v>
          </cell>
          <cell r="C401">
            <v>22</v>
          </cell>
          <cell r="G401">
            <v>0</v>
          </cell>
          <cell r="I401">
            <v>0</v>
          </cell>
          <cell r="K401">
            <v>0</v>
          </cell>
          <cell r="M401">
            <v>0</v>
          </cell>
          <cell r="O401">
            <v>9</v>
          </cell>
          <cell r="S401">
            <v>67</v>
          </cell>
          <cell r="V401">
            <v>58</v>
          </cell>
          <cell r="Y401">
            <v>20</v>
          </cell>
          <cell r="AC401">
            <v>11</v>
          </cell>
          <cell r="AE401">
            <v>8</v>
          </cell>
          <cell r="AF401">
            <v>7</v>
          </cell>
          <cell r="AG401">
            <v>3</v>
          </cell>
          <cell r="AH401">
            <v>1</v>
          </cell>
          <cell r="AI401">
            <v>6</v>
          </cell>
          <cell r="AJ401">
            <v>7</v>
          </cell>
          <cell r="AK401">
            <v>0</v>
          </cell>
          <cell r="AL401">
            <v>-1</v>
          </cell>
          <cell r="AM401">
            <v>8</v>
          </cell>
          <cell r="AN401">
            <v>6</v>
          </cell>
          <cell r="AO401">
            <v>3</v>
          </cell>
          <cell r="AP401">
            <v>1</v>
          </cell>
          <cell r="AQ401">
            <v>6</v>
          </cell>
          <cell r="AR401">
            <v>6</v>
          </cell>
          <cell r="AS401">
            <v>1</v>
          </cell>
          <cell r="AT401">
            <v>1</v>
          </cell>
          <cell r="AU401">
            <v>9</v>
          </cell>
          <cell r="AV401">
            <v>9</v>
          </cell>
          <cell r="AW401">
            <v>1</v>
          </cell>
          <cell r="AX401">
            <v>0</v>
          </cell>
          <cell r="AY401">
            <v>7</v>
          </cell>
          <cell r="AZ401">
            <v>5</v>
          </cell>
          <cell r="BA401">
            <v>3</v>
          </cell>
          <cell r="BB401">
            <v>1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6</v>
          </cell>
          <cell r="BH401">
            <v>4</v>
          </cell>
          <cell r="BI401">
            <v>3</v>
          </cell>
          <cell r="BJ401">
            <v>1</v>
          </cell>
          <cell r="BK401">
            <v>8</v>
          </cell>
          <cell r="BL401">
            <v>6</v>
          </cell>
          <cell r="BM401">
            <v>3</v>
          </cell>
          <cell r="BN401">
            <v>1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9</v>
          </cell>
          <cell r="BT401">
            <v>8</v>
          </cell>
          <cell r="BU401">
            <v>3</v>
          </cell>
          <cell r="BV401">
            <v>1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</row>
        <row r="402">
          <cell r="A402" t="str">
            <v>Højgård</v>
          </cell>
          <cell r="B402" t="str">
            <v>Højgård (8)</v>
          </cell>
          <cell r="C402">
            <v>20</v>
          </cell>
          <cell r="G402">
            <v>0</v>
          </cell>
          <cell r="I402">
            <v>0</v>
          </cell>
          <cell r="K402">
            <v>0</v>
          </cell>
          <cell r="M402">
            <v>0</v>
          </cell>
          <cell r="O402">
            <v>9</v>
          </cell>
          <cell r="S402">
            <v>59</v>
          </cell>
          <cell r="V402">
            <v>56</v>
          </cell>
          <cell r="Y402">
            <v>14</v>
          </cell>
          <cell r="AC402">
            <v>5</v>
          </cell>
          <cell r="AE402">
            <v>8</v>
          </cell>
          <cell r="AF402">
            <v>9</v>
          </cell>
          <cell r="AG402">
            <v>0</v>
          </cell>
          <cell r="AH402">
            <v>-1</v>
          </cell>
          <cell r="AI402">
            <v>5</v>
          </cell>
          <cell r="AJ402">
            <v>6</v>
          </cell>
          <cell r="AK402">
            <v>0</v>
          </cell>
          <cell r="AL402">
            <v>-1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8</v>
          </cell>
          <cell r="AR402">
            <v>6</v>
          </cell>
          <cell r="AS402">
            <v>3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6</v>
          </cell>
          <cell r="AZ402">
            <v>6</v>
          </cell>
          <cell r="BA402">
            <v>1</v>
          </cell>
          <cell r="BB402">
            <v>-1</v>
          </cell>
          <cell r="BC402">
            <v>4</v>
          </cell>
          <cell r="BD402">
            <v>6</v>
          </cell>
          <cell r="BE402">
            <v>0</v>
          </cell>
          <cell r="BF402">
            <v>-1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8</v>
          </cell>
          <cell r="BL402">
            <v>6</v>
          </cell>
          <cell r="BM402">
            <v>3</v>
          </cell>
          <cell r="BN402">
            <v>1</v>
          </cell>
          <cell r="BO402">
            <v>6</v>
          </cell>
          <cell r="BP402">
            <v>4</v>
          </cell>
          <cell r="BQ402">
            <v>3</v>
          </cell>
          <cell r="BR402">
            <v>1</v>
          </cell>
          <cell r="BS402">
            <v>6</v>
          </cell>
          <cell r="BT402">
            <v>5</v>
          </cell>
          <cell r="BU402">
            <v>3</v>
          </cell>
          <cell r="BV402">
            <v>1</v>
          </cell>
          <cell r="BW402">
            <v>8</v>
          </cell>
          <cell r="BX402">
            <v>8</v>
          </cell>
          <cell r="BY402">
            <v>1</v>
          </cell>
          <cell r="BZ402">
            <v>0</v>
          </cell>
        </row>
        <row r="403">
          <cell r="A403" t="str">
            <v>Kailua</v>
          </cell>
          <cell r="B403" t="str">
            <v>Kailua (8)</v>
          </cell>
          <cell r="C403">
            <v>23</v>
          </cell>
          <cell r="G403">
            <v>0</v>
          </cell>
          <cell r="I403">
            <v>0</v>
          </cell>
          <cell r="K403">
            <v>0</v>
          </cell>
          <cell r="M403">
            <v>0</v>
          </cell>
          <cell r="O403">
            <v>9</v>
          </cell>
          <cell r="S403">
            <v>56</v>
          </cell>
          <cell r="V403">
            <v>70</v>
          </cell>
          <cell r="Y403">
            <v>1</v>
          </cell>
          <cell r="AC403">
            <v>10</v>
          </cell>
          <cell r="AE403">
            <v>7</v>
          </cell>
          <cell r="AF403">
            <v>8</v>
          </cell>
          <cell r="AG403">
            <v>0</v>
          </cell>
          <cell r="AH403">
            <v>-1</v>
          </cell>
          <cell r="AI403">
            <v>9</v>
          </cell>
          <cell r="AJ403">
            <v>9</v>
          </cell>
          <cell r="AK403">
            <v>1</v>
          </cell>
          <cell r="AL403">
            <v>1</v>
          </cell>
          <cell r="AM403">
            <v>6</v>
          </cell>
          <cell r="AN403">
            <v>9</v>
          </cell>
          <cell r="AO403">
            <v>0</v>
          </cell>
          <cell r="AP403">
            <v>-1</v>
          </cell>
          <cell r="AQ403">
            <v>6</v>
          </cell>
          <cell r="AR403">
            <v>8</v>
          </cell>
          <cell r="AS403">
            <v>0</v>
          </cell>
          <cell r="AT403">
            <v>-1</v>
          </cell>
          <cell r="AU403">
            <v>7</v>
          </cell>
          <cell r="AV403">
            <v>8</v>
          </cell>
          <cell r="AW403">
            <v>0</v>
          </cell>
          <cell r="AX403">
            <v>-1</v>
          </cell>
          <cell r="AY403">
            <v>5</v>
          </cell>
          <cell r="AZ403">
            <v>6</v>
          </cell>
          <cell r="BA403">
            <v>0</v>
          </cell>
          <cell r="BB403">
            <v>-1</v>
          </cell>
          <cell r="BC403">
            <v>6</v>
          </cell>
          <cell r="BD403">
            <v>8</v>
          </cell>
          <cell r="BE403">
            <v>0</v>
          </cell>
          <cell r="BF403">
            <v>-1</v>
          </cell>
          <cell r="BG403">
            <v>6</v>
          </cell>
          <cell r="BH403">
            <v>8</v>
          </cell>
          <cell r="BI403">
            <v>0</v>
          </cell>
          <cell r="BJ403">
            <v>-1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4</v>
          </cell>
          <cell r="BP403">
            <v>6</v>
          </cell>
          <cell r="BQ403">
            <v>0</v>
          </cell>
          <cell r="BR403">
            <v>-1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</row>
        <row r="404">
          <cell r="A404" t="str">
            <v>Harry</v>
          </cell>
          <cell r="B404" t="str">
            <v>Harry (8)</v>
          </cell>
          <cell r="C404">
            <v>17</v>
          </cell>
          <cell r="G404">
            <v>0</v>
          </cell>
          <cell r="I404">
            <v>0</v>
          </cell>
          <cell r="K404">
            <v>0</v>
          </cell>
          <cell r="M404">
            <v>0</v>
          </cell>
          <cell r="O404">
            <v>9</v>
          </cell>
          <cell r="S404">
            <v>60</v>
          </cell>
          <cell r="V404">
            <v>60</v>
          </cell>
          <cell r="Y404">
            <v>11</v>
          </cell>
          <cell r="AC404">
            <v>3</v>
          </cell>
          <cell r="AE404">
            <v>7</v>
          </cell>
          <cell r="AF404">
            <v>8</v>
          </cell>
          <cell r="AG404">
            <v>0</v>
          </cell>
          <cell r="AH404">
            <v>-1</v>
          </cell>
          <cell r="AI404">
            <v>8</v>
          </cell>
          <cell r="AJ404">
            <v>7</v>
          </cell>
          <cell r="AK404">
            <v>3</v>
          </cell>
          <cell r="AL404">
            <v>1</v>
          </cell>
          <cell r="AM404">
            <v>8</v>
          </cell>
          <cell r="AN404">
            <v>8</v>
          </cell>
          <cell r="AO404">
            <v>1</v>
          </cell>
          <cell r="AP404">
            <v>1</v>
          </cell>
          <cell r="AQ404">
            <v>8</v>
          </cell>
          <cell r="AR404">
            <v>6</v>
          </cell>
          <cell r="AS404">
            <v>3</v>
          </cell>
          <cell r="AT404">
            <v>1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6</v>
          </cell>
          <cell r="AZ404">
            <v>7</v>
          </cell>
          <cell r="BA404">
            <v>0</v>
          </cell>
          <cell r="BB404">
            <v>-1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4</v>
          </cell>
          <cell r="BH404">
            <v>6</v>
          </cell>
          <cell r="BI404">
            <v>0</v>
          </cell>
          <cell r="BJ404">
            <v>-1</v>
          </cell>
          <cell r="BK404">
            <v>6</v>
          </cell>
          <cell r="BL404">
            <v>4</v>
          </cell>
          <cell r="BM404">
            <v>3</v>
          </cell>
          <cell r="BN404">
            <v>1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7</v>
          </cell>
          <cell r="BT404">
            <v>8</v>
          </cell>
          <cell r="BU404">
            <v>0</v>
          </cell>
          <cell r="BV404">
            <v>-1</v>
          </cell>
          <cell r="BW404">
            <v>6</v>
          </cell>
          <cell r="BX404">
            <v>6</v>
          </cell>
          <cell r="BY404">
            <v>1</v>
          </cell>
          <cell r="BZ404">
            <v>-1</v>
          </cell>
        </row>
        <row r="405">
          <cell r="A405" t="str">
            <v>Zico</v>
          </cell>
          <cell r="B405" t="str">
            <v>Zico (8)</v>
          </cell>
          <cell r="C405">
            <v>52</v>
          </cell>
          <cell r="G405">
            <v>0</v>
          </cell>
          <cell r="I405">
            <v>0</v>
          </cell>
          <cell r="K405">
            <v>0</v>
          </cell>
          <cell r="M405">
            <v>0</v>
          </cell>
          <cell r="O405">
            <v>9</v>
          </cell>
          <cell r="S405">
            <v>53</v>
          </cell>
          <cell r="V405">
            <v>65</v>
          </cell>
          <cell r="Y405">
            <v>4</v>
          </cell>
          <cell r="AC405">
            <v>7</v>
          </cell>
          <cell r="AE405">
            <v>6</v>
          </cell>
          <cell r="AF405">
            <v>7</v>
          </cell>
          <cell r="AG405">
            <v>0</v>
          </cell>
          <cell r="AH405">
            <v>-1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5</v>
          </cell>
          <cell r="AN405">
            <v>7</v>
          </cell>
          <cell r="AO405">
            <v>0</v>
          </cell>
          <cell r="AP405">
            <v>-1</v>
          </cell>
          <cell r="AQ405">
            <v>5</v>
          </cell>
          <cell r="AR405">
            <v>8</v>
          </cell>
          <cell r="AS405">
            <v>0</v>
          </cell>
          <cell r="AT405">
            <v>-1</v>
          </cell>
          <cell r="AU405">
            <v>4</v>
          </cell>
          <cell r="AV405">
            <v>8</v>
          </cell>
          <cell r="AW405">
            <v>0</v>
          </cell>
          <cell r="AX405">
            <v>-1</v>
          </cell>
          <cell r="AY405">
            <v>8</v>
          </cell>
          <cell r="AZ405">
            <v>9</v>
          </cell>
          <cell r="BA405">
            <v>0</v>
          </cell>
          <cell r="BB405">
            <v>-1</v>
          </cell>
          <cell r="BC405">
            <v>8</v>
          </cell>
          <cell r="BD405">
            <v>9</v>
          </cell>
          <cell r="BE405">
            <v>0</v>
          </cell>
          <cell r="BF405">
            <v>-1</v>
          </cell>
          <cell r="BG405">
            <v>5</v>
          </cell>
          <cell r="BH405">
            <v>6</v>
          </cell>
          <cell r="BI405">
            <v>0</v>
          </cell>
          <cell r="BJ405">
            <v>-1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8</v>
          </cell>
          <cell r="BP405">
            <v>7</v>
          </cell>
          <cell r="BQ405">
            <v>3</v>
          </cell>
          <cell r="BR405">
            <v>1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4</v>
          </cell>
          <cell r="BX405">
            <v>4</v>
          </cell>
          <cell r="BY405">
            <v>1</v>
          </cell>
          <cell r="BZ405">
            <v>0</v>
          </cell>
        </row>
        <row r="406">
          <cell r="A406" t="str">
            <v>Murer</v>
          </cell>
          <cell r="B406" t="str">
            <v>Murer (8)</v>
          </cell>
          <cell r="C406">
            <v>35</v>
          </cell>
          <cell r="G406">
            <v>0</v>
          </cell>
          <cell r="I406">
            <v>0</v>
          </cell>
          <cell r="K406">
            <v>0</v>
          </cell>
          <cell r="M406">
            <v>0</v>
          </cell>
          <cell r="O406">
            <v>9</v>
          </cell>
          <cell r="S406">
            <v>57</v>
          </cell>
          <cell r="V406">
            <v>62</v>
          </cell>
          <cell r="Y406">
            <v>5</v>
          </cell>
          <cell r="AC406">
            <v>2</v>
          </cell>
          <cell r="AE406">
            <v>7</v>
          </cell>
          <cell r="AF406">
            <v>8</v>
          </cell>
          <cell r="AG406">
            <v>0</v>
          </cell>
          <cell r="AH406">
            <v>-1</v>
          </cell>
          <cell r="AI406">
            <v>6</v>
          </cell>
          <cell r="AJ406">
            <v>7</v>
          </cell>
          <cell r="AK406">
            <v>0</v>
          </cell>
          <cell r="AL406">
            <v>-1</v>
          </cell>
          <cell r="AM406">
            <v>7</v>
          </cell>
          <cell r="AN406">
            <v>8</v>
          </cell>
          <cell r="AO406">
            <v>0</v>
          </cell>
          <cell r="AP406">
            <v>-1</v>
          </cell>
          <cell r="AQ406">
            <v>6</v>
          </cell>
          <cell r="AR406">
            <v>8</v>
          </cell>
          <cell r="AS406">
            <v>0</v>
          </cell>
          <cell r="AT406">
            <v>-1</v>
          </cell>
          <cell r="AU406">
            <v>8</v>
          </cell>
          <cell r="AV406">
            <v>8</v>
          </cell>
          <cell r="AW406">
            <v>1</v>
          </cell>
          <cell r="AX406">
            <v>-1</v>
          </cell>
          <cell r="AY406">
            <v>5</v>
          </cell>
          <cell r="AZ406">
            <v>5</v>
          </cell>
          <cell r="BA406">
            <v>1</v>
          </cell>
          <cell r="BB406">
            <v>1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8</v>
          </cell>
          <cell r="BH406">
            <v>8</v>
          </cell>
          <cell r="BI406">
            <v>1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6</v>
          </cell>
          <cell r="BP406">
            <v>6</v>
          </cell>
          <cell r="BQ406">
            <v>1</v>
          </cell>
          <cell r="BR406">
            <v>1</v>
          </cell>
          <cell r="BS406">
            <v>4</v>
          </cell>
          <cell r="BT406">
            <v>4</v>
          </cell>
          <cell r="BU406">
            <v>1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</row>
        <row r="408">
          <cell r="A408" t="str">
            <v>Murer</v>
          </cell>
          <cell r="B408" t="str">
            <v>Murer (9)</v>
          </cell>
          <cell r="C408">
            <v>35</v>
          </cell>
          <cell r="G408">
            <v>0</v>
          </cell>
          <cell r="I408">
            <v>0</v>
          </cell>
          <cell r="K408">
            <v>0</v>
          </cell>
          <cell r="M408">
            <v>0</v>
          </cell>
          <cell r="O408">
            <v>9</v>
          </cell>
          <cell r="S408">
            <v>57</v>
          </cell>
          <cell r="V408">
            <v>60</v>
          </cell>
          <cell r="Y408">
            <v>6</v>
          </cell>
          <cell r="AC408">
            <v>2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4</v>
          </cell>
          <cell r="AJ408">
            <v>5</v>
          </cell>
          <cell r="AK408">
            <v>0</v>
          </cell>
          <cell r="AL408">
            <v>-1</v>
          </cell>
          <cell r="AM408">
            <v>6</v>
          </cell>
          <cell r="AN408">
            <v>7</v>
          </cell>
          <cell r="AO408">
            <v>0</v>
          </cell>
          <cell r="AP408">
            <v>-1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6</v>
          </cell>
          <cell r="AV408">
            <v>6</v>
          </cell>
          <cell r="AW408">
            <v>1</v>
          </cell>
          <cell r="AX408">
            <v>1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8</v>
          </cell>
          <cell r="BD408">
            <v>6</v>
          </cell>
          <cell r="BE408">
            <v>3</v>
          </cell>
          <cell r="BF408">
            <v>1</v>
          </cell>
          <cell r="BG408">
            <v>8</v>
          </cell>
          <cell r="BH408">
            <v>9</v>
          </cell>
          <cell r="BI408">
            <v>0</v>
          </cell>
          <cell r="BJ408">
            <v>-1</v>
          </cell>
          <cell r="BK408">
            <v>5</v>
          </cell>
          <cell r="BL408">
            <v>5</v>
          </cell>
          <cell r="BM408">
            <v>1</v>
          </cell>
          <cell r="BN408">
            <v>1</v>
          </cell>
          <cell r="BO408">
            <v>7</v>
          </cell>
          <cell r="BP408">
            <v>8</v>
          </cell>
          <cell r="BQ408">
            <v>0</v>
          </cell>
          <cell r="BR408">
            <v>-1</v>
          </cell>
          <cell r="BS408">
            <v>6</v>
          </cell>
          <cell r="BT408">
            <v>6</v>
          </cell>
          <cell r="BU408">
            <v>1</v>
          </cell>
          <cell r="BV408">
            <v>1</v>
          </cell>
          <cell r="BW408">
            <v>7</v>
          </cell>
          <cell r="BX408">
            <v>8</v>
          </cell>
          <cell r="BY408">
            <v>0</v>
          </cell>
          <cell r="BZ408">
            <v>-1</v>
          </cell>
        </row>
        <row r="409">
          <cell r="A409" t="str">
            <v>Hede</v>
          </cell>
          <cell r="B409" t="str">
            <v>Hede (9)</v>
          </cell>
          <cell r="C409">
            <v>18</v>
          </cell>
          <cell r="G409">
            <v>0</v>
          </cell>
          <cell r="I409">
            <v>0</v>
          </cell>
          <cell r="K409">
            <v>0</v>
          </cell>
          <cell r="M409">
            <v>1</v>
          </cell>
          <cell r="O409">
            <v>9</v>
          </cell>
          <cell r="S409">
            <v>58</v>
          </cell>
          <cell r="V409">
            <v>58</v>
          </cell>
          <cell r="Y409">
            <v>14</v>
          </cell>
          <cell r="AC409">
            <v>5</v>
          </cell>
          <cell r="AE409">
            <v>5</v>
          </cell>
          <cell r="AF409">
            <v>4</v>
          </cell>
          <cell r="AG409">
            <v>3</v>
          </cell>
          <cell r="AH409">
            <v>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4</v>
          </cell>
          <cell r="AN409">
            <v>7</v>
          </cell>
          <cell r="AO409">
            <v>0</v>
          </cell>
          <cell r="AP409">
            <v>-1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6</v>
          </cell>
          <cell r="AV409">
            <v>6</v>
          </cell>
          <cell r="AW409">
            <v>1</v>
          </cell>
          <cell r="AX409">
            <v>1</v>
          </cell>
          <cell r="AY409">
            <v>7</v>
          </cell>
          <cell r="AZ409">
            <v>6</v>
          </cell>
          <cell r="BA409">
            <v>3</v>
          </cell>
          <cell r="BB409">
            <v>1</v>
          </cell>
          <cell r="BC409">
            <v>7</v>
          </cell>
          <cell r="BD409">
            <v>7</v>
          </cell>
          <cell r="BE409">
            <v>1</v>
          </cell>
          <cell r="BF409">
            <v>-1</v>
          </cell>
          <cell r="BG409">
            <v>7</v>
          </cell>
          <cell r="BH409">
            <v>6</v>
          </cell>
          <cell r="BI409">
            <v>3</v>
          </cell>
          <cell r="BJ409">
            <v>1</v>
          </cell>
          <cell r="BK409">
            <v>8</v>
          </cell>
          <cell r="BL409">
            <v>9</v>
          </cell>
          <cell r="BM409">
            <v>0</v>
          </cell>
          <cell r="BN409">
            <v>-1</v>
          </cell>
          <cell r="BO409">
            <v>7</v>
          </cell>
          <cell r="BP409">
            <v>8</v>
          </cell>
          <cell r="BQ409">
            <v>0</v>
          </cell>
          <cell r="BR409">
            <v>-1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7</v>
          </cell>
          <cell r="BX409">
            <v>5</v>
          </cell>
          <cell r="BY409">
            <v>3</v>
          </cell>
          <cell r="BZ409">
            <v>1</v>
          </cell>
        </row>
        <row r="410">
          <cell r="A410" t="str">
            <v>Robbo</v>
          </cell>
          <cell r="B410" t="str">
            <v>Robbo (9)</v>
          </cell>
          <cell r="C410">
            <v>41</v>
          </cell>
          <cell r="G410">
            <v>0</v>
          </cell>
          <cell r="I410">
            <v>0</v>
          </cell>
          <cell r="K410">
            <v>0</v>
          </cell>
          <cell r="M410">
            <v>0</v>
          </cell>
          <cell r="O410">
            <v>9</v>
          </cell>
          <cell r="S410">
            <v>62</v>
          </cell>
          <cell r="V410">
            <v>60</v>
          </cell>
          <cell r="Y410">
            <v>13</v>
          </cell>
          <cell r="AC410">
            <v>3</v>
          </cell>
          <cell r="AE410">
            <v>7</v>
          </cell>
          <cell r="AF410">
            <v>6</v>
          </cell>
          <cell r="AG410">
            <v>3</v>
          </cell>
          <cell r="AH410">
            <v>1</v>
          </cell>
          <cell r="AI410">
            <v>7</v>
          </cell>
          <cell r="AJ410">
            <v>4</v>
          </cell>
          <cell r="AK410">
            <v>3</v>
          </cell>
          <cell r="AL410">
            <v>1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6</v>
          </cell>
          <cell r="AR410">
            <v>6</v>
          </cell>
          <cell r="AS410">
            <v>1</v>
          </cell>
          <cell r="AT410">
            <v>-1</v>
          </cell>
          <cell r="AU410">
            <v>8</v>
          </cell>
          <cell r="AV410">
            <v>8</v>
          </cell>
          <cell r="AW410">
            <v>1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6</v>
          </cell>
          <cell r="BD410">
            <v>6</v>
          </cell>
          <cell r="BE410">
            <v>1</v>
          </cell>
          <cell r="BF410">
            <v>-1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7</v>
          </cell>
          <cell r="BL410">
            <v>6</v>
          </cell>
          <cell r="BM410">
            <v>3</v>
          </cell>
          <cell r="BN410">
            <v>1</v>
          </cell>
          <cell r="BO410">
            <v>8</v>
          </cell>
          <cell r="BP410">
            <v>9</v>
          </cell>
          <cell r="BQ410">
            <v>0</v>
          </cell>
          <cell r="BR410">
            <v>-1</v>
          </cell>
          <cell r="BS410">
            <v>6</v>
          </cell>
          <cell r="BT410">
            <v>8</v>
          </cell>
          <cell r="BU410">
            <v>0</v>
          </cell>
          <cell r="BV410">
            <v>-1</v>
          </cell>
          <cell r="BW410">
            <v>7</v>
          </cell>
          <cell r="BX410">
            <v>7</v>
          </cell>
          <cell r="BY410">
            <v>1</v>
          </cell>
          <cell r="BZ410">
            <v>1</v>
          </cell>
        </row>
        <row r="411">
          <cell r="A411" t="str">
            <v>Nuser</v>
          </cell>
          <cell r="B411" t="str">
            <v>Nuser (9)</v>
          </cell>
          <cell r="C411">
            <v>38</v>
          </cell>
          <cell r="G411">
            <v>0</v>
          </cell>
          <cell r="I411">
            <v>0</v>
          </cell>
          <cell r="K411">
            <v>0</v>
          </cell>
          <cell r="M411">
            <v>0</v>
          </cell>
          <cell r="O411">
            <v>9</v>
          </cell>
          <cell r="S411">
            <v>60</v>
          </cell>
          <cell r="V411">
            <v>59</v>
          </cell>
          <cell r="Y411">
            <v>12</v>
          </cell>
          <cell r="AC411">
            <v>4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6</v>
          </cell>
          <cell r="AN411">
            <v>6</v>
          </cell>
          <cell r="AO411">
            <v>1</v>
          </cell>
          <cell r="AP411">
            <v>1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6</v>
          </cell>
          <cell r="AV411">
            <v>6</v>
          </cell>
          <cell r="AW411">
            <v>1</v>
          </cell>
          <cell r="AX411">
            <v>-1</v>
          </cell>
          <cell r="AY411">
            <v>8</v>
          </cell>
          <cell r="AZ411">
            <v>8</v>
          </cell>
          <cell r="BA411">
            <v>1</v>
          </cell>
          <cell r="BB411">
            <v>-1</v>
          </cell>
          <cell r="BC411">
            <v>6</v>
          </cell>
          <cell r="BD411">
            <v>6</v>
          </cell>
          <cell r="BE411">
            <v>1</v>
          </cell>
          <cell r="BF411">
            <v>0</v>
          </cell>
          <cell r="BG411">
            <v>8</v>
          </cell>
          <cell r="BH411">
            <v>6</v>
          </cell>
          <cell r="BI411">
            <v>3</v>
          </cell>
          <cell r="BJ411">
            <v>1</v>
          </cell>
          <cell r="BK411">
            <v>8</v>
          </cell>
          <cell r="BL411">
            <v>8</v>
          </cell>
          <cell r="BM411">
            <v>1</v>
          </cell>
          <cell r="BN411">
            <v>0</v>
          </cell>
          <cell r="BO411">
            <v>7</v>
          </cell>
          <cell r="BP411">
            <v>6</v>
          </cell>
          <cell r="BQ411">
            <v>3</v>
          </cell>
          <cell r="BR411">
            <v>1</v>
          </cell>
          <cell r="BS411">
            <v>5</v>
          </cell>
          <cell r="BT411">
            <v>7</v>
          </cell>
          <cell r="BU411">
            <v>0</v>
          </cell>
          <cell r="BV411">
            <v>-1</v>
          </cell>
          <cell r="BW411">
            <v>6</v>
          </cell>
          <cell r="BX411">
            <v>6</v>
          </cell>
          <cell r="BY411">
            <v>1</v>
          </cell>
          <cell r="BZ411">
            <v>-1</v>
          </cell>
        </row>
        <row r="412">
          <cell r="A412" t="str">
            <v>Far</v>
          </cell>
          <cell r="B412" t="str">
            <v>Far (9)</v>
          </cell>
          <cell r="C412">
            <v>10</v>
          </cell>
          <cell r="G412">
            <v>0</v>
          </cell>
          <cell r="I412">
            <v>0</v>
          </cell>
          <cell r="K412">
            <v>0</v>
          </cell>
          <cell r="M412">
            <v>0</v>
          </cell>
          <cell r="O412">
            <v>9</v>
          </cell>
          <cell r="S412">
            <v>63</v>
          </cell>
          <cell r="V412">
            <v>57</v>
          </cell>
          <cell r="Y412">
            <v>17</v>
          </cell>
          <cell r="AC412">
            <v>11</v>
          </cell>
          <cell r="AE412">
            <v>6</v>
          </cell>
          <cell r="AF412">
            <v>6</v>
          </cell>
          <cell r="AG412">
            <v>1</v>
          </cell>
          <cell r="AH412">
            <v>-1</v>
          </cell>
          <cell r="AI412">
            <v>6</v>
          </cell>
          <cell r="AJ412">
            <v>6</v>
          </cell>
          <cell r="AK412">
            <v>1</v>
          </cell>
          <cell r="AL412">
            <v>-1</v>
          </cell>
          <cell r="AM412">
            <v>8</v>
          </cell>
          <cell r="AN412">
            <v>8</v>
          </cell>
          <cell r="AO412">
            <v>1</v>
          </cell>
          <cell r="AP412">
            <v>0</v>
          </cell>
          <cell r="AQ412">
            <v>6</v>
          </cell>
          <cell r="AR412">
            <v>6</v>
          </cell>
          <cell r="AS412">
            <v>1</v>
          </cell>
          <cell r="AT412">
            <v>1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6</v>
          </cell>
          <cell r="AZ412">
            <v>5</v>
          </cell>
          <cell r="BA412">
            <v>3</v>
          </cell>
          <cell r="BB412">
            <v>1</v>
          </cell>
          <cell r="BC412">
            <v>7</v>
          </cell>
          <cell r="BD412">
            <v>7</v>
          </cell>
          <cell r="BE412">
            <v>1</v>
          </cell>
          <cell r="BF412">
            <v>-1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7</v>
          </cell>
          <cell r="BL412">
            <v>6</v>
          </cell>
          <cell r="BM412">
            <v>3</v>
          </cell>
          <cell r="BN412">
            <v>1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8</v>
          </cell>
          <cell r="BT412">
            <v>6</v>
          </cell>
          <cell r="BU412">
            <v>3</v>
          </cell>
          <cell r="BV412">
            <v>1</v>
          </cell>
          <cell r="BW412">
            <v>9</v>
          </cell>
          <cell r="BX412">
            <v>7</v>
          </cell>
          <cell r="BY412">
            <v>3</v>
          </cell>
          <cell r="BZ412">
            <v>1</v>
          </cell>
        </row>
        <row r="413">
          <cell r="A413" t="str">
            <v>LUFCMOT</v>
          </cell>
          <cell r="B413" t="str">
            <v>LUFCMOT (9)</v>
          </cell>
          <cell r="C413">
            <v>31</v>
          </cell>
          <cell r="G413">
            <v>0</v>
          </cell>
          <cell r="I413">
            <v>0</v>
          </cell>
          <cell r="K413">
            <v>0</v>
          </cell>
          <cell r="M413">
            <v>0</v>
          </cell>
          <cell r="O413">
            <v>9</v>
          </cell>
          <cell r="S413">
            <v>57</v>
          </cell>
          <cell r="V413">
            <v>59</v>
          </cell>
          <cell r="Y413">
            <v>9</v>
          </cell>
          <cell r="AC413">
            <v>7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6</v>
          </cell>
          <cell r="AJ413">
            <v>7</v>
          </cell>
          <cell r="AK413">
            <v>0</v>
          </cell>
          <cell r="AL413">
            <v>-1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8</v>
          </cell>
          <cell r="AR413">
            <v>8</v>
          </cell>
          <cell r="AS413">
            <v>1</v>
          </cell>
          <cell r="AT413">
            <v>1</v>
          </cell>
          <cell r="AU413">
            <v>5</v>
          </cell>
          <cell r="AV413">
            <v>6</v>
          </cell>
          <cell r="AW413">
            <v>0</v>
          </cell>
          <cell r="AX413">
            <v>-1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8</v>
          </cell>
          <cell r="BD413">
            <v>6</v>
          </cell>
          <cell r="BE413">
            <v>3</v>
          </cell>
          <cell r="BF413">
            <v>1</v>
          </cell>
          <cell r="BG413">
            <v>7</v>
          </cell>
          <cell r="BH413">
            <v>7</v>
          </cell>
          <cell r="BI413">
            <v>1</v>
          </cell>
          <cell r="BJ413">
            <v>-1</v>
          </cell>
          <cell r="BK413">
            <v>6</v>
          </cell>
          <cell r="BL413">
            <v>6</v>
          </cell>
          <cell r="BM413">
            <v>1</v>
          </cell>
          <cell r="BN413">
            <v>1</v>
          </cell>
          <cell r="BO413">
            <v>5</v>
          </cell>
          <cell r="BP413">
            <v>7</v>
          </cell>
          <cell r="BQ413">
            <v>0</v>
          </cell>
          <cell r="BR413">
            <v>-1</v>
          </cell>
          <cell r="BS413">
            <v>7</v>
          </cell>
          <cell r="BT413">
            <v>8</v>
          </cell>
          <cell r="BU413">
            <v>0</v>
          </cell>
          <cell r="BV413">
            <v>-1</v>
          </cell>
          <cell r="BW413">
            <v>5</v>
          </cell>
          <cell r="BX413">
            <v>4</v>
          </cell>
          <cell r="BY413">
            <v>3</v>
          </cell>
          <cell r="BZ413">
            <v>1</v>
          </cell>
        </row>
        <row r="414">
          <cell r="A414" t="str">
            <v>Kinks</v>
          </cell>
          <cell r="B414" t="str">
            <v>Kinks (9)</v>
          </cell>
          <cell r="C414">
            <v>24</v>
          </cell>
          <cell r="G414">
            <v>0</v>
          </cell>
          <cell r="I414">
            <v>0</v>
          </cell>
          <cell r="K414">
            <v>0</v>
          </cell>
          <cell r="M414">
            <v>0</v>
          </cell>
          <cell r="O414">
            <v>9</v>
          </cell>
          <cell r="S414">
            <v>59</v>
          </cell>
          <cell r="V414">
            <v>63</v>
          </cell>
          <cell r="Y414">
            <v>8</v>
          </cell>
          <cell r="AC414">
            <v>10</v>
          </cell>
          <cell r="AE414">
            <v>6</v>
          </cell>
          <cell r="AF414">
            <v>8</v>
          </cell>
          <cell r="AG414">
            <v>0</v>
          </cell>
          <cell r="AH414">
            <v>-1</v>
          </cell>
          <cell r="AI414">
            <v>7</v>
          </cell>
          <cell r="AJ414">
            <v>7</v>
          </cell>
          <cell r="AK414">
            <v>1</v>
          </cell>
          <cell r="AL414">
            <v>1</v>
          </cell>
          <cell r="AM414">
            <v>6</v>
          </cell>
          <cell r="AN414">
            <v>6</v>
          </cell>
          <cell r="AO414">
            <v>1</v>
          </cell>
          <cell r="AP414">
            <v>1</v>
          </cell>
          <cell r="AQ414">
            <v>6</v>
          </cell>
          <cell r="AR414">
            <v>6</v>
          </cell>
          <cell r="AS414">
            <v>1</v>
          </cell>
          <cell r="AT414">
            <v>0</v>
          </cell>
          <cell r="AU414">
            <v>7</v>
          </cell>
          <cell r="AV414">
            <v>7</v>
          </cell>
          <cell r="AW414">
            <v>1</v>
          </cell>
          <cell r="AX414">
            <v>1</v>
          </cell>
          <cell r="AY414">
            <v>6</v>
          </cell>
          <cell r="AZ414">
            <v>8</v>
          </cell>
          <cell r="BA414">
            <v>0</v>
          </cell>
          <cell r="BB414">
            <v>-1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5</v>
          </cell>
          <cell r="BH414">
            <v>5</v>
          </cell>
          <cell r="BI414">
            <v>1</v>
          </cell>
          <cell r="BJ414">
            <v>-1</v>
          </cell>
          <cell r="BK414">
            <v>7</v>
          </cell>
          <cell r="BL414">
            <v>8</v>
          </cell>
          <cell r="BM414">
            <v>0</v>
          </cell>
          <cell r="BN414">
            <v>-1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9</v>
          </cell>
          <cell r="BT414">
            <v>8</v>
          </cell>
          <cell r="BU414">
            <v>3</v>
          </cell>
          <cell r="BV414">
            <v>1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</row>
        <row r="415">
          <cell r="A415" t="str">
            <v>Tynde</v>
          </cell>
          <cell r="B415" t="str">
            <v>Tynde (9)</v>
          </cell>
          <cell r="C415">
            <v>48</v>
          </cell>
          <cell r="G415">
            <v>0</v>
          </cell>
          <cell r="I415">
            <v>0</v>
          </cell>
          <cell r="K415">
            <v>0</v>
          </cell>
          <cell r="M415">
            <v>0</v>
          </cell>
          <cell r="O415">
            <v>9</v>
          </cell>
          <cell r="S415">
            <v>56</v>
          </cell>
          <cell r="V415">
            <v>59</v>
          </cell>
          <cell r="Y415">
            <v>8</v>
          </cell>
          <cell r="AC415">
            <v>9</v>
          </cell>
          <cell r="AE415">
            <v>9</v>
          </cell>
          <cell r="AF415">
            <v>8</v>
          </cell>
          <cell r="AG415">
            <v>3</v>
          </cell>
          <cell r="AH415">
            <v>1</v>
          </cell>
          <cell r="AI415">
            <v>6</v>
          </cell>
          <cell r="AJ415">
            <v>7</v>
          </cell>
          <cell r="AK415">
            <v>0</v>
          </cell>
          <cell r="AL415">
            <v>-1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6</v>
          </cell>
          <cell r="AR415">
            <v>8</v>
          </cell>
          <cell r="AS415">
            <v>0</v>
          </cell>
          <cell r="AT415">
            <v>-1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7</v>
          </cell>
          <cell r="AZ415">
            <v>7</v>
          </cell>
          <cell r="BA415">
            <v>1</v>
          </cell>
          <cell r="BB415">
            <v>1</v>
          </cell>
          <cell r="BC415">
            <v>5</v>
          </cell>
          <cell r="BD415">
            <v>5</v>
          </cell>
          <cell r="BE415">
            <v>1</v>
          </cell>
          <cell r="BF415">
            <v>1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6</v>
          </cell>
          <cell r="BL415">
            <v>6</v>
          </cell>
          <cell r="BM415">
            <v>1</v>
          </cell>
          <cell r="BN415">
            <v>-1</v>
          </cell>
          <cell r="BO415">
            <v>6</v>
          </cell>
          <cell r="BP415">
            <v>6</v>
          </cell>
          <cell r="BQ415">
            <v>1</v>
          </cell>
          <cell r="BR415">
            <v>1</v>
          </cell>
          <cell r="BS415">
            <v>5</v>
          </cell>
          <cell r="BT415">
            <v>6</v>
          </cell>
          <cell r="BU415">
            <v>0</v>
          </cell>
          <cell r="BV415">
            <v>-1</v>
          </cell>
          <cell r="BW415">
            <v>6</v>
          </cell>
          <cell r="BX415">
            <v>6</v>
          </cell>
          <cell r="BY415">
            <v>1</v>
          </cell>
          <cell r="BZ415">
            <v>1</v>
          </cell>
        </row>
        <row r="416">
          <cell r="A416" t="str">
            <v>Cottee</v>
          </cell>
          <cell r="B416" t="str">
            <v>Cottee (9)</v>
          </cell>
          <cell r="C416">
            <v>8</v>
          </cell>
          <cell r="G416">
            <v>0</v>
          </cell>
          <cell r="I416">
            <v>0</v>
          </cell>
          <cell r="K416">
            <v>0</v>
          </cell>
          <cell r="M416">
            <v>0</v>
          </cell>
          <cell r="O416">
            <v>9</v>
          </cell>
          <cell r="S416">
            <v>58</v>
          </cell>
          <cell r="V416">
            <v>60</v>
          </cell>
          <cell r="Y416">
            <v>10</v>
          </cell>
          <cell r="AC416">
            <v>8</v>
          </cell>
          <cell r="AE416">
            <v>5</v>
          </cell>
          <cell r="AF416">
            <v>5</v>
          </cell>
          <cell r="AG416">
            <v>1</v>
          </cell>
          <cell r="AH416">
            <v>-1</v>
          </cell>
          <cell r="AI416">
            <v>9</v>
          </cell>
          <cell r="AJ416">
            <v>8</v>
          </cell>
          <cell r="AK416">
            <v>3</v>
          </cell>
          <cell r="AL416">
            <v>1</v>
          </cell>
          <cell r="AM416">
            <v>6</v>
          </cell>
          <cell r="AN416">
            <v>7</v>
          </cell>
          <cell r="AO416">
            <v>0</v>
          </cell>
          <cell r="AP416">
            <v>-1</v>
          </cell>
          <cell r="AQ416">
            <v>8</v>
          </cell>
          <cell r="AR416">
            <v>8</v>
          </cell>
          <cell r="AS416">
            <v>1</v>
          </cell>
          <cell r="AT416">
            <v>0</v>
          </cell>
          <cell r="AU416">
            <v>6</v>
          </cell>
          <cell r="AV416">
            <v>7</v>
          </cell>
          <cell r="AW416">
            <v>0</v>
          </cell>
          <cell r="AX416">
            <v>-1</v>
          </cell>
          <cell r="AY416">
            <v>6</v>
          </cell>
          <cell r="AZ416">
            <v>6</v>
          </cell>
          <cell r="BA416">
            <v>1</v>
          </cell>
          <cell r="BB416">
            <v>-1</v>
          </cell>
          <cell r="BC416">
            <v>8</v>
          </cell>
          <cell r="BD416">
            <v>7</v>
          </cell>
          <cell r="BE416">
            <v>3</v>
          </cell>
          <cell r="BF416">
            <v>1</v>
          </cell>
          <cell r="BG416">
            <v>6</v>
          </cell>
          <cell r="BH416">
            <v>6</v>
          </cell>
          <cell r="BI416">
            <v>1</v>
          </cell>
          <cell r="BJ416">
            <v>1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4</v>
          </cell>
          <cell r="BP416">
            <v>6</v>
          </cell>
          <cell r="BQ416">
            <v>0</v>
          </cell>
          <cell r="BR416">
            <v>-1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</row>
        <row r="417">
          <cell r="A417" t="str">
            <v>Select</v>
          </cell>
          <cell r="B417" t="str">
            <v>Select (9)</v>
          </cell>
          <cell r="C417">
            <v>44</v>
          </cell>
          <cell r="G417">
            <v>0</v>
          </cell>
          <cell r="I417">
            <v>0</v>
          </cell>
          <cell r="K417">
            <v>0</v>
          </cell>
          <cell r="M417">
            <v>0</v>
          </cell>
          <cell r="O417">
            <v>9</v>
          </cell>
          <cell r="S417">
            <v>62</v>
          </cell>
          <cell r="V417">
            <v>58</v>
          </cell>
          <cell r="Y417">
            <v>16</v>
          </cell>
          <cell r="AC417">
            <v>12</v>
          </cell>
          <cell r="AE417">
            <v>8</v>
          </cell>
          <cell r="AF417">
            <v>7</v>
          </cell>
          <cell r="AG417">
            <v>3</v>
          </cell>
          <cell r="AH417">
            <v>1</v>
          </cell>
          <cell r="AI417">
            <v>8</v>
          </cell>
          <cell r="AJ417">
            <v>7</v>
          </cell>
          <cell r="AK417">
            <v>3</v>
          </cell>
          <cell r="AL417">
            <v>1</v>
          </cell>
          <cell r="AM417">
            <v>9</v>
          </cell>
          <cell r="AN417">
            <v>8</v>
          </cell>
          <cell r="AO417">
            <v>3</v>
          </cell>
          <cell r="AP417">
            <v>1</v>
          </cell>
          <cell r="AQ417">
            <v>6</v>
          </cell>
          <cell r="AR417">
            <v>7</v>
          </cell>
          <cell r="AS417">
            <v>0</v>
          </cell>
          <cell r="AT417">
            <v>-1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7</v>
          </cell>
          <cell r="AZ417">
            <v>5</v>
          </cell>
          <cell r="BA417">
            <v>3</v>
          </cell>
          <cell r="BB417">
            <v>1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6</v>
          </cell>
          <cell r="BH417">
            <v>6</v>
          </cell>
          <cell r="BI417">
            <v>1</v>
          </cell>
          <cell r="BJ417">
            <v>-1</v>
          </cell>
          <cell r="BK417">
            <v>6</v>
          </cell>
          <cell r="BL417">
            <v>4</v>
          </cell>
          <cell r="BM417">
            <v>3</v>
          </cell>
          <cell r="BN417">
            <v>1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6</v>
          </cell>
          <cell r="BT417">
            <v>7</v>
          </cell>
          <cell r="BU417">
            <v>0</v>
          </cell>
          <cell r="BV417">
            <v>-1</v>
          </cell>
          <cell r="BW417">
            <v>6</v>
          </cell>
          <cell r="BX417">
            <v>7</v>
          </cell>
          <cell r="BY417">
            <v>0</v>
          </cell>
          <cell r="BZ417">
            <v>-1</v>
          </cell>
        </row>
        <row r="418">
          <cell r="A418" t="str">
            <v>SPVK</v>
          </cell>
          <cell r="B418" t="str">
            <v>SPVK (9)</v>
          </cell>
          <cell r="C418">
            <v>45</v>
          </cell>
          <cell r="G418">
            <v>0</v>
          </cell>
          <cell r="I418">
            <v>0</v>
          </cell>
          <cell r="K418">
            <v>0</v>
          </cell>
          <cell r="M418">
            <v>0</v>
          </cell>
          <cell r="O418">
            <v>9</v>
          </cell>
          <cell r="S418">
            <v>63</v>
          </cell>
          <cell r="V418">
            <v>56</v>
          </cell>
          <cell r="Y418">
            <v>19</v>
          </cell>
          <cell r="AC418">
            <v>6</v>
          </cell>
          <cell r="AE418">
            <v>6</v>
          </cell>
          <cell r="AF418">
            <v>6</v>
          </cell>
          <cell r="AG418">
            <v>1</v>
          </cell>
          <cell r="AH418">
            <v>-1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8</v>
          </cell>
          <cell r="AN418">
            <v>6</v>
          </cell>
          <cell r="AO418">
            <v>3</v>
          </cell>
          <cell r="AP418">
            <v>1</v>
          </cell>
          <cell r="AQ418">
            <v>7</v>
          </cell>
          <cell r="AR418">
            <v>5</v>
          </cell>
          <cell r="AS418">
            <v>3</v>
          </cell>
          <cell r="AT418">
            <v>1</v>
          </cell>
          <cell r="AU418">
            <v>6</v>
          </cell>
          <cell r="AV418">
            <v>8</v>
          </cell>
          <cell r="AW418">
            <v>0</v>
          </cell>
          <cell r="AX418">
            <v>-1</v>
          </cell>
          <cell r="AY418">
            <v>8</v>
          </cell>
          <cell r="AZ418">
            <v>7</v>
          </cell>
          <cell r="BA418">
            <v>3</v>
          </cell>
          <cell r="BB418">
            <v>1</v>
          </cell>
          <cell r="BC418">
            <v>8</v>
          </cell>
          <cell r="BD418">
            <v>9</v>
          </cell>
          <cell r="BE418">
            <v>0</v>
          </cell>
          <cell r="BF418">
            <v>-1</v>
          </cell>
          <cell r="BG418">
            <v>6</v>
          </cell>
          <cell r="BH418">
            <v>5</v>
          </cell>
          <cell r="BI418">
            <v>3</v>
          </cell>
          <cell r="BJ418">
            <v>1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7</v>
          </cell>
          <cell r="BP418">
            <v>6</v>
          </cell>
          <cell r="BQ418">
            <v>3</v>
          </cell>
          <cell r="BR418">
            <v>1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7</v>
          </cell>
          <cell r="BX418">
            <v>4</v>
          </cell>
          <cell r="BY418">
            <v>3</v>
          </cell>
          <cell r="BZ418">
            <v>1</v>
          </cell>
        </row>
        <row r="419">
          <cell r="A419" t="str">
            <v>Anfield</v>
          </cell>
          <cell r="B419" t="str">
            <v>Anfield (9)</v>
          </cell>
          <cell r="C419">
            <v>3</v>
          </cell>
          <cell r="G419">
            <v>0</v>
          </cell>
          <cell r="I419">
            <v>0</v>
          </cell>
          <cell r="K419">
            <v>0</v>
          </cell>
          <cell r="M419">
            <v>0</v>
          </cell>
          <cell r="O419">
            <v>9</v>
          </cell>
          <cell r="S419">
            <v>54</v>
          </cell>
          <cell r="V419">
            <v>60</v>
          </cell>
          <cell r="Y419">
            <v>9</v>
          </cell>
          <cell r="AC419">
            <v>1</v>
          </cell>
          <cell r="AE419">
            <v>8</v>
          </cell>
          <cell r="AF419">
            <v>7</v>
          </cell>
          <cell r="AG419">
            <v>3</v>
          </cell>
          <cell r="AH419">
            <v>1</v>
          </cell>
          <cell r="AI419">
            <v>5</v>
          </cell>
          <cell r="AJ419">
            <v>7</v>
          </cell>
          <cell r="AK419">
            <v>0</v>
          </cell>
          <cell r="AL419">
            <v>-1</v>
          </cell>
          <cell r="AM419">
            <v>7</v>
          </cell>
          <cell r="AN419">
            <v>7</v>
          </cell>
          <cell r="AO419">
            <v>1</v>
          </cell>
          <cell r="AP419">
            <v>-1</v>
          </cell>
          <cell r="AQ419">
            <v>6</v>
          </cell>
          <cell r="AR419">
            <v>6</v>
          </cell>
          <cell r="AS419">
            <v>1</v>
          </cell>
          <cell r="AT419">
            <v>1</v>
          </cell>
          <cell r="AU419">
            <v>7</v>
          </cell>
          <cell r="AV419">
            <v>9</v>
          </cell>
          <cell r="AW419">
            <v>0</v>
          </cell>
          <cell r="AX419">
            <v>-1</v>
          </cell>
          <cell r="AY419">
            <v>4</v>
          </cell>
          <cell r="AZ419">
            <v>5</v>
          </cell>
          <cell r="BA419">
            <v>0</v>
          </cell>
          <cell r="BB419">
            <v>-1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6</v>
          </cell>
          <cell r="BH419">
            <v>6</v>
          </cell>
          <cell r="BI419">
            <v>1</v>
          </cell>
          <cell r="BJ419">
            <v>-1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7</v>
          </cell>
          <cell r="BP419">
            <v>6</v>
          </cell>
          <cell r="BQ419">
            <v>3</v>
          </cell>
          <cell r="BR419">
            <v>1</v>
          </cell>
          <cell r="BS419">
            <v>4</v>
          </cell>
          <cell r="BT419">
            <v>7</v>
          </cell>
          <cell r="BU419">
            <v>0</v>
          </cell>
          <cell r="BV419">
            <v>-1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</row>
        <row r="421">
          <cell r="A421" t="str">
            <v>Benbo</v>
          </cell>
          <cell r="B421" t="str">
            <v>Benbo (10)</v>
          </cell>
          <cell r="C421">
            <v>5</v>
          </cell>
          <cell r="G421">
            <v>0</v>
          </cell>
          <cell r="I421">
            <v>0</v>
          </cell>
          <cell r="K421">
            <v>0</v>
          </cell>
          <cell r="M421">
            <v>1</v>
          </cell>
          <cell r="O421">
            <v>9</v>
          </cell>
          <cell r="S421">
            <v>68</v>
          </cell>
          <cell r="V421">
            <v>63</v>
          </cell>
          <cell r="Y421">
            <v>13</v>
          </cell>
          <cell r="AC421">
            <v>6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8</v>
          </cell>
          <cell r="AJ421">
            <v>6</v>
          </cell>
          <cell r="AK421">
            <v>3</v>
          </cell>
          <cell r="AL421">
            <v>1</v>
          </cell>
          <cell r="AM421">
            <v>7</v>
          </cell>
          <cell r="AN421">
            <v>7</v>
          </cell>
          <cell r="AO421">
            <v>1</v>
          </cell>
          <cell r="AP421">
            <v>-1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6</v>
          </cell>
          <cell r="AV421">
            <v>6</v>
          </cell>
          <cell r="AW421">
            <v>1</v>
          </cell>
          <cell r="AX421">
            <v>1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8</v>
          </cell>
          <cell r="BD421">
            <v>8</v>
          </cell>
          <cell r="BE421">
            <v>1</v>
          </cell>
          <cell r="BF421">
            <v>0</v>
          </cell>
          <cell r="BG421">
            <v>8</v>
          </cell>
          <cell r="BH421">
            <v>9</v>
          </cell>
          <cell r="BI421">
            <v>0</v>
          </cell>
          <cell r="BJ421">
            <v>-1</v>
          </cell>
          <cell r="BK421">
            <v>6</v>
          </cell>
          <cell r="BL421">
            <v>7</v>
          </cell>
          <cell r="BM421">
            <v>0</v>
          </cell>
          <cell r="BN421">
            <v>-1</v>
          </cell>
          <cell r="BO421">
            <v>8</v>
          </cell>
          <cell r="BP421">
            <v>8</v>
          </cell>
          <cell r="BQ421">
            <v>1</v>
          </cell>
          <cell r="BR421">
            <v>-1</v>
          </cell>
          <cell r="BS421">
            <v>9</v>
          </cell>
          <cell r="BT421">
            <v>6</v>
          </cell>
          <cell r="BU421">
            <v>3</v>
          </cell>
          <cell r="BV421">
            <v>1</v>
          </cell>
          <cell r="BW421">
            <v>8</v>
          </cell>
          <cell r="BX421">
            <v>6</v>
          </cell>
          <cell r="BY421">
            <v>3</v>
          </cell>
          <cell r="BZ421">
            <v>1</v>
          </cell>
        </row>
        <row r="422">
          <cell r="A422" t="str">
            <v>Idskov</v>
          </cell>
          <cell r="B422" t="str">
            <v>Idskov (10)</v>
          </cell>
          <cell r="C422">
            <v>22</v>
          </cell>
          <cell r="G422">
            <v>0</v>
          </cell>
          <cell r="I422">
            <v>0</v>
          </cell>
          <cell r="K422">
            <v>0</v>
          </cell>
          <cell r="M422">
            <v>0</v>
          </cell>
          <cell r="O422">
            <v>9</v>
          </cell>
          <cell r="S422">
            <v>67</v>
          </cell>
          <cell r="V422">
            <v>65</v>
          </cell>
          <cell r="Y422">
            <v>13</v>
          </cell>
          <cell r="AC422">
            <v>11</v>
          </cell>
          <cell r="AE422">
            <v>6</v>
          </cell>
          <cell r="AF422">
            <v>8</v>
          </cell>
          <cell r="AG422">
            <v>0</v>
          </cell>
          <cell r="AH422">
            <v>-1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6</v>
          </cell>
          <cell r="AN422">
            <v>6</v>
          </cell>
          <cell r="AO422">
            <v>1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8</v>
          </cell>
          <cell r="AV422">
            <v>6</v>
          </cell>
          <cell r="AW422">
            <v>3</v>
          </cell>
          <cell r="AX422">
            <v>1</v>
          </cell>
          <cell r="AY422">
            <v>8</v>
          </cell>
          <cell r="AZ422">
            <v>6</v>
          </cell>
          <cell r="BA422">
            <v>3</v>
          </cell>
          <cell r="BB422">
            <v>1</v>
          </cell>
          <cell r="BC422">
            <v>6</v>
          </cell>
          <cell r="BD422">
            <v>7</v>
          </cell>
          <cell r="BE422">
            <v>0</v>
          </cell>
          <cell r="BF422">
            <v>-1</v>
          </cell>
          <cell r="BG422">
            <v>9</v>
          </cell>
          <cell r="BH422">
            <v>8</v>
          </cell>
          <cell r="BI422">
            <v>3</v>
          </cell>
          <cell r="BJ422">
            <v>1</v>
          </cell>
          <cell r="BK422">
            <v>9</v>
          </cell>
          <cell r="BL422">
            <v>9</v>
          </cell>
          <cell r="BM422">
            <v>1</v>
          </cell>
          <cell r="BN422">
            <v>1</v>
          </cell>
          <cell r="BO422">
            <v>8</v>
          </cell>
          <cell r="BP422">
            <v>8</v>
          </cell>
          <cell r="BQ422">
            <v>1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7</v>
          </cell>
          <cell r="BX422">
            <v>7</v>
          </cell>
          <cell r="BY422">
            <v>1</v>
          </cell>
          <cell r="BZ422">
            <v>0</v>
          </cell>
        </row>
        <row r="423">
          <cell r="A423" t="str">
            <v>Stoke</v>
          </cell>
          <cell r="B423" t="str">
            <v>Stoke (10)</v>
          </cell>
          <cell r="C423">
            <v>47</v>
          </cell>
          <cell r="G423">
            <v>0</v>
          </cell>
          <cell r="I423">
            <v>0</v>
          </cell>
          <cell r="K423">
            <v>0</v>
          </cell>
          <cell r="M423">
            <v>0</v>
          </cell>
          <cell r="O423">
            <v>9</v>
          </cell>
          <cell r="S423">
            <v>64</v>
          </cell>
          <cell r="V423">
            <v>60</v>
          </cell>
          <cell r="Y423">
            <v>13</v>
          </cell>
          <cell r="AC423">
            <v>10</v>
          </cell>
          <cell r="AE423">
            <v>7</v>
          </cell>
          <cell r="AF423">
            <v>7</v>
          </cell>
          <cell r="AG423">
            <v>1</v>
          </cell>
          <cell r="AH423">
            <v>1</v>
          </cell>
          <cell r="AI423">
            <v>6</v>
          </cell>
          <cell r="AJ423">
            <v>6</v>
          </cell>
          <cell r="AK423">
            <v>1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5</v>
          </cell>
          <cell r="AR423">
            <v>6</v>
          </cell>
          <cell r="AS423">
            <v>0</v>
          </cell>
          <cell r="AT423">
            <v>-1</v>
          </cell>
          <cell r="AU423">
            <v>7</v>
          </cell>
          <cell r="AV423">
            <v>7</v>
          </cell>
          <cell r="AW423">
            <v>1</v>
          </cell>
          <cell r="AX423">
            <v>-1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8</v>
          </cell>
          <cell r="BD423">
            <v>5</v>
          </cell>
          <cell r="BE423">
            <v>3</v>
          </cell>
          <cell r="BF423">
            <v>1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7</v>
          </cell>
          <cell r="BL423">
            <v>6</v>
          </cell>
          <cell r="BM423">
            <v>3</v>
          </cell>
          <cell r="BN423">
            <v>1</v>
          </cell>
          <cell r="BO423">
            <v>9</v>
          </cell>
          <cell r="BP423">
            <v>7</v>
          </cell>
          <cell r="BQ423">
            <v>3</v>
          </cell>
          <cell r="BR423">
            <v>1</v>
          </cell>
          <cell r="BS423">
            <v>8</v>
          </cell>
          <cell r="BT423">
            <v>9</v>
          </cell>
          <cell r="BU423">
            <v>0</v>
          </cell>
          <cell r="BV423">
            <v>-1</v>
          </cell>
          <cell r="BW423">
            <v>7</v>
          </cell>
          <cell r="BX423">
            <v>7</v>
          </cell>
          <cell r="BY423">
            <v>1</v>
          </cell>
          <cell r="BZ423">
            <v>-1</v>
          </cell>
        </row>
        <row r="424">
          <cell r="A424" t="str">
            <v>Forest</v>
          </cell>
          <cell r="B424" t="str">
            <v>Forest (10)</v>
          </cell>
          <cell r="C424">
            <v>12</v>
          </cell>
          <cell r="G424">
            <v>0</v>
          </cell>
          <cell r="I424">
            <v>0</v>
          </cell>
          <cell r="K424">
            <v>0</v>
          </cell>
          <cell r="M424">
            <v>0</v>
          </cell>
          <cell r="O424">
            <v>9</v>
          </cell>
          <cell r="S424">
            <v>64</v>
          </cell>
          <cell r="V424">
            <v>57</v>
          </cell>
          <cell r="Y424">
            <v>19</v>
          </cell>
          <cell r="AC424">
            <v>12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6</v>
          </cell>
          <cell r="AN424">
            <v>5</v>
          </cell>
          <cell r="AO424">
            <v>3</v>
          </cell>
          <cell r="AP424">
            <v>1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6</v>
          </cell>
          <cell r="AV424">
            <v>7</v>
          </cell>
          <cell r="AW424">
            <v>0</v>
          </cell>
          <cell r="AX424">
            <v>-1</v>
          </cell>
          <cell r="AY424">
            <v>9</v>
          </cell>
          <cell r="AZ424">
            <v>7</v>
          </cell>
          <cell r="BA424">
            <v>3</v>
          </cell>
          <cell r="BB424">
            <v>1</v>
          </cell>
          <cell r="BC424">
            <v>8</v>
          </cell>
          <cell r="BD424">
            <v>6</v>
          </cell>
          <cell r="BE424">
            <v>3</v>
          </cell>
          <cell r="BF424">
            <v>1</v>
          </cell>
          <cell r="BG424">
            <v>8</v>
          </cell>
          <cell r="BH424">
            <v>6</v>
          </cell>
          <cell r="BI424">
            <v>3</v>
          </cell>
          <cell r="BJ424">
            <v>1</v>
          </cell>
          <cell r="BK424">
            <v>8</v>
          </cell>
          <cell r="BL424">
            <v>7</v>
          </cell>
          <cell r="BM424">
            <v>3</v>
          </cell>
          <cell r="BN424">
            <v>1</v>
          </cell>
          <cell r="BO424">
            <v>7</v>
          </cell>
          <cell r="BP424">
            <v>6</v>
          </cell>
          <cell r="BQ424">
            <v>3</v>
          </cell>
          <cell r="BR424">
            <v>1</v>
          </cell>
          <cell r="BS424">
            <v>6</v>
          </cell>
          <cell r="BT424">
            <v>6</v>
          </cell>
          <cell r="BU424">
            <v>1</v>
          </cell>
          <cell r="BV424">
            <v>-1</v>
          </cell>
          <cell r="BW424">
            <v>6</v>
          </cell>
          <cell r="BX424">
            <v>7</v>
          </cell>
          <cell r="BY424">
            <v>0</v>
          </cell>
          <cell r="BZ424">
            <v>-1</v>
          </cell>
        </row>
        <row r="425">
          <cell r="A425" t="str">
            <v>Anderup</v>
          </cell>
          <cell r="B425" t="str">
            <v>Anderup (10)</v>
          </cell>
          <cell r="C425">
            <v>2</v>
          </cell>
          <cell r="G425">
            <v>0</v>
          </cell>
          <cell r="I425">
            <v>0</v>
          </cell>
          <cell r="K425">
            <v>0</v>
          </cell>
          <cell r="M425">
            <v>0</v>
          </cell>
          <cell r="O425">
            <v>9</v>
          </cell>
          <cell r="S425">
            <v>63</v>
          </cell>
          <cell r="V425">
            <v>59</v>
          </cell>
          <cell r="Y425">
            <v>17</v>
          </cell>
          <cell r="AC425">
            <v>2</v>
          </cell>
          <cell r="AE425">
            <v>6</v>
          </cell>
          <cell r="AF425">
            <v>6</v>
          </cell>
          <cell r="AG425">
            <v>1</v>
          </cell>
          <cell r="AH425">
            <v>-1</v>
          </cell>
          <cell r="AI425">
            <v>6</v>
          </cell>
          <cell r="AJ425">
            <v>8</v>
          </cell>
          <cell r="AK425">
            <v>0</v>
          </cell>
          <cell r="AL425">
            <v>-1</v>
          </cell>
          <cell r="AM425">
            <v>7</v>
          </cell>
          <cell r="AN425">
            <v>7</v>
          </cell>
          <cell r="AO425">
            <v>1</v>
          </cell>
          <cell r="AP425">
            <v>1</v>
          </cell>
          <cell r="AQ425">
            <v>7</v>
          </cell>
          <cell r="AR425">
            <v>6</v>
          </cell>
          <cell r="AS425">
            <v>3</v>
          </cell>
          <cell r="AT425">
            <v>1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7</v>
          </cell>
          <cell r="AZ425">
            <v>6</v>
          </cell>
          <cell r="BA425">
            <v>3</v>
          </cell>
          <cell r="BB425">
            <v>1</v>
          </cell>
          <cell r="BC425">
            <v>9</v>
          </cell>
          <cell r="BD425">
            <v>6</v>
          </cell>
          <cell r="BE425">
            <v>3</v>
          </cell>
          <cell r="BF425">
            <v>1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8</v>
          </cell>
          <cell r="BL425">
            <v>7</v>
          </cell>
          <cell r="BM425">
            <v>3</v>
          </cell>
          <cell r="BN425">
            <v>1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>
            <v>6</v>
          </cell>
          <cell r="BT425">
            <v>5</v>
          </cell>
          <cell r="BU425">
            <v>3</v>
          </cell>
          <cell r="BV425">
            <v>1</v>
          </cell>
          <cell r="BW425">
            <v>7</v>
          </cell>
          <cell r="BX425">
            <v>8</v>
          </cell>
          <cell r="BY425">
            <v>0</v>
          </cell>
          <cell r="BZ425">
            <v>-1</v>
          </cell>
        </row>
        <row r="426">
          <cell r="A426" t="str">
            <v>Lund</v>
          </cell>
          <cell r="B426" t="str">
            <v>Lund (10)</v>
          </cell>
          <cell r="C426">
            <v>32</v>
          </cell>
          <cell r="G426">
            <v>0</v>
          </cell>
          <cell r="I426">
            <v>0</v>
          </cell>
          <cell r="K426">
            <v>0</v>
          </cell>
          <cell r="M426">
            <v>0</v>
          </cell>
          <cell r="O426">
            <v>9</v>
          </cell>
          <cell r="S426">
            <v>61</v>
          </cell>
          <cell r="V426">
            <v>60</v>
          </cell>
          <cell r="Y426">
            <v>13</v>
          </cell>
          <cell r="AC426">
            <v>3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6</v>
          </cell>
          <cell r="AJ426">
            <v>8</v>
          </cell>
          <cell r="AK426">
            <v>0</v>
          </cell>
          <cell r="AL426">
            <v>-1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7</v>
          </cell>
          <cell r="AR426">
            <v>9</v>
          </cell>
          <cell r="AS426">
            <v>0</v>
          </cell>
          <cell r="AT426">
            <v>-1</v>
          </cell>
          <cell r="AU426">
            <v>6</v>
          </cell>
          <cell r="AV426">
            <v>7</v>
          </cell>
          <cell r="AW426">
            <v>0</v>
          </cell>
          <cell r="AX426">
            <v>-1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9</v>
          </cell>
          <cell r="BD426">
            <v>6</v>
          </cell>
          <cell r="BE426">
            <v>3</v>
          </cell>
          <cell r="BF426">
            <v>1</v>
          </cell>
          <cell r="BG426">
            <v>7</v>
          </cell>
          <cell r="BH426">
            <v>6</v>
          </cell>
          <cell r="BI426">
            <v>3</v>
          </cell>
          <cell r="BJ426">
            <v>1</v>
          </cell>
          <cell r="BK426">
            <v>4</v>
          </cell>
          <cell r="BL426">
            <v>6</v>
          </cell>
          <cell r="BM426">
            <v>0</v>
          </cell>
          <cell r="BN426">
            <v>-1</v>
          </cell>
          <cell r="BO426">
            <v>8</v>
          </cell>
          <cell r="BP426">
            <v>5</v>
          </cell>
          <cell r="BQ426">
            <v>3</v>
          </cell>
          <cell r="BR426">
            <v>1</v>
          </cell>
          <cell r="BS426">
            <v>8</v>
          </cell>
          <cell r="BT426">
            <v>7</v>
          </cell>
          <cell r="BU426">
            <v>3</v>
          </cell>
          <cell r="BV426">
            <v>1</v>
          </cell>
          <cell r="BW426">
            <v>6</v>
          </cell>
          <cell r="BX426">
            <v>6</v>
          </cell>
          <cell r="BY426">
            <v>1</v>
          </cell>
          <cell r="BZ426">
            <v>-1</v>
          </cell>
        </row>
        <row r="427">
          <cell r="A427" t="str">
            <v>Murer</v>
          </cell>
          <cell r="B427" t="str">
            <v>Murer (10)</v>
          </cell>
          <cell r="C427">
            <v>35</v>
          </cell>
          <cell r="G427">
            <v>0</v>
          </cell>
          <cell r="I427">
            <v>0</v>
          </cell>
          <cell r="K427">
            <v>0</v>
          </cell>
          <cell r="M427">
            <v>0</v>
          </cell>
          <cell r="O427">
            <v>9</v>
          </cell>
          <cell r="S427">
            <v>57</v>
          </cell>
          <cell r="V427">
            <v>69</v>
          </cell>
          <cell r="Y427">
            <v>5</v>
          </cell>
          <cell r="AC427">
            <v>4</v>
          </cell>
          <cell r="AE427">
            <v>8</v>
          </cell>
          <cell r="AF427">
            <v>8</v>
          </cell>
          <cell r="AG427">
            <v>1</v>
          </cell>
          <cell r="AH427">
            <v>0</v>
          </cell>
          <cell r="AI427">
            <v>7</v>
          </cell>
          <cell r="AJ427">
            <v>6</v>
          </cell>
          <cell r="AK427">
            <v>3</v>
          </cell>
          <cell r="AL427">
            <v>1</v>
          </cell>
          <cell r="AM427">
            <v>5</v>
          </cell>
          <cell r="AN427">
            <v>8</v>
          </cell>
          <cell r="AO427">
            <v>0</v>
          </cell>
          <cell r="AP427">
            <v>-1</v>
          </cell>
          <cell r="AQ427">
            <v>6</v>
          </cell>
          <cell r="AR427">
            <v>8</v>
          </cell>
          <cell r="AS427">
            <v>0</v>
          </cell>
          <cell r="AT427">
            <v>-1</v>
          </cell>
          <cell r="AU427">
            <v>6</v>
          </cell>
          <cell r="AV427">
            <v>9</v>
          </cell>
          <cell r="AW427">
            <v>0</v>
          </cell>
          <cell r="AX427">
            <v>-1</v>
          </cell>
          <cell r="AY427">
            <v>6</v>
          </cell>
          <cell r="AZ427">
            <v>9</v>
          </cell>
          <cell r="BA427">
            <v>0</v>
          </cell>
          <cell r="BB427">
            <v>-1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4</v>
          </cell>
          <cell r="BH427">
            <v>5</v>
          </cell>
          <cell r="BI427">
            <v>0</v>
          </cell>
          <cell r="BJ427">
            <v>-1</v>
          </cell>
          <cell r="BK427">
            <v>7</v>
          </cell>
          <cell r="BL427">
            <v>7</v>
          </cell>
          <cell r="BM427">
            <v>1</v>
          </cell>
          <cell r="BN427">
            <v>1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8</v>
          </cell>
          <cell r="BT427">
            <v>9</v>
          </cell>
          <cell r="BU427">
            <v>0</v>
          </cell>
          <cell r="BV427">
            <v>-1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</row>
        <row r="428">
          <cell r="A428" t="str">
            <v>Watson</v>
          </cell>
          <cell r="B428" t="str">
            <v>Watson (10)</v>
          </cell>
          <cell r="C428">
            <v>51</v>
          </cell>
          <cell r="G428">
            <v>0</v>
          </cell>
          <cell r="I428">
            <v>0</v>
          </cell>
          <cell r="K428">
            <v>0</v>
          </cell>
          <cell r="M428">
            <v>0</v>
          </cell>
          <cell r="O428">
            <v>9</v>
          </cell>
          <cell r="S428">
            <v>62</v>
          </cell>
          <cell r="V428">
            <v>64</v>
          </cell>
          <cell r="Y428">
            <v>11</v>
          </cell>
          <cell r="AC428">
            <v>8</v>
          </cell>
          <cell r="AE428">
            <v>9</v>
          </cell>
          <cell r="AF428">
            <v>8</v>
          </cell>
          <cell r="AG428">
            <v>3</v>
          </cell>
          <cell r="AH428">
            <v>1</v>
          </cell>
          <cell r="AI428">
            <v>8</v>
          </cell>
          <cell r="AJ428">
            <v>9</v>
          </cell>
          <cell r="AK428">
            <v>0</v>
          </cell>
          <cell r="AL428">
            <v>-1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6</v>
          </cell>
          <cell r="AR428">
            <v>8</v>
          </cell>
          <cell r="AS428">
            <v>0</v>
          </cell>
          <cell r="AT428">
            <v>-1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6</v>
          </cell>
          <cell r="AZ428">
            <v>7</v>
          </cell>
          <cell r="BA428">
            <v>0</v>
          </cell>
          <cell r="BB428">
            <v>-1</v>
          </cell>
          <cell r="BC428">
            <v>5</v>
          </cell>
          <cell r="BD428">
            <v>4</v>
          </cell>
          <cell r="BE428">
            <v>3</v>
          </cell>
          <cell r="BF428">
            <v>1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6</v>
          </cell>
          <cell r="BL428">
            <v>7</v>
          </cell>
          <cell r="BM428">
            <v>0</v>
          </cell>
          <cell r="BN428">
            <v>-1</v>
          </cell>
          <cell r="BO428">
            <v>8</v>
          </cell>
          <cell r="BP428">
            <v>7</v>
          </cell>
          <cell r="BQ428">
            <v>3</v>
          </cell>
          <cell r="BR428">
            <v>1</v>
          </cell>
          <cell r="BS428">
            <v>6</v>
          </cell>
          <cell r="BT428">
            <v>6</v>
          </cell>
          <cell r="BU428">
            <v>1</v>
          </cell>
          <cell r="BV428">
            <v>-1</v>
          </cell>
          <cell r="BW428">
            <v>8</v>
          </cell>
          <cell r="BX428">
            <v>8</v>
          </cell>
          <cell r="BY428">
            <v>1</v>
          </cell>
          <cell r="BZ428">
            <v>0</v>
          </cell>
        </row>
        <row r="429">
          <cell r="A429" t="str">
            <v>Steam</v>
          </cell>
          <cell r="B429" t="str">
            <v>Steam (10)</v>
          </cell>
          <cell r="C429">
            <v>46</v>
          </cell>
          <cell r="G429">
            <v>0</v>
          </cell>
          <cell r="I429">
            <v>0</v>
          </cell>
          <cell r="K429">
            <v>0</v>
          </cell>
          <cell r="M429">
            <v>0</v>
          </cell>
          <cell r="O429">
            <v>9</v>
          </cell>
          <cell r="S429">
            <v>61</v>
          </cell>
          <cell r="V429">
            <v>60</v>
          </cell>
          <cell r="Y429">
            <v>12</v>
          </cell>
          <cell r="AC429">
            <v>7</v>
          </cell>
          <cell r="AE429">
            <v>7</v>
          </cell>
          <cell r="AF429">
            <v>6</v>
          </cell>
          <cell r="AG429">
            <v>3</v>
          </cell>
          <cell r="AH429">
            <v>1</v>
          </cell>
          <cell r="AI429">
            <v>9</v>
          </cell>
          <cell r="AJ429">
            <v>9</v>
          </cell>
          <cell r="AK429">
            <v>1</v>
          </cell>
          <cell r="AL429">
            <v>-1</v>
          </cell>
          <cell r="AM429">
            <v>6</v>
          </cell>
          <cell r="AN429">
            <v>7</v>
          </cell>
          <cell r="AO429">
            <v>0</v>
          </cell>
          <cell r="AP429">
            <v>-1</v>
          </cell>
          <cell r="AQ429">
            <v>7</v>
          </cell>
          <cell r="AR429">
            <v>8</v>
          </cell>
          <cell r="AS429">
            <v>0</v>
          </cell>
          <cell r="AT429">
            <v>-1</v>
          </cell>
          <cell r="AU429">
            <v>7</v>
          </cell>
          <cell r="AV429">
            <v>8</v>
          </cell>
          <cell r="AW429">
            <v>0</v>
          </cell>
          <cell r="AX429">
            <v>-1</v>
          </cell>
          <cell r="AY429">
            <v>6</v>
          </cell>
          <cell r="AZ429">
            <v>4</v>
          </cell>
          <cell r="BA429">
            <v>3</v>
          </cell>
          <cell r="BB429">
            <v>1</v>
          </cell>
          <cell r="BC429">
            <v>7</v>
          </cell>
          <cell r="BD429">
            <v>7</v>
          </cell>
          <cell r="BE429">
            <v>1</v>
          </cell>
          <cell r="BF429">
            <v>-1</v>
          </cell>
          <cell r="BG429">
            <v>7</v>
          </cell>
          <cell r="BH429">
            <v>6</v>
          </cell>
          <cell r="BI429">
            <v>3</v>
          </cell>
          <cell r="BJ429">
            <v>1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5</v>
          </cell>
          <cell r="BP429">
            <v>5</v>
          </cell>
          <cell r="BQ429">
            <v>1</v>
          </cell>
          <cell r="BR429">
            <v>1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0</v>
          </cell>
          <cell r="BZ429">
            <v>0</v>
          </cell>
        </row>
        <row r="430">
          <cell r="A430" t="str">
            <v>Laplace</v>
          </cell>
          <cell r="B430" t="str">
            <v>Laplace (10)</v>
          </cell>
          <cell r="C430">
            <v>26</v>
          </cell>
          <cell r="G430">
            <v>0</v>
          </cell>
          <cell r="I430">
            <v>0</v>
          </cell>
          <cell r="K430">
            <v>0</v>
          </cell>
          <cell r="M430">
            <v>0</v>
          </cell>
          <cell r="O430">
            <v>9</v>
          </cell>
          <cell r="S430">
            <v>59</v>
          </cell>
          <cell r="V430">
            <v>66</v>
          </cell>
          <cell r="Y430">
            <v>5</v>
          </cell>
          <cell r="AC430">
            <v>1</v>
          </cell>
          <cell r="AE430">
            <v>8</v>
          </cell>
          <cell r="AF430">
            <v>8</v>
          </cell>
          <cell r="AG430">
            <v>1</v>
          </cell>
          <cell r="AH430">
            <v>1</v>
          </cell>
          <cell r="AI430">
            <v>8</v>
          </cell>
          <cell r="AJ430">
            <v>8</v>
          </cell>
          <cell r="AK430">
            <v>1</v>
          </cell>
          <cell r="AL430">
            <v>0</v>
          </cell>
          <cell r="AM430">
            <v>7</v>
          </cell>
          <cell r="AN430">
            <v>9</v>
          </cell>
          <cell r="AO430">
            <v>0</v>
          </cell>
          <cell r="AP430">
            <v>-1</v>
          </cell>
          <cell r="AQ430">
            <v>6</v>
          </cell>
          <cell r="AR430">
            <v>7</v>
          </cell>
          <cell r="AS430">
            <v>0</v>
          </cell>
          <cell r="AT430">
            <v>-1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5</v>
          </cell>
          <cell r="AZ430">
            <v>8</v>
          </cell>
          <cell r="BA430">
            <v>0</v>
          </cell>
          <cell r="BB430">
            <v>-1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7</v>
          </cell>
          <cell r="BH430">
            <v>8</v>
          </cell>
          <cell r="BI430">
            <v>0</v>
          </cell>
          <cell r="BJ430">
            <v>-1</v>
          </cell>
          <cell r="BK430">
            <v>5</v>
          </cell>
          <cell r="BL430">
            <v>5</v>
          </cell>
          <cell r="BM430">
            <v>1</v>
          </cell>
          <cell r="BN430">
            <v>-1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6</v>
          </cell>
          <cell r="BT430">
            <v>6</v>
          </cell>
          <cell r="BU430">
            <v>1</v>
          </cell>
          <cell r="BV430">
            <v>1</v>
          </cell>
          <cell r="BW430">
            <v>7</v>
          </cell>
          <cell r="BX430">
            <v>7</v>
          </cell>
          <cell r="BY430">
            <v>1</v>
          </cell>
          <cell r="BZ430">
            <v>0</v>
          </cell>
        </row>
        <row r="431">
          <cell r="A431" t="str">
            <v>Futte</v>
          </cell>
          <cell r="B431" t="str">
            <v>Futte (10)</v>
          </cell>
          <cell r="C431">
            <v>14</v>
          </cell>
          <cell r="G431">
            <v>0</v>
          </cell>
          <cell r="I431">
            <v>0</v>
          </cell>
          <cell r="K431">
            <v>0</v>
          </cell>
          <cell r="M431">
            <v>0</v>
          </cell>
          <cell r="O431">
            <v>9</v>
          </cell>
          <cell r="S431">
            <v>59</v>
          </cell>
          <cell r="V431">
            <v>63</v>
          </cell>
          <cell r="Y431">
            <v>9</v>
          </cell>
          <cell r="AC431">
            <v>9</v>
          </cell>
          <cell r="AE431">
            <v>6</v>
          </cell>
          <cell r="AF431">
            <v>9</v>
          </cell>
          <cell r="AG431">
            <v>0</v>
          </cell>
          <cell r="AH431">
            <v>-1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9</v>
          </cell>
          <cell r="AN431">
            <v>8</v>
          </cell>
          <cell r="AO431">
            <v>3</v>
          </cell>
          <cell r="AP431">
            <v>1</v>
          </cell>
          <cell r="AQ431">
            <v>6</v>
          </cell>
          <cell r="AR431">
            <v>6</v>
          </cell>
          <cell r="AS431">
            <v>1</v>
          </cell>
          <cell r="AT431">
            <v>1</v>
          </cell>
          <cell r="AU431">
            <v>5</v>
          </cell>
          <cell r="AV431">
            <v>6</v>
          </cell>
          <cell r="AW431">
            <v>0</v>
          </cell>
          <cell r="AX431">
            <v>-1</v>
          </cell>
          <cell r="AY431">
            <v>7</v>
          </cell>
          <cell r="AZ431">
            <v>8</v>
          </cell>
          <cell r="BA431">
            <v>0</v>
          </cell>
          <cell r="BB431">
            <v>-1</v>
          </cell>
          <cell r="BC431">
            <v>9</v>
          </cell>
          <cell r="BD431">
            <v>8</v>
          </cell>
          <cell r="BE431">
            <v>3</v>
          </cell>
          <cell r="BF431">
            <v>1</v>
          </cell>
          <cell r="BG431">
            <v>6</v>
          </cell>
          <cell r="BH431">
            <v>6</v>
          </cell>
          <cell r="BI431">
            <v>1</v>
          </cell>
          <cell r="BJ431">
            <v>1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6</v>
          </cell>
          <cell r="BP431">
            <v>6</v>
          </cell>
          <cell r="BQ431">
            <v>1</v>
          </cell>
          <cell r="BR431">
            <v>-1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5</v>
          </cell>
          <cell r="BX431">
            <v>6</v>
          </cell>
          <cell r="BY431">
            <v>0</v>
          </cell>
          <cell r="BZ431">
            <v>-1</v>
          </cell>
        </row>
        <row r="432">
          <cell r="A432" t="str">
            <v>LPHJ</v>
          </cell>
          <cell r="B432" t="str">
            <v>LPHJ (10)</v>
          </cell>
          <cell r="C432">
            <v>29</v>
          </cell>
          <cell r="G432">
            <v>0</v>
          </cell>
          <cell r="I432">
            <v>0</v>
          </cell>
          <cell r="K432">
            <v>0</v>
          </cell>
          <cell r="M432">
            <v>0</v>
          </cell>
          <cell r="O432">
            <v>9</v>
          </cell>
          <cell r="S432">
            <v>62</v>
          </cell>
          <cell r="V432">
            <v>61</v>
          </cell>
          <cell r="Y432">
            <v>14</v>
          </cell>
          <cell r="AC432">
            <v>5</v>
          </cell>
          <cell r="AE432">
            <v>6</v>
          </cell>
          <cell r="AF432">
            <v>8</v>
          </cell>
          <cell r="AG432">
            <v>0</v>
          </cell>
          <cell r="AH432">
            <v>-1</v>
          </cell>
          <cell r="AI432">
            <v>7</v>
          </cell>
          <cell r="AJ432">
            <v>7</v>
          </cell>
          <cell r="AK432">
            <v>1</v>
          </cell>
          <cell r="AL432">
            <v>0</v>
          </cell>
          <cell r="AM432">
            <v>7</v>
          </cell>
          <cell r="AN432">
            <v>7</v>
          </cell>
          <cell r="AO432">
            <v>1</v>
          </cell>
          <cell r="AP432">
            <v>1</v>
          </cell>
          <cell r="AQ432">
            <v>7</v>
          </cell>
          <cell r="AR432">
            <v>6</v>
          </cell>
          <cell r="AS432">
            <v>3</v>
          </cell>
          <cell r="AT432">
            <v>1</v>
          </cell>
          <cell r="AU432">
            <v>8</v>
          </cell>
          <cell r="AV432">
            <v>7</v>
          </cell>
          <cell r="AW432">
            <v>3</v>
          </cell>
          <cell r="AX432">
            <v>1</v>
          </cell>
          <cell r="AY432">
            <v>6</v>
          </cell>
          <cell r="AZ432">
            <v>6</v>
          </cell>
          <cell r="BA432">
            <v>1</v>
          </cell>
          <cell r="BB432">
            <v>1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8</v>
          </cell>
          <cell r="BH432">
            <v>8</v>
          </cell>
          <cell r="BI432">
            <v>1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7</v>
          </cell>
          <cell r="BP432">
            <v>7</v>
          </cell>
          <cell r="BQ432">
            <v>1</v>
          </cell>
          <cell r="BR432">
            <v>0</v>
          </cell>
          <cell r="BS432">
            <v>6</v>
          </cell>
          <cell r="BT432">
            <v>5</v>
          </cell>
          <cell r="BU432">
            <v>3</v>
          </cell>
          <cell r="BV432">
            <v>1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</row>
        <row r="434">
          <cell r="A434" t="str">
            <v>Agger</v>
          </cell>
          <cell r="B434" t="str">
            <v>Agger (11)</v>
          </cell>
          <cell r="C434">
            <v>1</v>
          </cell>
          <cell r="G434">
            <v>0</v>
          </cell>
          <cell r="I434">
            <v>0</v>
          </cell>
          <cell r="K434">
            <v>0</v>
          </cell>
          <cell r="M434">
            <v>0</v>
          </cell>
          <cell r="O434">
            <v>9</v>
          </cell>
          <cell r="S434">
            <v>59</v>
          </cell>
          <cell r="V434">
            <v>62</v>
          </cell>
          <cell r="Y434">
            <v>8</v>
          </cell>
          <cell r="AC434">
            <v>2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5</v>
          </cell>
          <cell r="AJ434">
            <v>5</v>
          </cell>
          <cell r="AK434">
            <v>1</v>
          </cell>
          <cell r="AL434">
            <v>0</v>
          </cell>
          <cell r="AM434">
            <v>8</v>
          </cell>
          <cell r="AN434">
            <v>8</v>
          </cell>
          <cell r="AO434">
            <v>1</v>
          </cell>
          <cell r="AP434">
            <v>1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7</v>
          </cell>
          <cell r="AV434">
            <v>7</v>
          </cell>
          <cell r="AW434">
            <v>1</v>
          </cell>
          <cell r="AX434">
            <v>1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6</v>
          </cell>
          <cell r="BD434">
            <v>8</v>
          </cell>
          <cell r="BE434">
            <v>0</v>
          </cell>
          <cell r="BF434">
            <v>-1</v>
          </cell>
          <cell r="BG434">
            <v>8</v>
          </cell>
          <cell r="BH434">
            <v>8</v>
          </cell>
          <cell r="BI434">
            <v>1</v>
          </cell>
          <cell r="BJ434">
            <v>-1</v>
          </cell>
          <cell r="BK434">
            <v>7</v>
          </cell>
          <cell r="BL434">
            <v>4</v>
          </cell>
          <cell r="BM434">
            <v>3</v>
          </cell>
          <cell r="BN434">
            <v>1</v>
          </cell>
          <cell r="BO434">
            <v>7</v>
          </cell>
          <cell r="BP434">
            <v>7</v>
          </cell>
          <cell r="BQ434">
            <v>1</v>
          </cell>
          <cell r="BR434">
            <v>1</v>
          </cell>
          <cell r="BS434">
            <v>5</v>
          </cell>
          <cell r="BT434">
            <v>7</v>
          </cell>
          <cell r="BU434">
            <v>0</v>
          </cell>
          <cell r="BV434">
            <v>-1</v>
          </cell>
          <cell r="BW434">
            <v>6</v>
          </cell>
          <cell r="BX434">
            <v>8</v>
          </cell>
          <cell r="BY434">
            <v>0</v>
          </cell>
          <cell r="BZ434">
            <v>-1</v>
          </cell>
        </row>
        <row r="435">
          <cell r="A435" t="str">
            <v>Steam</v>
          </cell>
          <cell r="B435" t="str">
            <v>Steam (11)</v>
          </cell>
          <cell r="C435">
            <v>46</v>
          </cell>
          <cell r="G435">
            <v>0</v>
          </cell>
          <cell r="I435">
            <v>0</v>
          </cell>
          <cell r="K435">
            <v>0</v>
          </cell>
          <cell r="M435">
            <v>0</v>
          </cell>
          <cell r="O435">
            <v>9</v>
          </cell>
          <cell r="S435">
            <v>61</v>
          </cell>
          <cell r="V435">
            <v>58</v>
          </cell>
          <cell r="Y435">
            <v>15</v>
          </cell>
          <cell r="AC435">
            <v>8</v>
          </cell>
          <cell r="AE435">
            <v>5</v>
          </cell>
          <cell r="AF435">
            <v>5</v>
          </cell>
          <cell r="AG435">
            <v>1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6</v>
          </cell>
          <cell r="AN435">
            <v>5</v>
          </cell>
          <cell r="AO435">
            <v>3</v>
          </cell>
          <cell r="AP435">
            <v>1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7</v>
          </cell>
          <cell r="AV435">
            <v>6</v>
          </cell>
          <cell r="AW435">
            <v>3</v>
          </cell>
          <cell r="AX435">
            <v>1</v>
          </cell>
          <cell r="AY435">
            <v>7</v>
          </cell>
          <cell r="AZ435">
            <v>8</v>
          </cell>
          <cell r="BA435">
            <v>0</v>
          </cell>
          <cell r="BB435">
            <v>-1</v>
          </cell>
          <cell r="BC435">
            <v>7</v>
          </cell>
          <cell r="BD435">
            <v>6</v>
          </cell>
          <cell r="BE435">
            <v>3</v>
          </cell>
          <cell r="BF435">
            <v>1</v>
          </cell>
          <cell r="BG435">
            <v>6</v>
          </cell>
          <cell r="BH435">
            <v>7</v>
          </cell>
          <cell r="BI435">
            <v>0</v>
          </cell>
          <cell r="BJ435">
            <v>-1</v>
          </cell>
          <cell r="BK435">
            <v>9</v>
          </cell>
          <cell r="BL435">
            <v>7</v>
          </cell>
          <cell r="BM435">
            <v>3</v>
          </cell>
          <cell r="BN435">
            <v>1</v>
          </cell>
          <cell r="BO435">
            <v>7</v>
          </cell>
          <cell r="BP435">
            <v>7</v>
          </cell>
          <cell r="BQ435">
            <v>1</v>
          </cell>
          <cell r="BR435">
            <v>-1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7</v>
          </cell>
          <cell r="BX435">
            <v>7</v>
          </cell>
          <cell r="BY435">
            <v>1</v>
          </cell>
          <cell r="BZ435">
            <v>-1</v>
          </cell>
        </row>
        <row r="436">
          <cell r="A436" t="str">
            <v>Zico</v>
          </cell>
          <cell r="B436" t="str">
            <v>Zico (11)</v>
          </cell>
          <cell r="C436">
            <v>52</v>
          </cell>
          <cell r="G436">
            <v>0</v>
          </cell>
          <cell r="I436">
            <v>0</v>
          </cell>
          <cell r="K436">
            <v>0</v>
          </cell>
          <cell r="M436">
            <v>0</v>
          </cell>
          <cell r="O436">
            <v>9</v>
          </cell>
          <cell r="S436">
            <v>53</v>
          </cell>
          <cell r="V436">
            <v>61</v>
          </cell>
          <cell r="Y436">
            <v>7</v>
          </cell>
          <cell r="AC436">
            <v>7</v>
          </cell>
          <cell r="AE436">
            <v>8</v>
          </cell>
          <cell r="AF436">
            <v>8</v>
          </cell>
          <cell r="AG436">
            <v>1</v>
          </cell>
          <cell r="AH436">
            <v>-1</v>
          </cell>
          <cell r="AI436">
            <v>5</v>
          </cell>
          <cell r="AJ436">
            <v>6</v>
          </cell>
          <cell r="AK436">
            <v>0</v>
          </cell>
          <cell r="AL436">
            <v>-1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4</v>
          </cell>
          <cell r="AR436">
            <v>6</v>
          </cell>
          <cell r="AS436">
            <v>0</v>
          </cell>
          <cell r="AT436">
            <v>-1</v>
          </cell>
          <cell r="AU436">
            <v>8</v>
          </cell>
          <cell r="AV436">
            <v>6</v>
          </cell>
          <cell r="AW436">
            <v>3</v>
          </cell>
          <cell r="AX436">
            <v>1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5</v>
          </cell>
          <cell r="BD436">
            <v>6</v>
          </cell>
          <cell r="BE436">
            <v>0</v>
          </cell>
          <cell r="BF436">
            <v>-1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6</v>
          </cell>
          <cell r="BL436">
            <v>5</v>
          </cell>
          <cell r="BM436">
            <v>3</v>
          </cell>
          <cell r="BN436">
            <v>1</v>
          </cell>
          <cell r="BO436">
            <v>8</v>
          </cell>
          <cell r="BP436">
            <v>9</v>
          </cell>
          <cell r="BQ436">
            <v>0</v>
          </cell>
          <cell r="BR436">
            <v>-1</v>
          </cell>
          <cell r="BS436">
            <v>5</v>
          </cell>
          <cell r="BT436">
            <v>7</v>
          </cell>
          <cell r="BU436">
            <v>0</v>
          </cell>
          <cell r="BV436">
            <v>-1</v>
          </cell>
          <cell r="BW436">
            <v>4</v>
          </cell>
          <cell r="BX436">
            <v>8</v>
          </cell>
          <cell r="BY436">
            <v>0</v>
          </cell>
          <cell r="BZ436">
            <v>-1</v>
          </cell>
        </row>
        <row r="437">
          <cell r="A437" t="str">
            <v>Select</v>
          </cell>
          <cell r="B437" t="str">
            <v>Select (11)</v>
          </cell>
          <cell r="C437">
            <v>44</v>
          </cell>
          <cell r="G437">
            <v>0</v>
          </cell>
          <cell r="I437">
            <v>0</v>
          </cell>
          <cell r="K437">
            <v>0</v>
          </cell>
          <cell r="M437">
            <v>0</v>
          </cell>
          <cell r="O437">
            <v>9</v>
          </cell>
          <cell r="S437">
            <v>62</v>
          </cell>
          <cell r="V437">
            <v>60</v>
          </cell>
          <cell r="Y437">
            <v>12</v>
          </cell>
          <cell r="AC437">
            <v>11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6</v>
          </cell>
          <cell r="AN437">
            <v>4</v>
          </cell>
          <cell r="AO437">
            <v>3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6</v>
          </cell>
          <cell r="AV437">
            <v>6</v>
          </cell>
          <cell r="AW437">
            <v>1</v>
          </cell>
          <cell r="AX437">
            <v>0</v>
          </cell>
          <cell r="AY437">
            <v>9</v>
          </cell>
          <cell r="AZ437">
            <v>8</v>
          </cell>
          <cell r="BA437">
            <v>3</v>
          </cell>
          <cell r="BB437">
            <v>1</v>
          </cell>
          <cell r="BC437">
            <v>6</v>
          </cell>
          <cell r="BD437">
            <v>6</v>
          </cell>
          <cell r="BE437">
            <v>1</v>
          </cell>
          <cell r="BF437">
            <v>-1</v>
          </cell>
          <cell r="BG437">
            <v>8</v>
          </cell>
          <cell r="BH437">
            <v>8</v>
          </cell>
          <cell r="BI437">
            <v>1</v>
          </cell>
          <cell r="BJ437">
            <v>1</v>
          </cell>
          <cell r="BK437">
            <v>8</v>
          </cell>
          <cell r="BL437">
            <v>8</v>
          </cell>
          <cell r="BM437">
            <v>1</v>
          </cell>
          <cell r="BN437">
            <v>0</v>
          </cell>
          <cell r="BO437">
            <v>6</v>
          </cell>
          <cell r="BP437">
            <v>7</v>
          </cell>
          <cell r="BQ437">
            <v>0</v>
          </cell>
          <cell r="BR437">
            <v>-1</v>
          </cell>
          <cell r="BS437">
            <v>6</v>
          </cell>
          <cell r="BT437">
            <v>6</v>
          </cell>
          <cell r="BU437">
            <v>1</v>
          </cell>
          <cell r="BV437">
            <v>1</v>
          </cell>
          <cell r="BW437">
            <v>7</v>
          </cell>
          <cell r="BX437">
            <v>7</v>
          </cell>
          <cell r="BY437">
            <v>1</v>
          </cell>
          <cell r="BZ437">
            <v>1</v>
          </cell>
        </row>
        <row r="438">
          <cell r="A438" t="str">
            <v>Tøfting</v>
          </cell>
          <cell r="B438" t="str">
            <v>Tøfting (11)</v>
          </cell>
          <cell r="C438">
            <v>49</v>
          </cell>
          <cell r="G438">
            <v>0</v>
          </cell>
          <cell r="I438">
            <v>0</v>
          </cell>
          <cell r="K438">
            <v>0</v>
          </cell>
          <cell r="M438">
            <v>0</v>
          </cell>
          <cell r="O438">
            <v>9</v>
          </cell>
          <cell r="S438">
            <v>59</v>
          </cell>
          <cell r="V438">
            <v>65</v>
          </cell>
          <cell r="Y438">
            <v>6</v>
          </cell>
          <cell r="AC438">
            <v>4</v>
          </cell>
          <cell r="AE438">
            <v>7</v>
          </cell>
          <cell r="AF438">
            <v>7</v>
          </cell>
          <cell r="AG438">
            <v>1</v>
          </cell>
          <cell r="AH438">
            <v>-1</v>
          </cell>
          <cell r="AI438">
            <v>6</v>
          </cell>
          <cell r="AJ438">
            <v>7</v>
          </cell>
          <cell r="AK438">
            <v>0</v>
          </cell>
          <cell r="AL438">
            <v>-1</v>
          </cell>
          <cell r="AM438">
            <v>6</v>
          </cell>
          <cell r="AN438">
            <v>8</v>
          </cell>
          <cell r="AO438">
            <v>0</v>
          </cell>
          <cell r="AP438">
            <v>-1</v>
          </cell>
          <cell r="AQ438">
            <v>6</v>
          </cell>
          <cell r="AR438">
            <v>6</v>
          </cell>
          <cell r="AS438">
            <v>1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5</v>
          </cell>
          <cell r="AZ438">
            <v>6</v>
          </cell>
          <cell r="BA438">
            <v>0</v>
          </cell>
          <cell r="BB438">
            <v>-1</v>
          </cell>
          <cell r="BC438">
            <v>6</v>
          </cell>
          <cell r="BD438">
            <v>5</v>
          </cell>
          <cell r="BE438">
            <v>3</v>
          </cell>
          <cell r="BF438">
            <v>1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7</v>
          </cell>
          <cell r="BL438">
            <v>9</v>
          </cell>
          <cell r="BM438">
            <v>0</v>
          </cell>
          <cell r="BN438">
            <v>-1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8</v>
          </cell>
          <cell r="BT438">
            <v>8</v>
          </cell>
          <cell r="BU438">
            <v>1</v>
          </cell>
          <cell r="BV438">
            <v>-1</v>
          </cell>
          <cell r="BW438">
            <v>8</v>
          </cell>
          <cell r="BX438">
            <v>9</v>
          </cell>
          <cell r="BY438">
            <v>0</v>
          </cell>
          <cell r="BZ438">
            <v>-1</v>
          </cell>
        </row>
        <row r="439">
          <cell r="A439" t="str">
            <v>Nuser</v>
          </cell>
          <cell r="B439" t="str">
            <v>Nuser (11)</v>
          </cell>
          <cell r="C439">
            <v>38</v>
          </cell>
          <cell r="G439">
            <v>0</v>
          </cell>
          <cell r="I439">
            <v>0</v>
          </cell>
          <cell r="K439">
            <v>0</v>
          </cell>
          <cell r="M439">
            <v>0</v>
          </cell>
          <cell r="O439">
            <v>9</v>
          </cell>
          <cell r="S439">
            <v>60</v>
          </cell>
          <cell r="V439">
            <v>67</v>
          </cell>
          <cell r="Y439">
            <v>7</v>
          </cell>
          <cell r="AC439">
            <v>3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8</v>
          </cell>
          <cell r="AJ439">
            <v>7</v>
          </cell>
          <cell r="AK439">
            <v>3</v>
          </cell>
          <cell r="AL439">
            <v>1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8</v>
          </cell>
          <cell r="AR439">
            <v>9</v>
          </cell>
          <cell r="AS439">
            <v>0</v>
          </cell>
          <cell r="AT439">
            <v>-1</v>
          </cell>
          <cell r="AU439">
            <v>6</v>
          </cell>
          <cell r="AV439">
            <v>5</v>
          </cell>
          <cell r="AW439">
            <v>3</v>
          </cell>
          <cell r="AX439">
            <v>1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6</v>
          </cell>
          <cell r="BD439">
            <v>8</v>
          </cell>
          <cell r="BE439">
            <v>0</v>
          </cell>
          <cell r="BF439">
            <v>-1</v>
          </cell>
          <cell r="BG439">
            <v>7</v>
          </cell>
          <cell r="BH439">
            <v>8</v>
          </cell>
          <cell r="BI439">
            <v>0</v>
          </cell>
          <cell r="BJ439">
            <v>-1</v>
          </cell>
          <cell r="BK439">
            <v>6</v>
          </cell>
          <cell r="BL439">
            <v>7</v>
          </cell>
          <cell r="BM439">
            <v>0</v>
          </cell>
          <cell r="BN439">
            <v>-1</v>
          </cell>
          <cell r="BO439">
            <v>6</v>
          </cell>
          <cell r="BP439">
            <v>7</v>
          </cell>
          <cell r="BQ439">
            <v>0</v>
          </cell>
          <cell r="BR439">
            <v>-1</v>
          </cell>
          <cell r="BS439">
            <v>8</v>
          </cell>
          <cell r="BT439">
            <v>8</v>
          </cell>
          <cell r="BU439">
            <v>1</v>
          </cell>
          <cell r="BV439">
            <v>0</v>
          </cell>
          <cell r="BW439">
            <v>5</v>
          </cell>
          <cell r="BX439">
            <v>8</v>
          </cell>
          <cell r="BY439">
            <v>0</v>
          </cell>
          <cell r="BZ439">
            <v>-1</v>
          </cell>
        </row>
        <row r="440">
          <cell r="A440" t="str">
            <v>Højgård</v>
          </cell>
          <cell r="B440" t="str">
            <v>Højgård (11)</v>
          </cell>
          <cell r="C440">
            <v>20</v>
          </cell>
          <cell r="G440">
            <v>0</v>
          </cell>
          <cell r="I440">
            <v>0</v>
          </cell>
          <cell r="K440">
            <v>0</v>
          </cell>
          <cell r="M440">
            <v>0</v>
          </cell>
          <cell r="O440">
            <v>9</v>
          </cell>
          <cell r="S440">
            <v>59</v>
          </cell>
          <cell r="V440">
            <v>59</v>
          </cell>
          <cell r="Y440">
            <v>11</v>
          </cell>
          <cell r="AC440">
            <v>5</v>
          </cell>
          <cell r="AE440">
            <v>8</v>
          </cell>
          <cell r="AF440">
            <v>6</v>
          </cell>
          <cell r="AG440">
            <v>3</v>
          </cell>
          <cell r="AH440">
            <v>1</v>
          </cell>
          <cell r="AI440">
            <v>6</v>
          </cell>
          <cell r="AJ440">
            <v>7</v>
          </cell>
          <cell r="AK440">
            <v>0</v>
          </cell>
          <cell r="AL440">
            <v>-1</v>
          </cell>
          <cell r="AM440">
            <v>6</v>
          </cell>
          <cell r="AN440">
            <v>5</v>
          </cell>
          <cell r="AO440">
            <v>3</v>
          </cell>
          <cell r="AP440">
            <v>1</v>
          </cell>
          <cell r="AQ440">
            <v>6</v>
          </cell>
          <cell r="AR440">
            <v>6</v>
          </cell>
          <cell r="AS440">
            <v>1</v>
          </cell>
          <cell r="AT440">
            <v>1</v>
          </cell>
          <cell r="AU440">
            <v>5</v>
          </cell>
          <cell r="AV440">
            <v>6</v>
          </cell>
          <cell r="AW440">
            <v>0</v>
          </cell>
          <cell r="AX440">
            <v>-1</v>
          </cell>
          <cell r="AY440">
            <v>8</v>
          </cell>
          <cell r="AZ440">
            <v>6</v>
          </cell>
          <cell r="BA440">
            <v>3</v>
          </cell>
          <cell r="BB440">
            <v>1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4</v>
          </cell>
          <cell r="BH440">
            <v>6</v>
          </cell>
          <cell r="BI440">
            <v>0</v>
          </cell>
          <cell r="BJ440">
            <v>-1</v>
          </cell>
          <cell r="BK440">
            <v>8</v>
          </cell>
          <cell r="BL440">
            <v>8</v>
          </cell>
          <cell r="BM440">
            <v>1</v>
          </cell>
          <cell r="BN440">
            <v>0</v>
          </cell>
          <cell r="BO440">
            <v>0</v>
          </cell>
          <cell r="BP440">
            <v>0</v>
          </cell>
          <cell r="BQ440">
            <v>0</v>
          </cell>
          <cell r="BR440">
            <v>0</v>
          </cell>
          <cell r="BS440">
            <v>8</v>
          </cell>
          <cell r="BT440">
            <v>9</v>
          </cell>
          <cell r="BU440">
            <v>0</v>
          </cell>
          <cell r="BV440">
            <v>-1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</row>
        <row r="441">
          <cell r="A441" t="str">
            <v>Frydkær</v>
          </cell>
          <cell r="B441" t="str">
            <v>Frydkær (11)</v>
          </cell>
          <cell r="C441">
            <v>13</v>
          </cell>
          <cell r="G441">
            <v>0</v>
          </cell>
          <cell r="I441">
            <v>0</v>
          </cell>
          <cell r="K441">
            <v>0</v>
          </cell>
          <cell r="M441">
            <v>1</v>
          </cell>
          <cell r="O441">
            <v>9</v>
          </cell>
          <cell r="S441">
            <v>67</v>
          </cell>
          <cell r="V441">
            <v>57</v>
          </cell>
          <cell r="Y441">
            <v>23</v>
          </cell>
          <cell r="AC441">
            <v>6</v>
          </cell>
          <cell r="AE441">
            <v>8</v>
          </cell>
          <cell r="AF441">
            <v>8</v>
          </cell>
          <cell r="AG441">
            <v>1</v>
          </cell>
          <cell r="AH441">
            <v>1</v>
          </cell>
          <cell r="AI441">
            <v>7</v>
          </cell>
          <cell r="AJ441">
            <v>6</v>
          </cell>
          <cell r="AK441">
            <v>3</v>
          </cell>
          <cell r="AL441">
            <v>1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8</v>
          </cell>
          <cell r="AR441">
            <v>8</v>
          </cell>
          <cell r="AS441">
            <v>1</v>
          </cell>
          <cell r="AT441">
            <v>-1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8</v>
          </cell>
          <cell r="AZ441">
            <v>7</v>
          </cell>
          <cell r="BA441">
            <v>3</v>
          </cell>
          <cell r="BB441">
            <v>1</v>
          </cell>
          <cell r="BC441">
            <v>6</v>
          </cell>
          <cell r="BD441">
            <v>4</v>
          </cell>
          <cell r="BE441">
            <v>3</v>
          </cell>
          <cell r="BF441">
            <v>1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7</v>
          </cell>
          <cell r="BL441">
            <v>6</v>
          </cell>
          <cell r="BM441">
            <v>3</v>
          </cell>
          <cell r="BN441">
            <v>1</v>
          </cell>
          <cell r="BO441">
            <v>8</v>
          </cell>
          <cell r="BP441">
            <v>5</v>
          </cell>
          <cell r="BQ441">
            <v>3</v>
          </cell>
          <cell r="BR441">
            <v>1</v>
          </cell>
          <cell r="BS441">
            <v>7</v>
          </cell>
          <cell r="BT441">
            <v>6</v>
          </cell>
          <cell r="BU441">
            <v>3</v>
          </cell>
          <cell r="BV441">
            <v>1</v>
          </cell>
          <cell r="BW441">
            <v>8</v>
          </cell>
          <cell r="BX441">
            <v>7</v>
          </cell>
          <cell r="BY441">
            <v>3</v>
          </cell>
          <cell r="BZ441">
            <v>1</v>
          </cell>
        </row>
        <row r="442">
          <cell r="A442" t="str">
            <v>Nielsen</v>
          </cell>
          <cell r="B442" t="str">
            <v>Nielsen (11)</v>
          </cell>
          <cell r="C442">
            <v>37</v>
          </cell>
          <cell r="G442">
            <v>0</v>
          </cell>
          <cell r="I442">
            <v>0</v>
          </cell>
          <cell r="K442">
            <v>0</v>
          </cell>
          <cell r="M442">
            <v>0</v>
          </cell>
          <cell r="O442">
            <v>9</v>
          </cell>
          <cell r="S442">
            <v>59</v>
          </cell>
          <cell r="V442">
            <v>64</v>
          </cell>
          <cell r="Y442">
            <v>8</v>
          </cell>
          <cell r="AC442">
            <v>1</v>
          </cell>
          <cell r="AE442">
            <v>4</v>
          </cell>
          <cell r="AF442">
            <v>7</v>
          </cell>
          <cell r="AG442">
            <v>0</v>
          </cell>
          <cell r="AH442">
            <v>-1</v>
          </cell>
          <cell r="AI442">
            <v>7</v>
          </cell>
          <cell r="AJ442">
            <v>9</v>
          </cell>
          <cell r="AK442">
            <v>0</v>
          </cell>
          <cell r="AL442">
            <v>-1</v>
          </cell>
          <cell r="AM442">
            <v>5</v>
          </cell>
          <cell r="AN442">
            <v>6</v>
          </cell>
          <cell r="AO442">
            <v>0</v>
          </cell>
          <cell r="AP442">
            <v>-1</v>
          </cell>
          <cell r="AQ442">
            <v>8</v>
          </cell>
          <cell r="AR442">
            <v>8</v>
          </cell>
          <cell r="AS442">
            <v>1</v>
          </cell>
          <cell r="AT442">
            <v>0</v>
          </cell>
          <cell r="AU442">
            <v>9</v>
          </cell>
          <cell r="AV442">
            <v>7</v>
          </cell>
          <cell r="AW442">
            <v>3</v>
          </cell>
          <cell r="AX442">
            <v>1</v>
          </cell>
          <cell r="AY442">
            <v>7</v>
          </cell>
          <cell r="AZ442">
            <v>6</v>
          </cell>
          <cell r="BA442">
            <v>3</v>
          </cell>
          <cell r="BB442">
            <v>1</v>
          </cell>
          <cell r="BC442">
            <v>8</v>
          </cell>
          <cell r="BD442">
            <v>8</v>
          </cell>
          <cell r="BE442">
            <v>1</v>
          </cell>
          <cell r="BF442">
            <v>0</v>
          </cell>
          <cell r="BG442">
            <v>6</v>
          </cell>
          <cell r="BH442">
            <v>7</v>
          </cell>
          <cell r="BI442">
            <v>0</v>
          </cell>
          <cell r="BJ442">
            <v>-1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O442">
            <v>5</v>
          </cell>
          <cell r="BP442">
            <v>6</v>
          </cell>
          <cell r="BQ442">
            <v>0</v>
          </cell>
          <cell r="BR442">
            <v>-1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</row>
        <row r="443">
          <cell r="A443" t="str">
            <v>Chelsea</v>
          </cell>
          <cell r="B443" t="str">
            <v>Chelsea (11)</v>
          </cell>
          <cell r="C443">
            <v>7</v>
          </cell>
          <cell r="G443">
            <v>0</v>
          </cell>
          <cell r="I443">
            <v>0</v>
          </cell>
          <cell r="K443">
            <v>0</v>
          </cell>
          <cell r="M443">
            <v>0</v>
          </cell>
          <cell r="O443">
            <v>9</v>
          </cell>
          <cell r="S443">
            <v>63</v>
          </cell>
          <cell r="V443">
            <v>56</v>
          </cell>
          <cell r="Y443">
            <v>20</v>
          </cell>
          <cell r="AC443">
            <v>9</v>
          </cell>
          <cell r="AE443">
            <v>7</v>
          </cell>
          <cell r="AF443">
            <v>7</v>
          </cell>
          <cell r="AG443">
            <v>1</v>
          </cell>
          <cell r="AH443">
            <v>-1</v>
          </cell>
          <cell r="AI443">
            <v>7</v>
          </cell>
          <cell r="AJ443">
            <v>7</v>
          </cell>
          <cell r="AK443">
            <v>1</v>
          </cell>
          <cell r="AL443">
            <v>1</v>
          </cell>
          <cell r="AM443">
            <v>9</v>
          </cell>
          <cell r="AN443">
            <v>8</v>
          </cell>
          <cell r="AO443">
            <v>3</v>
          </cell>
          <cell r="AP443">
            <v>1</v>
          </cell>
          <cell r="AQ443">
            <v>7</v>
          </cell>
          <cell r="AR443">
            <v>6</v>
          </cell>
          <cell r="AS443">
            <v>3</v>
          </cell>
          <cell r="AT443">
            <v>1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7</v>
          </cell>
          <cell r="AZ443">
            <v>6</v>
          </cell>
          <cell r="BA443">
            <v>3</v>
          </cell>
          <cell r="BB443">
            <v>1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5</v>
          </cell>
          <cell r="BH443">
            <v>8</v>
          </cell>
          <cell r="BI443">
            <v>0</v>
          </cell>
          <cell r="BJ443">
            <v>-1</v>
          </cell>
          <cell r="BK443">
            <v>6</v>
          </cell>
          <cell r="BL443">
            <v>5</v>
          </cell>
          <cell r="BM443">
            <v>3</v>
          </cell>
          <cell r="BN443">
            <v>1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8</v>
          </cell>
          <cell r="BT443">
            <v>6</v>
          </cell>
          <cell r="BU443">
            <v>3</v>
          </cell>
          <cell r="BV443">
            <v>1</v>
          </cell>
          <cell r="BW443">
            <v>7</v>
          </cell>
          <cell r="BX443">
            <v>3</v>
          </cell>
          <cell r="BY443">
            <v>3</v>
          </cell>
          <cell r="BZ443">
            <v>1</v>
          </cell>
        </row>
        <row r="444">
          <cell r="A444" t="str">
            <v>Far</v>
          </cell>
          <cell r="B444" t="str">
            <v>Far (11)</v>
          </cell>
          <cell r="C444">
            <v>10</v>
          </cell>
          <cell r="G444">
            <v>0</v>
          </cell>
          <cell r="I444">
            <v>0</v>
          </cell>
          <cell r="K444">
            <v>0</v>
          </cell>
          <cell r="M444">
            <v>0</v>
          </cell>
          <cell r="O444">
            <v>9</v>
          </cell>
          <cell r="S444">
            <v>63</v>
          </cell>
          <cell r="V444">
            <v>60</v>
          </cell>
          <cell r="Y444">
            <v>15</v>
          </cell>
          <cell r="AC444">
            <v>10</v>
          </cell>
          <cell r="AE444">
            <v>7</v>
          </cell>
          <cell r="AF444">
            <v>5</v>
          </cell>
          <cell r="AG444">
            <v>3</v>
          </cell>
          <cell r="AH444">
            <v>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7</v>
          </cell>
          <cell r="AN444">
            <v>5</v>
          </cell>
          <cell r="AO444">
            <v>3</v>
          </cell>
          <cell r="AP444">
            <v>1</v>
          </cell>
          <cell r="AQ444">
            <v>6</v>
          </cell>
          <cell r="AR444">
            <v>6</v>
          </cell>
          <cell r="AS444">
            <v>1</v>
          </cell>
          <cell r="AT444">
            <v>-1</v>
          </cell>
          <cell r="AU444">
            <v>8</v>
          </cell>
          <cell r="AV444">
            <v>8</v>
          </cell>
          <cell r="AW444">
            <v>1</v>
          </cell>
          <cell r="AX444">
            <v>1</v>
          </cell>
          <cell r="AY444">
            <v>8</v>
          </cell>
          <cell r="AZ444">
            <v>8</v>
          </cell>
          <cell r="BA444">
            <v>1</v>
          </cell>
          <cell r="BB444">
            <v>0</v>
          </cell>
          <cell r="BC444">
            <v>9</v>
          </cell>
          <cell r="BD444">
            <v>8</v>
          </cell>
          <cell r="BE444">
            <v>3</v>
          </cell>
          <cell r="BF444">
            <v>1</v>
          </cell>
          <cell r="BG444">
            <v>6</v>
          </cell>
          <cell r="BH444">
            <v>7</v>
          </cell>
          <cell r="BI444">
            <v>0</v>
          </cell>
          <cell r="BJ444">
            <v>-1</v>
          </cell>
          <cell r="BK444">
            <v>0</v>
          </cell>
          <cell r="BL444">
            <v>0</v>
          </cell>
          <cell r="BM444">
            <v>0</v>
          </cell>
          <cell r="BN444">
            <v>0</v>
          </cell>
          <cell r="BO444">
            <v>6</v>
          </cell>
          <cell r="BP444">
            <v>8</v>
          </cell>
          <cell r="BQ444">
            <v>0</v>
          </cell>
          <cell r="BR444">
            <v>-1</v>
          </cell>
          <cell r="BS444">
            <v>0</v>
          </cell>
          <cell r="BT444">
            <v>0</v>
          </cell>
          <cell r="BU444">
            <v>0</v>
          </cell>
          <cell r="BV444">
            <v>0</v>
          </cell>
          <cell r="BW444">
            <v>6</v>
          </cell>
          <cell r="BX444">
            <v>5</v>
          </cell>
          <cell r="BY444">
            <v>3</v>
          </cell>
          <cell r="BZ444">
            <v>1</v>
          </cell>
        </row>
        <row r="445">
          <cell r="A445" t="str">
            <v>Himbo</v>
          </cell>
          <cell r="B445" t="str">
            <v>Himbo (11)</v>
          </cell>
          <cell r="C445">
            <v>19</v>
          </cell>
          <cell r="G445">
            <v>0</v>
          </cell>
          <cell r="I445">
            <v>0</v>
          </cell>
          <cell r="K445">
            <v>0</v>
          </cell>
          <cell r="M445">
            <v>0</v>
          </cell>
          <cell r="O445">
            <v>9</v>
          </cell>
          <cell r="S445">
            <v>62</v>
          </cell>
          <cell r="V445">
            <v>58</v>
          </cell>
          <cell r="Y445">
            <v>14</v>
          </cell>
          <cell r="AC445">
            <v>12</v>
          </cell>
          <cell r="AE445">
            <v>8</v>
          </cell>
          <cell r="AF445">
            <v>6</v>
          </cell>
          <cell r="AG445">
            <v>3</v>
          </cell>
          <cell r="AH445">
            <v>1</v>
          </cell>
          <cell r="AI445">
            <v>7</v>
          </cell>
          <cell r="AJ445">
            <v>7</v>
          </cell>
          <cell r="AK445">
            <v>1</v>
          </cell>
          <cell r="AL445">
            <v>1</v>
          </cell>
          <cell r="AM445">
            <v>8</v>
          </cell>
          <cell r="AN445">
            <v>4</v>
          </cell>
          <cell r="AO445">
            <v>3</v>
          </cell>
          <cell r="AP445">
            <v>1</v>
          </cell>
          <cell r="AQ445">
            <v>7</v>
          </cell>
          <cell r="AR445">
            <v>7</v>
          </cell>
          <cell r="AS445">
            <v>1</v>
          </cell>
          <cell r="AT445">
            <v>-1</v>
          </cell>
          <cell r="AU445">
            <v>9</v>
          </cell>
          <cell r="AV445">
            <v>8</v>
          </cell>
          <cell r="AW445">
            <v>3</v>
          </cell>
          <cell r="AX445">
            <v>1</v>
          </cell>
          <cell r="AY445">
            <v>8</v>
          </cell>
          <cell r="AZ445">
            <v>5</v>
          </cell>
          <cell r="BA445">
            <v>3</v>
          </cell>
          <cell r="BB445">
            <v>1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7</v>
          </cell>
          <cell r="BH445">
            <v>8</v>
          </cell>
          <cell r="BI445">
            <v>0</v>
          </cell>
          <cell r="BJ445">
            <v>-1</v>
          </cell>
          <cell r="BK445">
            <v>0</v>
          </cell>
          <cell r="BL445">
            <v>0</v>
          </cell>
          <cell r="BM445">
            <v>0</v>
          </cell>
          <cell r="BN445">
            <v>0</v>
          </cell>
          <cell r="BO445">
            <v>3</v>
          </cell>
          <cell r="BP445">
            <v>7</v>
          </cell>
          <cell r="BQ445">
            <v>0</v>
          </cell>
          <cell r="BR445">
            <v>-1</v>
          </cell>
          <cell r="BS445">
            <v>5</v>
          </cell>
          <cell r="BT445">
            <v>6</v>
          </cell>
          <cell r="BU445">
            <v>0</v>
          </cell>
          <cell r="BV445">
            <v>-1</v>
          </cell>
          <cell r="BW445">
            <v>0</v>
          </cell>
          <cell r="BX445">
            <v>0</v>
          </cell>
          <cell r="BY445">
            <v>0</v>
          </cell>
          <cell r="BZ445">
            <v>0</v>
          </cell>
        </row>
        <row r="447">
          <cell r="A447" t="str">
            <v>Cottee</v>
          </cell>
          <cell r="B447" t="str">
            <v>Cottee (12)</v>
          </cell>
          <cell r="C447">
            <v>8</v>
          </cell>
          <cell r="G447">
            <v>0</v>
          </cell>
          <cell r="I447">
            <v>0</v>
          </cell>
          <cell r="K447">
            <v>0</v>
          </cell>
          <cell r="M447">
            <v>0</v>
          </cell>
          <cell r="O447">
            <v>9</v>
          </cell>
          <cell r="S447">
            <v>58</v>
          </cell>
          <cell r="V447">
            <v>62</v>
          </cell>
          <cell r="Y447">
            <v>9</v>
          </cell>
          <cell r="AC447">
            <v>11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4</v>
          </cell>
          <cell r="AJ447">
            <v>6</v>
          </cell>
          <cell r="AK447">
            <v>0</v>
          </cell>
          <cell r="AL447">
            <v>-1</v>
          </cell>
          <cell r="AM447">
            <v>6</v>
          </cell>
          <cell r="AN447">
            <v>7</v>
          </cell>
          <cell r="AO447">
            <v>0</v>
          </cell>
          <cell r="AP447">
            <v>-1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6</v>
          </cell>
          <cell r="AV447">
            <v>6</v>
          </cell>
          <cell r="AW447">
            <v>1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8</v>
          </cell>
          <cell r="BD447">
            <v>8</v>
          </cell>
          <cell r="BE447">
            <v>1</v>
          </cell>
          <cell r="BF447">
            <v>0</v>
          </cell>
          <cell r="BG447">
            <v>9</v>
          </cell>
          <cell r="BH447">
            <v>8</v>
          </cell>
          <cell r="BI447">
            <v>3</v>
          </cell>
          <cell r="BJ447">
            <v>1</v>
          </cell>
          <cell r="BK447">
            <v>5</v>
          </cell>
          <cell r="BL447">
            <v>5</v>
          </cell>
          <cell r="BM447">
            <v>1</v>
          </cell>
          <cell r="BN447">
            <v>-1</v>
          </cell>
          <cell r="BO447">
            <v>8</v>
          </cell>
          <cell r="BP447">
            <v>7</v>
          </cell>
          <cell r="BQ447">
            <v>3</v>
          </cell>
          <cell r="BR447">
            <v>1</v>
          </cell>
          <cell r="BS447">
            <v>6</v>
          </cell>
          <cell r="BT447">
            <v>7</v>
          </cell>
          <cell r="BU447">
            <v>0</v>
          </cell>
          <cell r="BV447">
            <v>-1</v>
          </cell>
          <cell r="BW447">
            <v>6</v>
          </cell>
          <cell r="BX447">
            <v>8</v>
          </cell>
          <cell r="BY447">
            <v>0</v>
          </cell>
          <cell r="BZ447">
            <v>-1</v>
          </cell>
        </row>
        <row r="448">
          <cell r="A448" t="str">
            <v>Harry</v>
          </cell>
          <cell r="B448" t="str">
            <v>Harry (12)</v>
          </cell>
          <cell r="C448">
            <v>17</v>
          </cell>
          <cell r="G448">
            <v>0</v>
          </cell>
          <cell r="I448">
            <v>0</v>
          </cell>
          <cell r="K448">
            <v>0</v>
          </cell>
          <cell r="M448">
            <v>0</v>
          </cell>
          <cell r="O448">
            <v>9</v>
          </cell>
          <cell r="S448">
            <v>60</v>
          </cell>
          <cell r="V448">
            <v>61</v>
          </cell>
          <cell r="Y448">
            <v>12</v>
          </cell>
          <cell r="AC448">
            <v>6</v>
          </cell>
          <cell r="AE448">
            <v>6</v>
          </cell>
          <cell r="AF448">
            <v>4</v>
          </cell>
          <cell r="AG448">
            <v>3</v>
          </cell>
          <cell r="AH448">
            <v>1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6</v>
          </cell>
          <cell r="AN448">
            <v>6</v>
          </cell>
          <cell r="AO448">
            <v>1</v>
          </cell>
          <cell r="AP448">
            <v>-1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4</v>
          </cell>
          <cell r="AV448">
            <v>8</v>
          </cell>
          <cell r="AW448">
            <v>0</v>
          </cell>
          <cell r="AX448">
            <v>-1</v>
          </cell>
          <cell r="AY448">
            <v>7</v>
          </cell>
          <cell r="AZ448">
            <v>7</v>
          </cell>
          <cell r="BA448">
            <v>1</v>
          </cell>
          <cell r="BB448">
            <v>-1</v>
          </cell>
          <cell r="BC448">
            <v>8</v>
          </cell>
          <cell r="BD448">
            <v>8</v>
          </cell>
          <cell r="BE448">
            <v>1</v>
          </cell>
          <cell r="BF448">
            <v>1</v>
          </cell>
          <cell r="BG448">
            <v>6</v>
          </cell>
          <cell r="BH448">
            <v>6</v>
          </cell>
          <cell r="BI448">
            <v>1</v>
          </cell>
          <cell r="BJ448">
            <v>0</v>
          </cell>
          <cell r="BK448">
            <v>8</v>
          </cell>
          <cell r="BL448">
            <v>8</v>
          </cell>
          <cell r="BM448">
            <v>1</v>
          </cell>
          <cell r="BN448">
            <v>0</v>
          </cell>
          <cell r="BO448">
            <v>8</v>
          </cell>
          <cell r="BP448">
            <v>7</v>
          </cell>
          <cell r="BQ448">
            <v>3</v>
          </cell>
          <cell r="BR448">
            <v>1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7</v>
          </cell>
          <cell r="BX448">
            <v>7</v>
          </cell>
          <cell r="BY448">
            <v>1</v>
          </cell>
          <cell r="BZ448">
            <v>1</v>
          </cell>
        </row>
        <row r="449">
          <cell r="A449" t="str">
            <v>SPVK</v>
          </cell>
          <cell r="B449" t="str">
            <v>SPVK (12)</v>
          </cell>
          <cell r="C449">
            <v>45</v>
          </cell>
          <cell r="G449">
            <v>0</v>
          </cell>
          <cell r="I449">
            <v>0</v>
          </cell>
          <cell r="K449">
            <v>0</v>
          </cell>
          <cell r="M449">
            <v>0</v>
          </cell>
          <cell r="O449">
            <v>9</v>
          </cell>
          <cell r="S449">
            <v>63</v>
          </cell>
          <cell r="V449">
            <v>59</v>
          </cell>
          <cell r="Y449">
            <v>15</v>
          </cell>
          <cell r="AC449">
            <v>8</v>
          </cell>
          <cell r="AE449">
            <v>7</v>
          </cell>
          <cell r="AF449">
            <v>6</v>
          </cell>
          <cell r="AG449">
            <v>3</v>
          </cell>
          <cell r="AH449">
            <v>1</v>
          </cell>
          <cell r="AI449">
            <v>6</v>
          </cell>
          <cell r="AJ449">
            <v>6</v>
          </cell>
          <cell r="AK449">
            <v>1</v>
          </cell>
          <cell r="AL449">
            <v>1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7</v>
          </cell>
          <cell r="AR449">
            <v>4</v>
          </cell>
          <cell r="AS449">
            <v>3</v>
          </cell>
          <cell r="AT449">
            <v>1</v>
          </cell>
          <cell r="AU449">
            <v>8</v>
          </cell>
          <cell r="AV449">
            <v>8</v>
          </cell>
          <cell r="AW449">
            <v>1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7</v>
          </cell>
          <cell r="BD449">
            <v>6</v>
          </cell>
          <cell r="BE449">
            <v>3</v>
          </cell>
          <cell r="BF449">
            <v>1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6</v>
          </cell>
          <cell r="BL449">
            <v>6</v>
          </cell>
          <cell r="BM449">
            <v>1</v>
          </cell>
          <cell r="BN449">
            <v>-1</v>
          </cell>
          <cell r="BO449">
            <v>8</v>
          </cell>
          <cell r="BP449">
            <v>9</v>
          </cell>
          <cell r="BQ449">
            <v>0</v>
          </cell>
          <cell r="BR449">
            <v>-1</v>
          </cell>
          <cell r="BS449">
            <v>8</v>
          </cell>
          <cell r="BT449">
            <v>6</v>
          </cell>
          <cell r="BU449">
            <v>3</v>
          </cell>
          <cell r="BV449">
            <v>1</v>
          </cell>
          <cell r="BW449">
            <v>6</v>
          </cell>
          <cell r="BX449">
            <v>8</v>
          </cell>
          <cell r="BY449">
            <v>0</v>
          </cell>
          <cell r="BZ449">
            <v>-1</v>
          </cell>
        </row>
        <row r="450">
          <cell r="A450" t="str">
            <v>Lucky</v>
          </cell>
          <cell r="B450" t="str">
            <v>Lucky (12)</v>
          </cell>
          <cell r="C450">
            <v>30</v>
          </cell>
          <cell r="G450">
            <v>0</v>
          </cell>
          <cell r="I450">
            <v>0</v>
          </cell>
          <cell r="K450">
            <v>0</v>
          </cell>
          <cell r="M450">
            <v>0</v>
          </cell>
          <cell r="O450">
            <v>9</v>
          </cell>
          <cell r="S450">
            <v>51</v>
          </cell>
          <cell r="V450">
            <v>62</v>
          </cell>
          <cell r="Y450">
            <v>7</v>
          </cell>
          <cell r="AC450">
            <v>1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4</v>
          </cell>
          <cell r="AN450">
            <v>7</v>
          </cell>
          <cell r="AO450">
            <v>0</v>
          </cell>
          <cell r="AP450">
            <v>-1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5</v>
          </cell>
          <cell r="AV450">
            <v>7</v>
          </cell>
          <cell r="AW450">
            <v>0</v>
          </cell>
          <cell r="AX450">
            <v>-1</v>
          </cell>
          <cell r="AY450">
            <v>6</v>
          </cell>
          <cell r="AZ450">
            <v>7</v>
          </cell>
          <cell r="BA450">
            <v>0</v>
          </cell>
          <cell r="BB450">
            <v>-1</v>
          </cell>
          <cell r="BC450">
            <v>4</v>
          </cell>
          <cell r="BD450">
            <v>7</v>
          </cell>
          <cell r="BE450">
            <v>0</v>
          </cell>
          <cell r="BF450">
            <v>-1</v>
          </cell>
          <cell r="BG450">
            <v>6</v>
          </cell>
          <cell r="BH450">
            <v>5</v>
          </cell>
          <cell r="BI450">
            <v>3</v>
          </cell>
          <cell r="BJ450">
            <v>1</v>
          </cell>
          <cell r="BK450">
            <v>7</v>
          </cell>
          <cell r="BL450">
            <v>8</v>
          </cell>
          <cell r="BM450">
            <v>0</v>
          </cell>
          <cell r="BN450">
            <v>-1</v>
          </cell>
          <cell r="BO450">
            <v>7</v>
          </cell>
          <cell r="BP450">
            <v>7</v>
          </cell>
          <cell r="BQ450">
            <v>1</v>
          </cell>
          <cell r="BR450">
            <v>-1</v>
          </cell>
          <cell r="BS450">
            <v>6</v>
          </cell>
          <cell r="BT450">
            <v>5</v>
          </cell>
          <cell r="BU450">
            <v>3</v>
          </cell>
          <cell r="BV450">
            <v>1</v>
          </cell>
          <cell r="BW450">
            <v>6</v>
          </cell>
          <cell r="BX450">
            <v>9</v>
          </cell>
          <cell r="BY450">
            <v>0</v>
          </cell>
          <cell r="BZ450">
            <v>-1</v>
          </cell>
        </row>
        <row r="451">
          <cell r="A451" t="str">
            <v>Idskov</v>
          </cell>
          <cell r="B451" t="str">
            <v>Idskov (12)</v>
          </cell>
          <cell r="C451">
            <v>22</v>
          </cell>
          <cell r="G451">
            <v>0</v>
          </cell>
          <cell r="I451">
            <v>0</v>
          </cell>
          <cell r="K451">
            <v>0</v>
          </cell>
          <cell r="M451">
            <v>0</v>
          </cell>
          <cell r="O451">
            <v>9</v>
          </cell>
          <cell r="S451">
            <v>67</v>
          </cell>
          <cell r="V451">
            <v>57</v>
          </cell>
          <cell r="Y451">
            <v>18</v>
          </cell>
          <cell r="AC451">
            <v>12</v>
          </cell>
          <cell r="AE451">
            <v>6</v>
          </cell>
          <cell r="AF451">
            <v>6</v>
          </cell>
          <cell r="AG451">
            <v>1</v>
          </cell>
          <cell r="AH451">
            <v>0</v>
          </cell>
          <cell r="AI451">
            <v>8</v>
          </cell>
          <cell r="AJ451">
            <v>4</v>
          </cell>
          <cell r="AK451">
            <v>3</v>
          </cell>
          <cell r="AL451">
            <v>1</v>
          </cell>
          <cell r="AM451">
            <v>8</v>
          </cell>
          <cell r="AN451">
            <v>8</v>
          </cell>
          <cell r="AO451">
            <v>1</v>
          </cell>
          <cell r="AP451">
            <v>0</v>
          </cell>
          <cell r="AQ451">
            <v>7</v>
          </cell>
          <cell r="AR451">
            <v>5</v>
          </cell>
          <cell r="AS451">
            <v>3</v>
          </cell>
          <cell r="AT451">
            <v>1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6</v>
          </cell>
          <cell r="AZ451">
            <v>6</v>
          </cell>
          <cell r="BA451">
            <v>1</v>
          </cell>
          <cell r="BB451">
            <v>1</v>
          </cell>
          <cell r="BC451">
            <v>9</v>
          </cell>
          <cell r="BD451">
            <v>6</v>
          </cell>
          <cell r="BE451">
            <v>3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6</v>
          </cell>
          <cell r="BL451">
            <v>7</v>
          </cell>
          <cell r="BM451">
            <v>0</v>
          </cell>
          <cell r="BN451">
            <v>-1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>
            <v>8</v>
          </cell>
          <cell r="BT451">
            <v>7</v>
          </cell>
          <cell r="BU451">
            <v>3</v>
          </cell>
          <cell r="BV451">
            <v>1</v>
          </cell>
          <cell r="BW451">
            <v>9</v>
          </cell>
          <cell r="BX451">
            <v>8</v>
          </cell>
          <cell r="BY451">
            <v>3</v>
          </cell>
          <cell r="BZ451">
            <v>1</v>
          </cell>
        </row>
        <row r="452">
          <cell r="A452" t="str">
            <v>MFP</v>
          </cell>
          <cell r="B452" t="str">
            <v>MFP (12)</v>
          </cell>
          <cell r="C452">
            <v>34</v>
          </cell>
          <cell r="G452">
            <v>0</v>
          </cell>
          <cell r="I452">
            <v>0</v>
          </cell>
          <cell r="K452">
            <v>0</v>
          </cell>
          <cell r="M452">
            <v>0</v>
          </cell>
          <cell r="O452">
            <v>9</v>
          </cell>
          <cell r="S452">
            <v>60</v>
          </cell>
          <cell r="V452">
            <v>59</v>
          </cell>
          <cell r="Y452">
            <v>13</v>
          </cell>
          <cell r="AC452">
            <v>2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7</v>
          </cell>
          <cell r="AJ452">
            <v>7</v>
          </cell>
          <cell r="AK452">
            <v>1</v>
          </cell>
          <cell r="AL452">
            <v>1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7</v>
          </cell>
          <cell r="AR452">
            <v>6</v>
          </cell>
          <cell r="AS452">
            <v>3</v>
          </cell>
          <cell r="AT452">
            <v>1</v>
          </cell>
          <cell r="AU452">
            <v>6</v>
          </cell>
          <cell r="AV452">
            <v>6</v>
          </cell>
          <cell r="AW452">
            <v>1</v>
          </cell>
          <cell r="AX452">
            <v>-1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7</v>
          </cell>
          <cell r="BD452">
            <v>6</v>
          </cell>
          <cell r="BE452">
            <v>3</v>
          </cell>
          <cell r="BF452">
            <v>1</v>
          </cell>
          <cell r="BG452">
            <v>6</v>
          </cell>
          <cell r="BH452">
            <v>7</v>
          </cell>
          <cell r="BI452">
            <v>0</v>
          </cell>
          <cell r="BJ452">
            <v>-1</v>
          </cell>
          <cell r="BK452">
            <v>6</v>
          </cell>
          <cell r="BL452">
            <v>6</v>
          </cell>
          <cell r="BM452">
            <v>1</v>
          </cell>
          <cell r="BN452">
            <v>-1</v>
          </cell>
          <cell r="BO452">
            <v>7</v>
          </cell>
          <cell r="BP452">
            <v>6</v>
          </cell>
          <cell r="BQ452">
            <v>3</v>
          </cell>
          <cell r="BR452">
            <v>1</v>
          </cell>
          <cell r="BS452">
            <v>8</v>
          </cell>
          <cell r="BT452">
            <v>9</v>
          </cell>
          <cell r="BU452">
            <v>0</v>
          </cell>
          <cell r="BV452">
            <v>-1</v>
          </cell>
          <cell r="BW452">
            <v>6</v>
          </cell>
          <cell r="BX452">
            <v>6</v>
          </cell>
          <cell r="BY452">
            <v>1</v>
          </cell>
          <cell r="BZ452">
            <v>-1</v>
          </cell>
        </row>
        <row r="453">
          <cell r="A453" t="str">
            <v>Livpool</v>
          </cell>
          <cell r="B453" t="str">
            <v>Livpool (12)</v>
          </cell>
          <cell r="C453">
            <v>28</v>
          </cell>
          <cell r="G453">
            <v>0</v>
          </cell>
          <cell r="I453">
            <v>0</v>
          </cell>
          <cell r="K453">
            <v>0</v>
          </cell>
          <cell r="M453">
            <v>0</v>
          </cell>
          <cell r="O453">
            <v>9</v>
          </cell>
          <cell r="S453">
            <v>60</v>
          </cell>
          <cell r="V453">
            <v>65</v>
          </cell>
          <cell r="Y453">
            <v>6</v>
          </cell>
          <cell r="AC453">
            <v>3</v>
          </cell>
          <cell r="AE453">
            <v>8</v>
          </cell>
          <cell r="AF453">
            <v>8</v>
          </cell>
          <cell r="AG453">
            <v>1</v>
          </cell>
          <cell r="AH453">
            <v>0</v>
          </cell>
          <cell r="AI453">
            <v>8</v>
          </cell>
          <cell r="AJ453">
            <v>8</v>
          </cell>
          <cell r="AK453">
            <v>1</v>
          </cell>
          <cell r="AL453">
            <v>-1</v>
          </cell>
          <cell r="AM453">
            <v>6</v>
          </cell>
          <cell r="AN453">
            <v>7</v>
          </cell>
          <cell r="AO453">
            <v>0</v>
          </cell>
          <cell r="AP453">
            <v>-1</v>
          </cell>
          <cell r="AQ453">
            <v>7</v>
          </cell>
          <cell r="AR453">
            <v>4</v>
          </cell>
          <cell r="AS453">
            <v>3</v>
          </cell>
          <cell r="AT453">
            <v>1</v>
          </cell>
          <cell r="AU453">
            <v>6</v>
          </cell>
          <cell r="AV453">
            <v>9</v>
          </cell>
          <cell r="AW453">
            <v>0</v>
          </cell>
          <cell r="AX453">
            <v>-1</v>
          </cell>
          <cell r="AY453">
            <v>6</v>
          </cell>
          <cell r="AZ453">
            <v>7</v>
          </cell>
          <cell r="BA453">
            <v>0</v>
          </cell>
          <cell r="BB453">
            <v>-1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5</v>
          </cell>
          <cell r="BH453">
            <v>7</v>
          </cell>
          <cell r="BI453">
            <v>0</v>
          </cell>
          <cell r="BJ453">
            <v>-1</v>
          </cell>
          <cell r="BK453">
            <v>7</v>
          </cell>
          <cell r="BL453">
            <v>7</v>
          </cell>
          <cell r="BM453">
            <v>1</v>
          </cell>
          <cell r="BN453">
            <v>0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7</v>
          </cell>
          <cell r="BT453">
            <v>8</v>
          </cell>
          <cell r="BU453">
            <v>0</v>
          </cell>
          <cell r="BV453">
            <v>-1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</row>
        <row r="454">
          <cell r="A454" t="str">
            <v>brula</v>
          </cell>
          <cell r="B454" t="str">
            <v>brula (12)</v>
          </cell>
          <cell r="C454">
            <v>6</v>
          </cell>
          <cell r="G454">
            <v>0</v>
          </cell>
          <cell r="I454">
            <v>0</v>
          </cell>
          <cell r="K454">
            <v>0</v>
          </cell>
          <cell r="M454">
            <v>0</v>
          </cell>
          <cell r="O454">
            <v>9</v>
          </cell>
          <cell r="S454">
            <v>61</v>
          </cell>
          <cell r="V454">
            <v>59</v>
          </cell>
          <cell r="Y454">
            <v>16</v>
          </cell>
          <cell r="AC454">
            <v>4</v>
          </cell>
          <cell r="AE454">
            <v>8</v>
          </cell>
          <cell r="AF454">
            <v>9</v>
          </cell>
          <cell r="AG454">
            <v>0</v>
          </cell>
          <cell r="AH454">
            <v>-1</v>
          </cell>
          <cell r="AI454">
            <v>6</v>
          </cell>
          <cell r="AJ454">
            <v>6</v>
          </cell>
          <cell r="AK454">
            <v>1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5</v>
          </cell>
          <cell r="AR454">
            <v>6</v>
          </cell>
          <cell r="AS454">
            <v>0</v>
          </cell>
          <cell r="AT454">
            <v>-1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7</v>
          </cell>
          <cell r="AZ454">
            <v>6</v>
          </cell>
          <cell r="BA454">
            <v>3</v>
          </cell>
          <cell r="BB454">
            <v>1</v>
          </cell>
          <cell r="BC454">
            <v>7</v>
          </cell>
          <cell r="BD454">
            <v>5</v>
          </cell>
          <cell r="BE454">
            <v>3</v>
          </cell>
          <cell r="BF454">
            <v>1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7</v>
          </cell>
          <cell r="BL454">
            <v>6</v>
          </cell>
          <cell r="BM454">
            <v>3</v>
          </cell>
          <cell r="BN454">
            <v>1</v>
          </cell>
          <cell r="BO454">
            <v>5</v>
          </cell>
          <cell r="BP454">
            <v>7</v>
          </cell>
          <cell r="BQ454">
            <v>0</v>
          </cell>
          <cell r="BR454">
            <v>-1</v>
          </cell>
          <cell r="BS454">
            <v>7</v>
          </cell>
          <cell r="BT454">
            <v>6</v>
          </cell>
          <cell r="BU454">
            <v>3</v>
          </cell>
          <cell r="BV454">
            <v>1</v>
          </cell>
          <cell r="BW454">
            <v>9</v>
          </cell>
          <cell r="BX454">
            <v>8</v>
          </cell>
          <cell r="BY454">
            <v>3</v>
          </cell>
          <cell r="BZ454">
            <v>1</v>
          </cell>
        </row>
        <row r="455">
          <cell r="A455" t="str">
            <v>Murer</v>
          </cell>
          <cell r="B455" t="str">
            <v>Murer (12)</v>
          </cell>
          <cell r="C455">
            <v>35</v>
          </cell>
          <cell r="G455">
            <v>0</v>
          </cell>
          <cell r="I455">
            <v>0</v>
          </cell>
          <cell r="K455">
            <v>0</v>
          </cell>
          <cell r="M455">
            <v>0</v>
          </cell>
          <cell r="O455">
            <v>9</v>
          </cell>
          <cell r="S455">
            <v>57</v>
          </cell>
          <cell r="V455">
            <v>57</v>
          </cell>
          <cell r="Y455">
            <v>11</v>
          </cell>
          <cell r="AC455">
            <v>5</v>
          </cell>
          <cell r="AE455">
            <v>5</v>
          </cell>
          <cell r="AF455">
            <v>5</v>
          </cell>
          <cell r="AG455">
            <v>1</v>
          </cell>
          <cell r="AH455">
            <v>1</v>
          </cell>
          <cell r="AI455">
            <v>8</v>
          </cell>
          <cell r="AJ455">
            <v>8</v>
          </cell>
          <cell r="AK455">
            <v>1</v>
          </cell>
          <cell r="AL455">
            <v>0</v>
          </cell>
          <cell r="AM455">
            <v>6</v>
          </cell>
          <cell r="AN455">
            <v>6</v>
          </cell>
          <cell r="AO455">
            <v>1</v>
          </cell>
          <cell r="AP455">
            <v>1</v>
          </cell>
          <cell r="AQ455">
            <v>8</v>
          </cell>
          <cell r="AR455">
            <v>7</v>
          </cell>
          <cell r="AS455">
            <v>3</v>
          </cell>
          <cell r="AT455">
            <v>1</v>
          </cell>
          <cell r="AU455">
            <v>7</v>
          </cell>
          <cell r="AV455">
            <v>6</v>
          </cell>
          <cell r="AW455">
            <v>3</v>
          </cell>
          <cell r="AX455">
            <v>1</v>
          </cell>
          <cell r="AY455">
            <v>6</v>
          </cell>
          <cell r="AZ455">
            <v>6</v>
          </cell>
          <cell r="BA455">
            <v>1</v>
          </cell>
          <cell r="BB455">
            <v>1</v>
          </cell>
          <cell r="BC455">
            <v>7</v>
          </cell>
          <cell r="BD455">
            <v>7</v>
          </cell>
          <cell r="BE455">
            <v>1</v>
          </cell>
          <cell r="BF455">
            <v>0</v>
          </cell>
          <cell r="BG455">
            <v>6</v>
          </cell>
          <cell r="BH455">
            <v>7</v>
          </cell>
          <cell r="BI455">
            <v>0</v>
          </cell>
          <cell r="BJ455">
            <v>-1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4</v>
          </cell>
          <cell r="BP455">
            <v>5</v>
          </cell>
          <cell r="BQ455">
            <v>0</v>
          </cell>
          <cell r="BR455">
            <v>-1</v>
          </cell>
          <cell r="BS455">
            <v>0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</row>
        <row r="456">
          <cell r="A456" t="str">
            <v>Steam</v>
          </cell>
          <cell r="B456" t="str">
            <v>Steam (12)</v>
          </cell>
          <cell r="C456">
            <v>46</v>
          </cell>
          <cell r="G456">
            <v>0</v>
          </cell>
          <cell r="I456">
            <v>0</v>
          </cell>
          <cell r="K456">
            <v>0</v>
          </cell>
          <cell r="M456">
            <v>0</v>
          </cell>
          <cell r="O456">
            <v>9</v>
          </cell>
          <cell r="S456">
            <v>61</v>
          </cell>
          <cell r="V456">
            <v>58</v>
          </cell>
          <cell r="Y456">
            <v>14</v>
          </cell>
          <cell r="AC456">
            <v>10</v>
          </cell>
          <cell r="AE456">
            <v>7</v>
          </cell>
          <cell r="AF456">
            <v>8</v>
          </cell>
          <cell r="AG456">
            <v>0</v>
          </cell>
          <cell r="AH456">
            <v>-1</v>
          </cell>
          <cell r="AI456">
            <v>7</v>
          </cell>
          <cell r="AJ456">
            <v>8</v>
          </cell>
          <cell r="AK456">
            <v>0</v>
          </cell>
          <cell r="AL456">
            <v>-1</v>
          </cell>
          <cell r="AM456">
            <v>9</v>
          </cell>
          <cell r="AN456">
            <v>8</v>
          </cell>
          <cell r="AO456">
            <v>3</v>
          </cell>
          <cell r="AP456">
            <v>1</v>
          </cell>
          <cell r="AQ456">
            <v>7</v>
          </cell>
          <cell r="AR456">
            <v>7</v>
          </cell>
          <cell r="AS456">
            <v>1</v>
          </cell>
          <cell r="AT456">
            <v>1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6</v>
          </cell>
          <cell r="AZ456">
            <v>7</v>
          </cell>
          <cell r="BA456">
            <v>0</v>
          </cell>
          <cell r="BB456">
            <v>-1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7</v>
          </cell>
          <cell r="BH456">
            <v>5</v>
          </cell>
          <cell r="BI456">
            <v>3</v>
          </cell>
          <cell r="BJ456">
            <v>1</v>
          </cell>
          <cell r="BK456">
            <v>5</v>
          </cell>
          <cell r="BL456">
            <v>4</v>
          </cell>
          <cell r="BM456">
            <v>3</v>
          </cell>
          <cell r="BN456">
            <v>1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7</v>
          </cell>
          <cell r="BT456">
            <v>5</v>
          </cell>
          <cell r="BU456">
            <v>3</v>
          </cell>
          <cell r="BV456">
            <v>1</v>
          </cell>
          <cell r="BW456">
            <v>6</v>
          </cell>
          <cell r="BX456">
            <v>6</v>
          </cell>
          <cell r="BY456">
            <v>1</v>
          </cell>
          <cell r="BZ456">
            <v>1</v>
          </cell>
        </row>
        <row r="457">
          <cell r="A457" t="str">
            <v>Randers</v>
          </cell>
          <cell r="B457" t="str">
            <v>Randers (12)</v>
          </cell>
          <cell r="C457">
            <v>40</v>
          </cell>
          <cell r="G457">
            <v>0</v>
          </cell>
          <cell r="I457">
            <v>0</v>
          </cell>
          <cell r="K457">
            <v>0</v>
          </cell>
          <cell r="M457">
            <v>0</v>
          </cell>
          <cell r="O457">
            <v>9</v>
          </cell>
          <cell r="S457">
            <v>59</v>
          </cell>
          <cell r="V457">
            <v>65</v>
          </cell>
          <cell r="Y457">
            <v>9</v>
          </cell>
          <cell r="AC457">
            <v>7</v>
          </cell>
          <cell r="AE457">
            <v>7</v>
          </cell>
          <cell r="AF457">
            <v>6</v>
          </cell>
          <cell r="AG457">
            <v>3</v>
          </cell>
          <cell r="AH457">
            <v>1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6</v>
          </cell>
          <cell r="AN457">
            <v>8</v>
          </cell>
          <cell r="AO457">
            <v>0</v>
          </cell>
          <cell r="AP457">
            <v>-1</v>
          </cell>
          <cell r="AQ457">
            <v>5</v>
          </cell>
          <cell r="AR457">
            <v>6</v>
          </cell>
          <cell r="AS457">
            <v>0</v>
          </cell>
          <cell r="AT457">
            <v>-1</v>
          </cell>
          <cell r="AU457">
            <v>7</v>
          </cell>
          <cell r="AV457">
            <v>8</v>
          </cell>
          <cell r="AW457">
            <v>0</v>
          </cell>
          <cell r="AX457">
            <v>-1</v>
          </cell>
          <cell r="AY457">
            <v>9</v>
          </cell>
          <cell r="AZ457">
            <v>8</v>
          </cell>
          <cell r="BA457">
            <v>3</v>
          </cell>
          <cell r="BB457">
            <v>1</v>
          </cell>
          <cell r="BC457">
            <v>8</v>
          </cell>
          <cell r="BD457">
            <v>7</v>
          </cell>
          <cell r="BE457">
            <v>3</v>
          </cell>
          <cell r="BF457">
            <v>1</v>
          </cell>
          <cell r="BG457">
            <v>6</v>
          </cell>
          <cell r="BH457">
            <v>7</v>
          </cell>
          <cell r="BI457">
            <v>0</v>
          </cell>
          <cell r="BJ457">
            <v>-1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5</v>
          </cell>
          <cell r="BP457">
            <v>7</v>
          </cell>
          <cell r="BQ457">
            <v>0</v>
          </cell>
          <cell r="BR457">
            <v>-1</v>
          </cell>
          <cell r="BS457">
            <v>0</v>
          </cell>
          <cell r="BT457">
            <v>0</v>
          </cell>
          <cell r="BU457">
            <v>0</v>
          </cell>
          <cell r="BV457">
            <v>0</v>
          </cell>
          <cell r="BW457">
            <v>6</v>
          </cell>
          <cell r="BX457">
            <v>8</v>
          </cell>
          <cell r="BY457">
            <v>0</v>
          </cell>
          <cell r="BZ457">
            <v>-1</v>
          </cell>
        </row>
        <row r="458">
          <cell r="A458" t="str">
            <v>Benbo</v>
          </cell>
          <cell r="B458" t="str">
            <v>Benbo (12)</v>
          </cell>
          <cell r="C458">
            <v>5</v>
          </cell>
          <cell r="G458">
            <v>0</v>
          </cell>
          <cell r="I458">
            <v>0</v>
          </cell>
          <cell r="K458">
            <v>0</v>
          </cell>
          <cell r="M458">
            <v>1</v>
          </cell>
          <cell r="O458">
            <v>9</v>
          </cell>
          <cell r="S458">
            <v>68</v>
          </cell>
          <cell r="V458">
            <v>61</v>
          </cell>
          <cell r="Y458">
            <v>15</v>
          </cell>
          <cell r="AC458">
            <v>9</v>
          </cell>
          <cell r="AE458">
            <v>8</v>
          </cell>
          <cell r="AF458">
            <v>6</v>
          </cell>
          <cell r="AG458">
            <v>3</v>
          </cell>
          <cell r="AH458">
            <v>1</v>
          </cell>
          <cell r="AI458">
            <v>7</v>
          </cell>
          <cell r="AJ458">
            <v>7</v>
          </cell>
          <cell r="AK458">
            <v>1</v>
          </cell>
          <cell r="AL458">
            <v>-1</v>
          </cell>
          <cell r="AM458">
            <v>8</v>
          </cell>
          <cell r="AN458">
            <v>6</v>
          </cell>
          <cell r="AO458">
            <v>3</v>
          </cell>
          <cell r="AP458">
            <v>1</v>
          </cell>
          <cell r="AQ458">
            <v>9</v>
          </cell>
          <cell r="AR458">
            <v>6</v>
          </cell>
          <cell r="AS458">
            <v>3</v>
          </cell>
          <cell r="AT458">
            <v>1</v>
          </cell>
          <cell r="AU458">
            <v>8</v>
          </cell>
          <cell r="AV458">
            <v>9</v>
          </cell>
          <cell r="AW458">
            <v>0</v>
          </cell>
          <cell r="AX458">
            <v>-1</v>
          </cell>
          <cell r="AY458">
            <v>6</v>
          </cell>
          <cell r="AZ458">
            <v>6</v>
          </cell>
          <cell r="BA458">
            <v>1</v>
          </cell>
          <cell r="BB458">
            <v>1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8</v>
          </cell>
          <cell r="BH458">
            <v>9</v>
          </cell>
          <cell r="BI458">
            <v>0</v>
          </cell>
          <cell r="BJ458">
            <v>-1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6</v>
          </cell>
          <cell r="BP458">
            <v>6</v>
          </cell>
          <cell r="BQ458">
            <v>1</v>
          </cell>
          <cell r="BR458">
            <v>-1</v>
          </cell>
          <cell r="BS458">
            <v>8</v>
          </cell>
          <cell r="BT458">
            <v>6</v>
          </cell>
          <cell r="BU458">
            <v>3</v>
          </cell>
          <cell r="BV458">
            <v>1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</row>
        <row r="460">
          <cell r="A460" t="str">
            <v>Flinca</v>
          </cell>
          <cell r="B460" t="str">
            <v>Flinca (13)</v>
          </cell>
          <cell r="C460">
            <v>11</v>
          </cell>
          <cell r="G460">
            <v>0</v>
          </cell>
          <cell r="I460">
            <v>0</v>
          </cell>
          <cell r="K460">
            <v>0</v>
          </cell>
          <cell r="M460">
            <v>0</v>
          </cell>
          <cell r="O460">
            <v>9</v>
          </cell>
          <cell r="S460">
            <v>65</v>
          </cell>
          <cell r="V460">
            <v>57</v>
          </cell>
          <cell r="Y460">
            <v>16</v>
          </cell>
          <cell r="AC460">
            <v>4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6</v>
          </cell>
          <cell r="AJ460">
            <v>6</v>
          </cell>
          <cell r="AK460">
            <v>1</v>
          </cell>
          <cell r="AL460">
            <v>0</v>
          </cell>
          <cell r="AM460">
            <v>7</v>
          </cell>
          <cell r="AN460">
            <v>7</v>
          </cell>
          <cell r="AO460">
            <v>1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6</v>
          </cell>
          <cell r="AV460">
            <v>6</v>
          </cell>
          <cell r="AW460">
            <v>1</v>
          </cell>
          <cell r="AX460">
            <v>-1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8</v>
          </cell>
          <cell r="BD460">
            <v>7</v>
          </cell>
          <cell r="BE460">
            <v>3</v>
          </cell>
          <cell r="BF460">
            <v>1</v>
          </cell>
          <cell r="BG460">
            <v>8</v>
          </cell>
          <cell r="BH460">
            <v>9</v>
          </cell>
          <cell r="BI460">
            <v>0</v>
          </cell>
          <cell r="BJ460">
            <v>-1</v>
          </cell>
          <cell r="BK460">
            <v>6</v>
          </cell>
          <cell r="BL460">
            <v>4</v>
          </cell>
          <cell r="BM460">
            <v>3</v>
          </cell>
          <cell r="BN460">
            <v>1</v>
          </cell>
          <cell r="BO460">
            <v>8</v>
          </cell>
          <cell r="BP460">
            <v>8</v>
          </cell>
          <cell r="BQ460">
            <v>1</v>
          </cell>
          <cell r="BR460">
            <v>-1</v>
          </cell>
          <cell r="BS460">
            <v>9</v>
          </cell>
          <cell r="BT460">
            <v>5</v>
          </cell>
          <cell r="BU460">
            <v>3</v>
          </cell>
          <cell r="BV460">
            <v>1</v>
          </cell>
          <cell r="BW460">
            <v>7</v>
          </cell>
          <cell r="BX460">
            <v>5</v>
          </cell>
          <cell r="BY460">
            <v>3</v>
          </cell>
          <cell r="BZ460">
            <v>1</v>
          </cell>
        </row>
        <row r="461">
          <cell r="A461" t="str">
            <v>Far</v>
          </cell>
          <cell r="B461" t="str">
            <v>Far (13)</v>
          </cell>
          <cell r="C461">
            <v>10</v>
          </cell>
          <cell r="G461">
            <v>0</v>
          </cell>
          <cell r="I461">
            <v>0</v>
          </cell>
          <cell r="K461">
            <v>0</v>
          </cell>
          <cell r="M461">
            <v>0</v>
          </cell>
          <cell r="O461">
            <v>9</v>
          </cell>
          <cell r="S461">
            <v>63</v>
          </cell>
          <cell r="V461">
            <v>60</v>
          </cell>
          <cell r="Y461">
            <v>13</v>
          </cell>
          <cell r="AC461">
            <v>9</v>
          </cell>
          <cell r="AE461">
            <v>6</v>
          </cell>
          <cell r="AF461">
            <v>6</v>
          </cell>
          <cell r="AG461">
            <v>1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6</v>
          </cell>
          <cell r="AN461">
            <v>7</v>
          </cell>
          <cell r="AO461">
            <v>0</v>
          </cell>
          <cell r="AP461">
            <v>-1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6</v>
          </cell>
          <cell r="AV461">
            <v>6</v>
          </cell>
          <cell r="AW461">
            <v>1</v>
          </cell>
          <cell r="AX461">
            <v>-1</v>
          </cell>
          <cell r="AY461">
            <v>8</v>
          </cell>
          <cell r="AZ461">
            <v>6</v>
          </cell>
          <cell r="BA461">
            <v>3</v>
          </cell>
          <cell r="BB461">
            <v>1</v>
          </cell>
          <cell r="BC461">
            <v>7</v>
          </cell>
          <cell r="BD461">
            <v>7</v>
          </cell>
          <cell r="BE461">
            <v>1</v>
          </cell>
          <cell r="BF461">
            <v>1</v>
          </cell>
          <cell r="BG461">
            <v>7</v>
          </cell>
          <cell r="BH461">
            <v>6</v>
          </cell>
          <cell r="BI461">
            <v>3</v>
          </cell>
          <cell r="BJ461">
            <v>1</v>
          </cell>
          <cell r="BK461">
            <v>9</v>
          </cell>
          <cell r="BL461">
            <v>6</v>
          </cell>
          <cell r="BM461">
            <v>3</v>
          </cell>
          <cell r="BN461">
            <v>1</v>
          </cell>
          <cell r="BO461">
            <v>8</v>
          </cell>
          <cell r="BP461">
            <v>8</v>
          </cell>
          <cell r="BQ461">
            <v>1</v>
          </cell>
          <cell r="BR461">
            <v>0</v>
          </cell>
          <cell r="BS461">
            <v>0</v>
          </cell>
          <cell r="BT461">
            <v>0</v>
          </cell>
          <cell r="BU461">
            <v>0</v>
          </cell>
          <cell r="BV461">
            <v>0</v>
          </cell>
          <cell r="BW461">
            <v>6</v>
          </cell>
          <cell r="BX461">
            <v>8</v>
          </cell>
          <cell r="BY461">
            <v>0</v>
          </cell>
          <cell r="BZ461">
            <v>-1</v>
          </cell>
        </row>
        <row r="462">
          <cell r="A462" t="str">
            <v>LPHJ</v>
          </cell>
          <cell r="B462" t="str">
            <v>LPHJ (13)</v>
          </cell>
          <cell r="C462">
            <v>29</v>
          </cell>
          <cell r="G462">
            <v>0</v>
          </cell>
          <cell r="I462">
            <v>0</v>
          </cell>
          <cell r="K462">
            <v>0</v>
          </cell>
          <cell r="M462">
            <v>0</v>
          </cell>
          <cell r="O462">
            <v>9</v>
          </cell>
          <cell r="S462">
            <v>62</v>
          </cell>
          <cell r="V462">
            <v>59</v>
          </cell>
          <cell r="Y462">
            <v>13</v>
          </cell>
          <cell r="AC462">
            <v>5</v>
          </cell>
          <cell r="AE462">
            <v>7</v>
          </cell>
          <cell r="AF462">
            <v>7</v>
          </cell>
          <cell r="AG462">
            <v>1</v>
          </cell>
          <cell r="AH462">
            <v>0</v>
          </cell>
          <cell r="AI462">
            <v>7</v>
          </cell>
          <cell r="AJ462">
            <v>6</v>
          </cell>
          <cell r="AK462">
            <v>3</v>
          </cell>
          <cell r="AL462">
            <v>1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6</v>
          </cell>
          <cell r="AR462">
            <v>6</v>
          </cell>
          <cell r="AS462">
            <v>1</v>
          </cell>
          <cell r="AT462">
            <v>-1</v>
          </cell>
          <cell r="AU462">
            <v>8</v>
          </cell>
          <cell r="AV462">
            <v>8</v>
          </cell>
          <cell r="AW462">
            <v>1</v>
          </cell>
          <cell r="AX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6</v>
          </cell>
          <cell r="BD462">
            <v>6</v>
          </cell>
          <cell r="BE462">
            <v>1</v>
          </cell>
          <cell r="BF462">
            <v>-1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7</v>
          </cell>
          <cell r="BL462">
            <v>6</v>
          </cell>
          <cell r="BM462">
            <v>3</v>
          </cell>
          <cell r="BN462">
            <v>1</v>
          </cell>
          <cell r="BO462">
            <v>8</v>
          </cell>
          <cell r="BP462">
            <v>9</v>
          </cell>
          <cell r="BQ462">
            <v>0</v>
          </cell>
          <cell r="BR462">
            <v>-1</v>
          </cell>
          <cell r="BS462">
            <v>6</v>
          </cell>
          <cell r="BT462">
            <v>7</v>
          </cell>
          <cell r="BU462">
            <v>0</v>
          </cell>
          <cell r="BV462">
            <v>-1</v>
          </cell>
          <cell r="BW462">
            <v>7</v>
          </cell>
          <cell r="BX462">
            <v>4</v>
          </cell>
          <cell r="BY462">
            <v>3</v>
          </cell>
          <cell r="BZ462">
            <v>1</v>
          </cell>
        </row>
        <row r="463">
          <cell r="A463" t="str">
            <v>United</v>
          </cell>
          <cell r="B463" t="str">
            <v>United (13)</v>
          </cell>
          <cell r="C463">
            <v>50</v>
          </cell>
          <cell r="G463">
            <v>0</v>
          </cell>
          <cell r="I463">
            <v>0</v>
          </cell>
          <cell r="K463">
            <v>0</v>
          </cell>
          <cell r="M463">
            <v>0</v>
          </cell>
          <cell r="O463">
            <v>9</v>
          </cell>
          <cell r="S463">
            <v>64</v>
          </cell>
          <cell r="V463">
            <v>55</v>
          </cell>
          <cell r="Y463">
            <v>17</v>
          </cell>
          <cell r="AC463">
            <v>2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6</v>
          </cell>
          <cell r="AN463">
            <v>6</v>
          </cell>
          <cell r="AO463">
            <v>1</v>
          </cell>
          <cell r="AP463">
            <v>1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6</v>
          </cell>
          <cell r="AV463">
            <v>6</v>
          </cell>
          <cell r="AW463">
            <v>1</v>
          </cell>
          <cell r="AX463">
            <v>0</v>
          </cell>
          <cell r="AY463">
            <v>7</v>
          </cell>
          <cell r="AZ463">
            <v>7</v>
          </cell>
          <cell r="BA463">
            <v>1</v>
          </cell>
          <cell r="BB463">
            <v>-1</v>
          </cell>
          <cell r="BC463">
            <v>6</v>
          </cell>
          <cell r="BD463">
            <v>4</v>
          </cell>
          <cell r="BE463">
            <v>3</v>
          </cell>
          <cell r="BF463">
            <v>1</v>
          </cell>
          <cell r="BG463">
            <v>8</v>
          </cell>
          <cell r="BH463">
            <v>8</v>
          </cell>
          <cell r="BI463">
            <v>1</v>
          </cell>
          <cell r="BJ463">
            <v>0</v>
          </cell>
          <cell r="BK463">
            <v>8</v>
          </cell>
          <cell r="BL463">
            <v>7</v>
          </cell>
          <cell r="BM463">
            <v>3</v>
          </cell>
          <cell r="BN463">
            <v>1</v>
          </cell>
          <cell r="BO463">
            <v>6</v>
          </cell>
          <cell r="BP463">
            <v>6</v>
          </cell>
          <cell r="BQ463">
            <v>1</v>
          </cell>
          <cell r="BR463">
            <v>1</v>
          </cell>
          <cell r="BS463">
            <v>8</v>
          </cell>
          <cell r="BT463">
            <v>5</v>
          </cell>
          <cell r="BU463">
            <v>3</v>
          </cell>
          <cell r="BV463">
            <v>1</v>
          </cell>
          <cell r="BW463">
            <v>9</v>
          </cell>
          <cell r="BX463">
            <v>6</v>
          </cell>
          <cell r="BY463">
            <v>3</v>
          </cell>
          <cell r="BZ463">
            <v>1</v>
          </cell>
        </row>
        <row r="464">
          <cell r="A464" t="str">
            <v>Select</v>
          </cell>
          <cell r="B464" t="str">
            <v>Select (13)</v>
          </cell>
          <cell r="C464">
            <v>44</v>
          </cell>
          <cell r="G464">
            <v>0</v>
          </cell>
          <cell r="I464">
            <v>0</v>
          </cell>
          <cell r="K464">
            <v>0</v>
          </cell>
          <cell r="M464">
            <v>0</v>
          </cell>
          <cell r="O464">
            <v>9</v>
          </cell>
          <cell r="S464">
            <v>62</v>
          </cell>
          <cell r="V464">
            <v>58</v>
          </cell>
          <cell r="Y464">
            <v>15</v>
          </cell>
          <cell r="AC464">
            <v>11</v>
          </cell>
          <cell r="AE464">
            <v>6</v>
          </cell>
          <cell r="AF464">
            <v>6</v>
          </cell>
          <cell r="AG464">
            <v>1</v>
          </cell>
          <cell r="AH464">
            <v>1</v>
          </cell>
          <cell r="AI464">
            <v>6</v>
          </cell>
          <cell r="AJ464">
            <v>6</v>
          </cell>
          <cell r="AK464">
            <v>1</v>
          </cell>
          <cell r="AL464">
            <v>1</v>
          </cell>
          <cell r="AM464">
            <v>8</v>
          </cell>
          <cell r="AN464">
            <v>8</v>
          </cell>
          <cell r="AO464">
            <v>1</v>
          </cell>
          <cell r="AP464">
            <v>0</v>
          </cell>
          <cell r="AQ464">
            <v>6</v>
          </cell>
          <cell r="AR464">
            <v>6</v>
          </cell>
          <cell r="AS464">
            <v>1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6</v>
          </cell>
          <cell r="AZ464">
            <v>6</v>
          </cell>
          <cell r="BA464">
            <v>1</v>
          </cell>
          <cell r="BB464">
            <v>1</v>
          </cell>
          <cell r="BC464">
            <v>7</v>
          </cell>
          <cell r="BD464">
            <v>7</v>
          </cell>
          <cell r="BE464">
            <v>1</v>
          </cell>
          <cell r="BF464">
            <v>-1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6</v>
          </cell>
          <cell r="BL464">
            <v>5</v>
          </cell>
          <cell r="BM464">
            <v>3</v>
          </cell>
          <cell r="BN464">
            <v>1</v>
          </cell>
          <cell r="BO464">
            <v>0</v>
          </cell>
          <cell r="BP464">
            <v>0</v>
          </cell>
          <cell r="BQ464">
            <v>0</v>
          </cell>
          <cell r="BR464">
            <v>0</v>
          </cell>
          <cell r="BS464">
            <v>8</v>
          </cell>
          <cell r="BT464">
            <v>6</v>
          </cell>
          <cell r="BU464">
            <v>3</v>
          </cell>
          <cell r="BV464">
            <v>1</v>
          </cell>
          <cell r="BW464">
            <v>9</v>
          </cell>
          <cell r="BX464">
            <v>8</v>
          </cell>
          <cell r="BY464">
            <v>3</v>
          </cell>
          <cell r="BZ464">
            <v>1</v>
          </cell>
        </row>
        <row r="465">
          <cell r="A465" t="str">
            <v>Lund</v>
          </cell>
          <cell r="B465" t="str">
            <v>Lund (13)</v>
          </cell>
          <cell r="C465">
            <v>32</v>
          </cell>
          <cell r="G465">
            <v>0</v>
          </cell>
          <cell r="I465">
            <v>0</v>
          </cell>
          <cell r="K465">
            <v>0</v>
          </cell>
          <cell r="M465">
            <v>0</v>
          </cell>
          <cell r="O465">
            <v>9</v>
          </cell>
          <cell r="S465">
            <v>61</v>
          </cell>
          <cell r="V465">
            <v>61</v>
          </cell>
          <cell r="Y465">
            <v>12</v>
          </cell>
          <cell r="AC465">
            <v>3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6</v>
          </cell>
          <cell r="AJ465">
            <v>8</v>
          </cell>
          <cell r="AK465">
            <v>0</v>
          </cell>
          <cell r="AL465">
            <v>-1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7</v>
          </cell>
          <cell r="AR465">
            <v>7</v>
          </cell>
          <cell r="AS465">
            <v>1</v>
          </cell>
          <cell r="AT465">
            <v>1</v>
          </cell>
          <cell r="AU465">
            <v>6</v>
          </cell>
          <cell r="AV465">
            <v>6</v>
          </cell>
          <cell r="AW465">
            <v>1</v>
          </cell>
          <cell r="AX465">
            <v>-1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9</v>
          </cell>
          <cell r="BD465">
            <v>7</v>
          </cell>
          <cell r="BE465">
            <v>3</v>
          </cell>
          <cell r="BF465">
            <v>1</v>
          </cell>
          <cell r="BG465">
            <v>7</v>
          </cell>
          <cell r="BH465">
            <v>7</v>
          </cell>
          <cell r="BI465">
            <v>1</v>
          </cell>
          <cell r="BJ465">
            <v>-1</v>
          </cell>
          <cell r="BK465">
            <v>4</v>
          </cell>
          <cell r="BL465">
            <v>5</v>
          </cell>
          <cell r="BM465">
            <v>0</v>
          </cell>
          <cell r="BN465">
            <v>-1</v>
          </cell>
          <cell r="BO465">
            <v>8</v>
          </cell>
          <cell r="BP465">
            <v>9</v>
          </cell>
          <cell r="BQ465">
            <v>0</v>
          </cell>
          <cell r="BR465">
            <v>-1</v>
          </cell>
          <cell r="BS465">
            <v>8</v>
          </cell>
          <cell r="BT465">
            <v>7</v>
          </cell>
          <cell r="BU465">
            <v>3</v>
          </cell>
          <cell r="BV465">
            <v>1</v>
          </cell>
          <cell r="BW465">
            <v>6</v>
          </cell>
          <cell r="BX465">
            <v>5</v>
          </cell>
          <cell r="BY465">
            <v>3</v>
          </cell>
          <cell r="BZ465">
            <v>1</v>
          </cell>
        </row>
        <row r="466">
          <cell r="A466" t="str">
            <v>Hede</v>
          </cell>
          <cell r="B466" t="str">
            <v>Hede (13)</v>
          </cell>
          <cell r="C466">
            <v>18</v>
          </cell>
          <cell r="G466">
            <v>0</v>
          </cell>
          <cell r="I466">
            <v>0</v>
          </cell>
          <cell r="K466">
            <v>0</v>
          </cell>
          <cell r="M466">
            <v>1</v>
          </cell>
          <cell r="O466">
            <v>9</v>
          </cell>
          <cell r="S466">
            <v>58</v>
          </cell>
          <cell r="V466">
            <v>64</v>
          </cell>
          <cell r="Y466">
            <v>5</v>
          </cell>
          <cell r="AC466">
            <v>6</v>
          </cell>
          <cell r="AE466">
            <v>7</v>
          </cell>
          <cell r="AF466">
            <v>8</v>
          </cell>
          <cell r="AG466">
            <v>0</v>
          </cell>
          <cell r="AH466">
            <v>-1</v>
          </cell>
          <cell r="AI466">
            <v>7</v>
          </cell>
          <cell r="AJ466">
            <v>7</v>
          </cell>
          <cell r="AK466">
            <v>1</v>
          </cell>
          <cell r="AL466">
            <v>-1</v>
          </cell>
          <cell r="AM466">
            <v>6</v>
          </cell>
          <cell r="AN466">
            <v>6</v>
          </cell>
          <cell r="AO466">
            <v>1</v>
          </cell>
          <cell r="AP466">
            <v>1</v>
          </cell>
          <cell r="AQ466">
            <v>4</v>
          </cell>
          <cell r="AR466">
            <v>6</v>
          </cell>
          <cell r="AS466">
            <v>0</v>
          </cell>
          <cell r="AT466">
            <v>-1</v>
          </cell>
          <cell r="AU466">
            <v>7</v>
          </cell>
          <cell r="AV466">
            <v>7</v>
          </cell>
          <cell r="AW466">
            <v>1</v>
          </cell>
          <cell r="AX466">
            <v>1</v>
          </cell>
          <cell r="AY466">
            <v>7</v>
          </cell>
          <cell r="AZ466">
            <v>9</v>
          </cell>
          <cell r="BA466">
            <v>0</v>
          </cell>
          <cell r="BB466">
            <v>-1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5</v>
          </cell>
          <cell r="BH466">
            <v>6</v>
          </cell>
          <cell r="BI466">
            <v>0</v>
          </cell>
          <cell r="BJ466">
            <v>-1</v>
          </cell>
          <cell r="BK466">
            <v>7</v>
          </cell>
          <cell r="BL466">
            <v>7</v>
          </cell>
          <cell r="BM466">
            <v>1</v>
          </cell>
          <cell r="BN466">
            <v>1</v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>
            <v>8</v>
          </cell>
          <cell r="BT466">
            <v>8</v>
          </cell>
          <cell r="BU466">
            <v>1</v>
          </cell>
          <cell r="BV466">
            <v>-1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</row>
        <row r="467">
          <cell r="A467" t="str">
            <v>Forest</v>
          </cell>
          <cell r="B467" t="str">
            <v>Forest (13)</v>
          </cell>
          <cell r="C467">
            <v>12</v>
          </cell>
          <cell r="G467">
            <v>0</v>
          </cell>
          <cell r="I467">
            <v>0</v>
          </cell>
          <cell r="K467">
            <v>0</v>
          </cell>
          <cell r="M467">
            <v>0</v>
          </cell>
          <cell r="O467">
            <v>9</v>
          </cell>
          <cell r="S467">
            <v>64</v>
          </cell>
          <cell r="V467">
            <v>63</v>
          </cell>
          <cell r="Y467">
            <v>13</v>
          </cell>
          <cell r="AC467">
            <v>12</v>
          </cell>
          <cell r="AE467">
            <v>9</v>
          </cell>
          <cell r="AF467">
            <v>8</v>
          </cell>
          <cell r="AG467">
            <v>3</v>
          </cell>
          <cell r="AH467">
            <v>1</v>
          </cell>
          <cell r="AI467">
            <v>6</v>
          </cell>
          <cell r="AJ467">
            <v>7</v>
          </cell>
          <cell r="AK467">
            <v>0</v>
          </cell>
          <cell r="AL467">
            <v>-1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8</v>
          </cell>
          <cell r="AR467">
            <v>8</v>
          </cell>
          <cell r="AS467">
            <v>1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7</v>
          </cell>
          <cell r="AZ467">
            <v>7</v>
          </cell>
          <cell r="BA467">
            <v>1</v>
          </cell>
          <cell r="BB467">
            <v>1</v>
          </cell>
          <cell r="BC467">
            <v>6</v>
          </cell>
          <cell r="BD467">
            <v>5</v>
          </cell>
          <cell r="BE467">
            <v>3</v>
          </cell>
          <cell r="BF467">
            <v>1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6</v>
          </cell>
          <cell r="BL467">
            <v>6</v>
          </cell>
          <cell r="BM467">
            <v>1</v>
          </cell>
          <cell r="BN467">
            <v>0</v>
          </cell>
          <cell r="BO467">
            <v>6</v>
          </cell>
          <cell r="BP467">
            <v>8</v>
          </cell>
          <cell r="BQ467">
            <v>0</v>
          </cell>
          <cell r="BR467">
            <v>-1</v>
          </cell>
          <cell r="BS467">
            <v>8</v>
          </cell>
          <cell r="BT467">
            <v>6</v>
          </cell>
          <cell r="BU467">
            <v>3</v>
          </cell>
          <cell r="BV467">
            <v>1</v>
          </cell>
          <cell r="BW467">
            <v>8</v>
          </cell>
          <cell r="BX467">
            <v>8</v>
          </cell>
          <cell r="BY467">
            <v>1</v>
          </cell>
          <cell r="BZ467">
            <v>0</v>
          </cell>
        </row>
        <row r="468">
          <cell r="A468" t="str">
            <v>Kudsken</v>
          </cell>
          <cell r="B468" t="str">
            <v>Kudsken (13)</v>
          </cell>
          <cell r="C468">
            <v>25</v>
          </cell>
          <cell r="G468">
            <v>0</v>
          </cell>
          <cell r="I468">
            <v>0</v>
          </cell>
          <cell r="K468">
            <v>0</v>
          </cell>
          <cell r="M468">
            <v>1</v>
          </cell>
          <cell r="O468">
            <v>9</v>
          </cell>
          <cell r="S468">
            <v>52</v>
          </cell>
          <cell r="V468">
            <v>59</v>
          </cell>
          <cell r="Y468">
            <v>6</v>
          </cell>
          <cell r="AC468">
            <v>1</v>
          </cell>
          <cell r="AE468">
            <v>4</v>
          </cell>
          <cell r="AF468">
            <v>6</v>
          </cell>
          <cell r="AG468">
            <v>0</v>
          </cell>
          <cell r="AH468">
            <v>-1</v>
          </cell>
          <cell r="AI468">
            <v>6</v>
          </cell>
          <cell r="AJ468">
            <v>9</v>
          </cell>
          <cell r="AK468">
            <v>0</v>
          </cell>
          <cell r="AL468">
            <v>-1</v>
          </cell>
          <cell r="AM468">
            <v>6</v>
          </cell>
          <cell r="AN468">
            <v>7</v>
          </cell>
          <cell r="AO468">
            <v>0</v>
          </cell>
          <cell r="AP468">
            <v>-1</v>
          </cell>
          <cell r="AQ468">
            <v>7</v>
          </cell>
          <cell r="AR468">
            <v>8</v>
          </cell>
          <cell r="AS468">
            <v>0</v>
          </cell>
          <cell r="AT468">
            <v>-1</v>
          </cell>
          <cell r="AU468">
            <v>5</v>
          </cell>
          <cell r="AV468">
            <v>6</v>
          </cell>
          <cell r="AW468">
            <v>0</v>
          </cell>
          <cell r="AX468">
            <v>-1</v>
          </cell>
          <cell r="AY468">
            <v>5</v>
          </cell>
          <cell r="AZ468">
            <v>4</v>
          </cell>
          <cell r="BA468">
            <v>3</v>
          </cell>
          <cell r="BB468">
            <v>1</v>
          </cell>
          <cell r="BC468">
            <v>7</v>
          </cell>
          <cell r="BD468">
            <v>7</v>
          </cell>
          <cell r="BE468">
            <v>1</v>
          </cell>
          <cell r="BF468">
            <v>-1</v>
          </cell>
          <cell r="BG468">
            <v>6</v>
          </cell>
          <cell r="BH468">
            <v>6</v>
          </cell>
          <cell r="BI468">
            <v>1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6</v>
          </cell>
          <cell r="BP468">
            <v>6</v>
          </cell>
          <cell r="BQ468">
            <v>1</v>
          </cell>
          <cell r="BR468">
            <v>1</v>
          </cell>
          <cell r="BS468">
            <v>0</v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</row>
        <row r="469">
          <cell r="A469" t="str">
            <v>Idskov</v>
          </cell>
          <cell r="B469" t="str">
            <v>Idskov (13)</v>
          </cell>
          <cell r="C469">
            <v>22</v>
          </cell>
          <cell r="G469">
            <v>0</v>
          </cell>
          <cell r="I469">
            <v>0</v>
          </cell>
          <cell r="K469">
            <v>0</v>
          </cell>
          <cell r="M469">
            <v>0</v>
          </cell>
          <cell r="O469">
            <v>9</v>
          </cell>
          <cell r="S469">
            <v>67</v>
          </cell>
          <cell r="V469">
            <v>63</v>
          </cell>
          <cell r="Y469">
            <v>16</v>
          </cell>
          <cell r="AC469">
            <v>10</v>
          </cell>
          <cell r="AE469">
            <v>8</v>
          </cell>
          <cell r="AF469">
            <v>8</v>
          </cell>
          <cell r="AG469">
            <v>1</v>
          </cell>
          <cell r="AH469">
            <v>1</v>
          </cell>
          <cell r="AI469">
            <v>8</v>
          </cell>
          <cell r="AJ469">
            <v>8</v>
          </cell>
          <cell r="AK469">
            <v>1</v>
          </cell>
          <cell r="AL469">
            <v>0</v>
          </cell>
          <cell r="AM469">
            <v>9</v>
          </cell>
          <cell r="AN469">
            <v>8</v>
          </cell>
          <cell r="AO469">
            <v>3</v>
          </cell>
          <cell r="AP469">
            <v>1</v>
          </cell>
          <cell r="AQ469">
            <v>6</v>
          </cell>
          <cell r="AR469">
            <v>6</v>
          </cell>
          <cell r="AS469">
            <v>1</v>
          </cell>
          <cell r="AT469">
            <v>-1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9</v>
          </cell>
          <cell r="AZ469">
            <v>8</v>
          </cell>
          <cell r="BA469">
            <v>3</v>
          </cell>
          <cell r="BB469">
            <v>1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8</v>
          </cell>
          <cell r="BH469">
            <v>6</v>
          </cell>
          <cell r="BI469">
            <v>3</v>
          </cell>
          <cell r="BJ469">
            <v>1</v>
          </cell>
          <cell r="BK469">
            <v>6</v>
          </cell>
          <cell r="BL469">
            <v>6</v>
          </cell>
          <cell r="BM469">
            <v>1</v>
          </cell>
          <cell r="BN469">
            <v>-1</v>
          </cell>
          <cell r="BO469">
            <v>0</v>
          </cell>
          <cell r="BP469">
            <v>0</v>
          </cell>
          <cell r="BQ469">
            <v>0</v>
          </cell>
          <cell r="BR469">
            <v>0</v>
          </cell>
          <cell r="BS469">
            <v>7</v>
          </cell>
          <cell r="BT469">
            <v>8</v>
          </cell>
          <cell r="BU469">
            <v>0</v>
          </cell>
          <cell r="BV469">
            <v>-1</v>
          </cell>
          <cell r="BW469">
            <v>6</v>
          </cell>
          <cell r="BX469">
            <v>5</v>
          </cell>
          <cell r="BY469">
            <v>3</v>
          </cell>
          <cell r="BZ469">
            <v>1</v>
          </cell>
        </row>
        <row r="470">
          <cell r="A470" t="str">
            <v>LUFCMOT</v>
          </cell>
          <cell r="B470" t="str">
            <v>LUFCMOT (13)</v>
          </cell>
          <cell r="C470">
            <v>31</v>
          </cell>
          <cell r="G470">
            <v>0</v>
          </cell>
          <cell r="I470">
            <v>0</v>
          </cell>
          <cell r="K470">
            <v>0</v>
          </cell>
          <cell r="M470">
            <v>0</v>
          </cell>
          <cell r="O470">
            <v>9</v>
          </cell>
          <cell r="S470">
            <v>57</v>
          </cell>
          <cell r="V470">
            <v>66</v>
          </cell>
          <cell r="Y470">
            <v>10</v>
          </cell>
          <cell r="AC470">
            <v>7</v>
          </cell>
          <cell r="AE470">
            <v>5</v>
          </cell>
          <cell r="AF470">
            <v>9</v>
          </cell>
          <cell r="AG470">
            <v>0</v>
          </cell>
          <cell r="AH470">
            <v>-1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7</v>
          </cell>
          <cell r="AN470">
            <v>6</v>
          </cell>
          <cell r="AO470">
            <v>3</v>
          </cell>
          <cell r="AP470">
            <v>1</v>
          </cell>
          <cell r="AQ470">
            <v>5</v>
          </cell>
          <cell r="AR470">
            <v>8</v>
          </cell>
          <cell r="AS470">
            <v>0</v>
          </cell>
          <cell r="AT470">
            <v>-1</v>
          </cell>
          <cell r="AU470">
            <v>6</v>
          </cell>
          <cell r="AV470">
            <v>8</v>
          </cell>
          <cell r="AW470">
            <v>0</v>
          </cell>
          <cell r="AX470">
            <v>-1</v>
          </cell>
          <cell r="AY470">
            <v>7</v>
          </cell>
          <cell r="AZ470">
            <v>8</v>
          </cell>
          <cell r="BA470">
            <v>0</v>
          </cell>
          <cell r="BB470">
            <v>-1</v>
          </cell>
          <cell r="BC470">
            <v>8</v>
          </cell>
          <cell r="BD470">
            <v>8</v>
          </cell>
          <cell r="BE470">
            <v>1</v>
          </cell>
          <cell r="BF470">
            <v>1</v>
          </cell>
          <cell r="BG470">
            <v>6</v>
          </cell>
          <cell r="BH470">
            <v>8</v>
          </cell>
          <cell r="BI470">
            <v>0</v>
          </cell>
          <cell r="BJ470">
            <v>-1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8</v>
          </cell>
          <cell r="BP470">
            <v>7</v>
          </cell>
          <cell r="BQ470">
            <v>3</v>
          </cell>
          <cell r="BR470">
            <v>1</v>
          </cell>
          <cell r="BS470">
            <v>0</v>
          </cell>
          <cell r="BT470">
            <v>0</v>
          </cell>
          <cell r="BU470">
            <v>0</v>
          </cell>
          <cell r="BV470">
            <v>0</v>
          </cell>
          <cell r="BW470">
            <v>5</v>
          </cell>
          <cell r="BX470">
            <v>4</v>
          </cell>
          <cell r="BY470">
            <v>3</v>
          </cell>
          <cell r="BZ470">
            <v>1</v>
          </cell>
        </row>
        <row r="471">
          <cell r="A471" t="str">
            <v>Zico</v>
          </cell>
          <cell r="B471" t="str">
            <v>Zico (13)</v>
          </cell>
          <cell r="C471">
            <v>52</v>
          </cell>
          <cell r="G471">
            <v>0</v>
          </cell>
          <cell r="I471">
            <v>0</v>
          </cell>
          <cell r="K471">
            <v>0</v>
          </cell>
          <cell r="M471">
            <v>0</v>
          </cell>
          <cell r="O471">
            <v>9</v>
          </cell>
          <cell r="S471">
            <v>53</v>
          </cell>
          <cell r="V471">
            <v>63</v>
          </cell>
          <cell r="Y471">
            <v>4</v>
          </cell>
          <cell r="AC471">
            <v>8</v>
          </cell>
          <cell r="AE471">
            <v>5</v>
          </cell>
          <cell r="AF471">
            <v>7</v>
          </cell>
          <cell r="AG471">
            <v>0</v>
          </cell>
          <cell r="AH471">
            <v>-1</v>
          </cell>
          <cell r="AI471">
            <v>8</v>
          </cell>
          <cell r="AJ471">
            <v>6</v>
          </cell>
          <cell r="AK471">
            <v>3</v>
          </cell>
          <cell r="AL471">
            <v>1</v>
          </cell>
          <cell r="AM471">
            <v>4</v>
          </cell>
          <cell r="AN471">
            <v>7</v>
          </cell>
          <cell r="AO471">
            <v>0</v>
          </cell>
          <cell r="AP471">
            <v>-1</v>
          </cell>
          <cell r="AQ471">
            <v>6</v>
          </cell>
          <cell r="AR471">
            <v>9</v>
          </cell>
          <cell r="AS471">
            <v>0</v>
          </cell>
          <cell r="AT471">
            <v>-1</v>
          </cell>
          <cell r="AU471">
            <v>8</v>
          </cell>
          <cell r="AV471">
            <v>9</v>
          </cell>
          <cell r="AW471">
            <v>0</v>
          </cell>
          <cell r="AX471">
            <v>-1</v>
          </cell>
          <cell r="AY471">
            <v>5</v>
          </cell>
          <cell r="AZ471">
            <v>6</v>
          </cell>
          <cell r="BA471">
            <v>0</v>
          </cell>
          <cell r="BB471">
            <v>-1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8</v>
          </cell>
          <cell r="BH471">
            <v>8</v>
          </cell>
          <cell r="BI471">
            <v>1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5</v>
          </cell>
          <cell r="BP471">
            <v>6</v>
          </cell>
          <cell r="BQ471">
            <v>0</v>
          </cell>
          <cell r="BR471">
            <v>-1</v>
          </cell>
          <cell r="BS471">
            <v>4</v>
          </cell>
          <cell r="BT471">
            <v>5</v>
          </cell>
          <cell r="BU471">
            <v>0</v>
          </cell>
          <cell r="BV471">
            <v>-1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</row>
        <row r="473">
          <cell r="A473" t="str">
            <v>Chelsea</v>
          </cell>
          <cell r="B473" t="str">
            <v>Chelsea (14)</v>
          </cell>
          <cell r="C473">
            <v>7</v>
          </cell>
          <cell r="G473">
            <v>0</v>
          </cell>
          <cell r="I473">
            <v>0</v>
          </cell>
          <cell r="K473">
            <v>0</v>
          </cell>
          <cell r="M473">
            <v>0</v>
          </cell>
          <cell r="O473">
            <v>9</v>
          </cell>
          <cell r="S473">
            <v>63</v>
          </cell>
          <cell r="V473">
            <v>58</v>
          </cell>
          <cell r="Y473">
            <v>16</v>
          </cell>
          <cell r="AC473">
            <v>10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6</v>
          </cell>
          <cell r="AJ473">
            <v>4</v>
          </cell>
          <cell r="AK473">
            <v>3</v>
          </cell>
          <cell r="AL473">
            <v>1</v>
          </cell>
          <cell r="AM473">
            <v>8</v>
          </cell>
          <cell r="AN473">
            <v>7</v>
          </cell>
          <cell r="AO473">
            <v>3</v>
          </cell>
          <cell r="AP473">
            <v>1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7</v>
          </cell>
          <cell r="AV473">
            <v>7</v>
          </cell>
          <cell r="AW473">
            <v>1</v>
          </cell>
          <cell r="AX473">
            <v>-1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7</v>
          </cell>
          <cell r="BD473">
            <v>8</v>
          </cell>
          <cell r="BE473">
            <v>0</v>
          </cell>
          <cell r="BF473">
            <v>-1</v>
          </cell>
          <cell r="BG473">
            <v>9</v>
          </cell>
          <cell r="BH473">
            <v>8</v>
          </cell>
          <cell r="BI473">
            <v>3</v>
          </cell>
          <cell r="BJ473">
            <v>1</v>
          </cell>
          <cell r="BK473">
            <v>5</v>
          </cell>
          <cell r="BL473">
            <v>5</v>
          </cell>
          <cell r="BM473">
            <v>1</v>
          </cell>
          <cell r="BN473">
            <v>1</v>
          </cell>
          <cell r="BO473">
            <v>7</v>
          </cell>
          <cell r="BP473">
            <v>5</v>
          </cell>
          <cell r="BQ473">
            <v>3</v>
          </cell>
          <cell r="BR473">
            <v>1</v>
          </cell>
          <cell r="BS473">
            <v>7</v>
          </cell>
          <cell r="BT473">
            <v>7</v>
          </cell>
          <cell r="BU473">
            <v>1</v>
          </cell>
          <cell r="BV473">
            <v>1</v>
          </cell>
          <cell r="BW473">
            <v>7</v>
          </cell>
          <cell r="BX473">
            <v>7</v>
          </cell>
          <cell r="BY473">
            <v>1</v>
          </cell>
          <cell r="BZ473">
            <v>-1</v>
          </cell>
        </row>
        <row r="474">
          <cell r="A474" t="str">
            <v>Højgård</v>
          </cell>
          <cell r="B474" t="str">
            <v>Højgård (14)</v>
          </cell>
          <cell r="C474">
            <v>20</v>
          </cell>
          <cell r="G474">
            <v>0</v>
          </cell>
          <cell r="I474">
            <v>0</v>
          </cell>
          <cell r="K474">
            <v>0</v>
          </cell>
          <cell r="M474">
            <v>0</v>
          </cell>
          <cell r="O474">
            <v>9</v>
          </cell>
          <cell r="S474">
            <v>59</v>
          </cell>
          <cell r="V474">
            <v>61</v>
          </cell>
          <cell r="Y474">
            <v>9</v>
          </cell>
          <cell r="AC474">
            <v>7</v>
          </cell>
          <cell r="AE474">
            <v>4</v>
          </cell>
          <cell r="AF474">
            <v>6</v>
          </cell>
          <cell r="AG474">
            <v>0</v>
          </cell>
          <cell r="AH474">
            <v>-1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6</v>
          </cell>
          <cell r="AN474">
            <v>6</v>
          </cell>
          <cell r="AO474">
            <v>1</v>
          </cell>
          <cell r="AP474">
            <v>1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6</v>
          </cell>
          <cell r="AV474">
            <v>7</v>
          </cell>
          <cell r="AW474">
            <v>0</v>
          </cell>
          <cell r="AX474">
            <v>-1</v>
          </cell>
          <cell r="AY474">
            <v>8</v>
          </cell>
          <cell r="AZ474">
            <v>5</v>
          </cell>
          <cell r="BA474">
            <v>3</v>
          </cell>
          <cell r="BB474">
            <v>1</v>
          </cell>
          <cell r="BC474">
            <v>6</v>
          </cell>
          <cell r="BD474">
            <v>7</v>
          </cell>
          <cell r="BE474">
            <v>0</v>
          </cell>
          <cell r="BF474">
            <v>-1</v>
          </cell>
          <cell r="BG474">
            <v>5</v>
          </cell>
          <cell r="BH474">
            <v>8</v>
          </cell>
          <cell r="BI474">
            <v>0</v>
          </cell>
          <cell r="BJ474">
            <v>-1</v>
          </cell>
          <cell r="BK474">
            <v>8</v>
          </cell>
          <cell r="BL474">
            <v>8</v>
          </cell>
          <cell r="BM474">
            <v>1</v>
          </cell>
          <cell r="BN474">
            <v>1</v>
          </cell>
          <cell r="BO474">
            <v>8</v>
          </cell>
          <cell r="BP474">
            <v>8</v>
          </cell>
          <cell r="BQ474">
            <v>1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8</v>
          </cell>
          <cell r="BX474">
            <v>6</v>
          </cell>
          <cell r="BY474">
            <v>3</v>
          </cell>
          <cell r="BZ474">
            <v>1</v>
          </cell>
        </row>
        <row r="475">
          <cell r="A475" t="str">
            <v>Idskov</v>
          </cell>
          <cell r="B475" t="str">
            <v>Idskov (14)</v>
          </cell>
          <cell r="C475">
            <v>22</v>
          </cell>
          <cell r="G475">
            <v>0</v>
          </cell>
          <cell r="I475">
            <v>0</v>
          </cell>
          <cell r="K475">
            <v>0</v>
          </cell>
          <cell r="M475">
            <v>0</v>
          </cell>
          <cell r="O475">
            <v>9</v>
          </cell>
          <cell r="S475">
            <v>67</v>
          </cell>
          <cell r="V475">
            <v>59</v>
          </cell>
          <cell r="Y475">
            <v>18</v>
          </cell>
          <cell r="AC475">
            <v>12</v>
          </cell>
          <cell r="AE475">
            <v>7</v>
          </cell>
          <cell r="AF475">
            <v>8</v>
          </cell>
          <cell r="AG475">
            <v>0</v>
          </cell>
          <cell r="AH475">
            <v>-1</v>
          </cell>
          <cell r="AI475">
            <v>6</v>
          </cell>
          <cell r="AJ475">
            <v>6</v>
          </cell>
          <cell r="AK475">
            <v>1</v>
          </cell>
          <cell r="AL475">
            <v>-1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6</v>
          </cell>
          <cell r="AR475">
            <v>5</v>
          </cell>
          <cell r="AS475">
            <v>3</v>
          </cell>
          <cell r="AT475">
            <v>1</v>
          </cell>
          <cell r="AU475">
            <v>8</v>
          </cell>
          <cell r="AV475">
            <v>8</v>
          </cell>
          <cell r="AW475">
            <v>1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8</v>
          </cell>
          <cell r="BD475">
            <v>5</v>
          </cell>
          <cell r="BE475">
            <v>3</v>
          </cell>
          <cell r="BF475">
            <v>1</v>
          </cell>
          <cell r="BG475">
            <v>0</v>
          </cell>
          <cell r="BH475">
            <v>0</v>
          </cell>
          <cell r="BI475">
            <v>0</v>
          </cell>
          <cell r="BJ475">
            <v>0</v>
          </cell>
          <cell r="BK475">
            <v>9</v>
          </cell>
          <cell r="BL475">
            <v>6</v>
          </cell>
          <cell r="BM475">
            <v>3</v>
          </cell>
          <cell r="BN475">
            <v>1</v>
          </cell>
          <cell r="BO475">
            <v>9</v>
          </cell>
          <cell r="BP475">
            <v>8</v>
          </cell>
          <cell r="BQ475">
            <v>3</v>
          </cell>
          <cell r="BR475">
            <v>1</v>
          </cell>
          <cell r="BS475">
            <v>6</v>
          </cell>
          <cell r="BT475">
            <v>6</v>
          </cell>
          <cell r="BU475">
            <v>1</v>
          </cell>
          <cell r="BV475">
            <v>0</v>
          </cell>
          <cell r="BW475">
            <v>8</v>
          </cell>
          <cell r="BX475">
            <v>7</v>
          </cell>
          <cell r="BY475">
            <v>3</v>
          </cell>
          <cell r="BZ475">
            <v>1</v>
          </cell>
        </row>
        <row r="476">
          <cell r="A476" t="str">
            <v>Steam</v>
          </cell>
          <cell r="B476" t="str">
            <v>Steam (14)</v>
          </cell>
          <cell r="C476">
            <v>46</v>
          </cell>
          <cell r="G476">
            <v>0</v>
          </cell>
          <cell r="I476">
            <v>0</v>
          </cell>
          <cell r="K476">
            <v>0</v>
          </cell>
          <cell r="M476">
            <v>0</v>
          </cell>
          <cell r="O476">
            <v>9</v>
          </cell>
          <cell r="S476">
            <v>61</v>
          </cell>
          <cell r="V476">
            <v>62</v>
          </cell>
          <cell r="Y476">
            <v>10</v>
          </cell>
          <cell r="AC476">
            <v>8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5</v>
          </cell>
          <cell r="AN476">
            <v>6</v>
          </cell>
          <cell r="AO476">
            <v>0</v>
          </cell>
          <cell r="AP476">
            <v>-1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7</v>
          </cell>
          <cell r="AV476">
            <v>6</v>
          </cell>
          <cell r="AW476">
            <v>3</v>
          </cell>
          <cell r="AX476">
            <v>1</v>
          </cell>
          <cell r="AY476">
            <v>9</v>
          </cell>
          <cell r="AZ476">
            <v>9</v>
          </cell>
          <cell r="BA476">
            <v>1</v>
          </cell>
          <cell r="BB476">
            <v>-1</v>
          </cell>
          <cell r="BC476">
            <v>6</v>
          </cell>
          <cell r="BD476">
            <v>6</v>
          </cell>
          <cell r="BE476">
            <v>1</v>
          </cell>
          <cell r="BF476">
            <v>0</v>
          </cell>
          <cell r="BG476">
            <v>7</v>
          </cell>
          <cell r="BH476">
            <v>7</v>
          </cell>
          <cell r="BI476">
            <v>1</v>
          </cell>
          <cell r="BJ476">
            <v>-1</v>
          </cell>
          <cell r="BK476">
            <v>7</v>
          </cell>
          <cell r="BL476">
            <v>8</v>
          </cell>
          <cell r="BM476">
            <v>0</v>
          </cell>
          <cell r="BN476">
            <v>-1</v>
          </cell>
          <cell r="BO476">
            <v>7</v>
          </cell>
          <cell r="BP476">
            <v>7</v>
          </cell>
          <cell r="BQ476">
            <v>1</v>
          </cell>
          <cell r="BR476">
            <v>-1</v>
          </cell>
          <cell r="BS476">
            <v>7</v>
          </cell>
          <cell r="BT476">
            <v>6</v>
          </cell>
          <cell r="BU476">
            <v>3</v>
          </cell>
          <cell r="BV476">
            <v>1</v>
          </cell>
          <cell r="BW476">
            <v>6</v>
          </cell>
          <cell r="BX476">
            <v>7</v>
          </cell>
          <cell r="BY476">
            <v>0</v>
          </cell>
          <cell r="BZ476">
            <v>-1</v>
          </cell>
        </row>
        <row r="477">
          <cell r="A477" t="str">
            <v>Laplace</v>
          </cell>
          <cell r="B477" t="str">
            <v>Laplace (14)</v>
          </cell>
          <cell r="C477">
            <v>26</v>
          </cell>
          <cell r="G477">
            <v>0</v>
          </cell>
          <cell r="I477">
            <v>0</v>
          </cell>
          <cell r="K477">
            <v>0</v>
          </cell>
          <cell r="M477">
            <v>0</v>
          </cell>
          <cell r="O477">
            <v>9</v>
          </cell>
          <cell r="S477">
            <v>59</v>
          </cell>
          <cell r="V477">
            <v>62</v>
          </cell>
          <cell r="Y477">
            <v>9</v>
          </cell>
          <cell r="AC477">
            <v>2</v>
          </cell>
          <cell r="AE477">
            <v>7</v>
          </cell>
          <cell r="AF477">
            <v>7</v>
          </cell>
          <cell r="AG477">
            <v>1</v>
          </cell>
          <cell r="AH477">
            <v>1</v>
          </cell>
          <cell r="AI477">
            <v>7</v>
          </cell>
          <cell r="AJ477">
            <v>6</v>
          </cell>
          <cell r="AK477">
            <v>3</v>
          </cell>
          <cell r="AL477">
            <v>1</v>
          </cell>
          <cell r="AM477">
            <v>8</v>
          </cell>
          <cell r="AN477">
            <v>8</v>
          </cell>
          <cell r="AO477">
            <v>1</v>
          </cell>
          <cell r="AP477">
            <v>0</v>
          </cell>
          <cell r="AQ477">
            <v>6</v>
          </cell>
          <cell r="AR477">
            <v>7</v>
          </cell>
          <cell r="AS477">
            <v>0</v>
          </cell>
          <cell r="AT477">
            <v>-1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5</v>
          </cell>
          <cell r="AZ477">
            <v>5</v>
          </cell>
          <cell r="BA477">
            <v>1</v>
          </cell>
          <cell r="BB477">
            <v>0</v>
          </cell>
          <cell r="BC477">
            <v>5</v>
          </cell>
          <cell r="BD477">
            <v>6</v>
          </cell>
          <cell r="BE477">
            <v>0</v>
          </cell>
          <cell r="BF477">
            <v>-1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6</v>
          </cell>
          <cell r="BL477">
            <v>7</v>
          </cell>
          <cell r="BM477">
            <v>0</v>
          </cell>
          <cell r="BN477">
            <v>-1</v>
          </cell>
          <cell r="BO477">
            <v>0</v>
          </cell>
          <cell r="BP477">
            <v>0</v>
          </cell>
          <cell r="BQ477">
            <v>0</v>
          </cell>
          <cell r="BR477">
            <v>0</v>
          </cell>
          <cell r="BS477">
            <v>8</v>
          </cell>
          <cell r="BT477">
            <v>7</v>
          </cell>
          <cell r="BU477">
            <v>3</v>
          </cell>
          <cell r="BV477">
            <v>1</v>
          </cell>
          <cell r="BW477">
            <v>7</v>
          </cell>
          <cell r="BX477">
            <v>9</v>
          </cell>
          <cell r="BY477">
            <v>0</v>
          </cell>
          <cell r="BZ477">
            <v>-1</v>
          </cell>
        </row>
        <row r="478">
          <cell r="A478" t="str">
            <v>Futte</v>
          </cell>
          <cell r="B478" t="str">
            <v>Futte (14)</v>
          </cell>
          <cell r="C478">
            <v>14</v>
          </cell>
          <cell r="G478">
            <v>0</v>
          </cell>
          <cell r="I478">
            <v>0</v>
          </cell>
          <cell r="K478">
            <v>0</v>
          </cell>
          <cell r="M478">
            <v>0</v>
          </cell>
          <cell r="O478">
            <v>9</v>
          </cell>
          <cell r="S478">
            <v>59</v>
          </cell>
          <cell r="V478">
            <v>61</v>
          </cell>
          <cell r="Y478">
            <v>9</v>
          </cell>
          <cell r="AC478">
            <v>9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5</v>
          </cell>
          <cell r="AJ478">
            <v>8</v>
          </cell>
          <cell r="AK478">
            <v>0</v>
          </cell>
          <cell r="AL478">
            <v>-1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9</v>
          </cell>
          <cell r="AR478">
            <v>9</v>
          </cell>
          <cell r="AS478">
            <v>1</v>
          </cell>
          <cell r="AT478">
            <v>1</v>
          </cell>
          <cell r="AU478">
            <v>5</v>
          </cell>
          <cell r="AV478">
            <v>5</v>
          </cell>
          <cell r="AW478">
            <v>1</v>
          </cell>
          <cell r="AX478">
            <v>0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6</v>
          </cell>
          <cell r="BD478">
            <v>6</v>
          </cell>
          <cell r="BE478">
            <v>1</v>
          </cell>
          <cell r="BF478">
            <v>0</v>
          </cell>
          <cell r="BG478">
            <v>9</v>
          </cell>
          <cell r="BH478">
            <v>7</v>
          </cell>
          <cell r="BI478">
            <v>3</v>
          </cell>
          <cell r="BJ478">
            <v>1</v>
          </cell>
          <cell r="BK478">
            <v>6</v>
          </cell>
          <cell r="BL478">
            <v>6</v>
          </cell>
          <cell r="BM478">
            <v>1</v>
          </cell>
          <cell r="BN478">
            <v>1</v>
          </cell>
          <cell r="BO478">
            <v>6</v>
          </cell>
          <cell r="BP478">
            <v>6</v>
          </cell>
          <cell r="BQ478">
            <v>1</v>
          </cell>
          <cell r="BR478">
            <v>1</v>
          </cell>
          <cell r="BS478">
            <v>7</v>
          </cell>
          <cell r="BT478">
            <v>8</v>
          </cell>
          <cell r="BU478">
            <v>0</v>
          </cell>
          <cell r="BV478">
            <v>-1</v>
          </cell>
          <cell r="BW478">
            <v>6</v>
          </cell>
          <cell r="BX478">
            <v>6</v>
          </cell>
          <cell r="BY478">
            <v>1</v>
          </cell>
          <cell r="BZ478">
            <v>1</v>
          </cell>
        </row>
        <row r="479">
          <cell r="A479" t="str">
            <v>Murer</v>
          </cell>
          <cell r="B479" t="str">
            <v>Murer (14)</v>
          </cell>
          <cell r="C479">
            <v>35</v>
          </cell>
          <cell r="G479">
            <v>0</v>
          </cell>
          <cell r="I479">
            <v>0</v>
          </cell>
          <cell r="K479">
            <v>0</v>
          </cell>
          <cell r="M479">
            <v>0</v>
          </cell>
          <cell r="O479">
            <v>9</v>
          </cell>
          <cell r="S479">
            <v>57</v>
          </cell>
          <cell r="V479">
            <v>58</v>
          </cell>
          <cell r="Y479">
            <v>14</v>
          </cell>
          <cell r="AC479">
            <v>4</v>
          </cell>
          <cell r="AE479">
            <v>8</v>
          </cell>
          <cell r="AF479">
            <v>7</v>
          </cell>
          <cell r="AG479">
            <v>3</v>
          </cell>
          <cell r="AH479">
            <v>1</v>
          </cell>
          <cell r="AI479">
            <v>7</v>
          </cell>
          <cell r="AJ479">
            <v>6</v>
          </cell>
          <cell r="AK479">
            <v>3</v>
          </cell>
          <cell r="AL479">
            <v>1</v>
          </cell>
          <cell r="AM479">
            <v>5</v>
          </cell>
          <cell r="AN479">
            <v>8</v>
          </cell>
          <cell r="AO479">
            <v>0</v>
          </cell>
          <cell r="AP479">
            <v>-1</v>
          </cell>
          <cell r="AQ479">
            <v>6</v>
          </cell>
          <cell r="AR479">
            <v>6</v>
          </cell>
          <cell r="AS479">
            <v>1</v>
          </cell>
          <cell r="AT479">
            <v>0</v>
          </cell>
          <cell r="AU479">
            <v>6</v>
          </cell>
          <cell r="AV479">
            <v>5</v>
          </cell>
          <cell r="AW479">
            <v>3</v>
          </cell>
          <cell r="AX479">
            <v>1</v>
          </cell>
          <cell r="AY479">
            <v>6</v>
          </cell>
          <cell r="AZ479">
            <v>6</v>
          </cell>
          <cell r="BA479">
            <v>1</v>
          </cell>
          <cell r="BB479">
            <v>0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4</v>
          </cell>
          <cell r="BH479">
            <v>5</v>
          </cell>
          <cell r="BI479">
            <v>0</v>
          </cell>
          <cell r="BJ479">
            <v>-1</v>
          </cell>
          <cell r="BK479">
            <v>7</v>
          </cell>
          <cell r="BL479">
            <v>8</v>
          </cell>
          <cell r="BM479">
            <v>0</v>
          </cell>
          <cell r="BN479">
            <v>-1</v>
          </cell>
          <cell r="BO479">
            <v>0</v>
          </cell>
          <cell r="BP479">
            <v>0</v>
          </cell>
          <cell r="BQ479">
            <v>0</v>
          </cell>
          <cell r="BR479">
            <v>0</v>
          </cell>
          <cell r="BS479">
            <v>8</v>
          </cell>
          <cell r="BT479">
            <v>7</v>
          </cell>
          <cell r="BU479">
            <v>3</v>
          </cell>
          <cell r="BV479">
            <v>1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</row>
        <row r="480">
          <cell r="A480" t="str">
            <v>Mauer</v>
          </cell>
          <cell r="B480" t="str">
            <v>Mauer (14)</v>
          </cell>
          <cell r="C480">
            <v>33</v>
          </cell>
          <cell r="G480">
            <v>0</v>
          </cell>
          <cell r="I480">
            <v>0</v>
          </cell>
          <cell r="K480">
            <v>0</v>
          </cell>
          <cell r="M480">
            <v>0</v>
          </cell>
          <cell r="O480">
            <v>9</v>
          </cell>
          <cell r="S480">
            <v>62</v>
          </cell>
          <cell r="V480">
            <v>57</v>
          </cell>
          <cell r="Y480">
            <v>15</v>
          </cell>
          <cell r="AC480">
            <v>6</v>
          </cell>
          <cell r="AE480">
            <v>8</v>
          </cell>
          <cell r="AF480">
            <v>9</v>
          </cell>
          <cell r="AG480">
            <v>0</v>
          </cell>
          <cell r="AH480">
            <v>-1</v>
          </cell>
          <cell r="AI480">
            <v>8</v>
          </cell>
          <cell r="AJ480">
            <v>5</v>
          </cell>
          <cell r="AK480">
            <v>3</v>
          </cell>
          <cell r="AL480">
            <v>1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7</v>
          </cell>
          <cell r="AR480">
            <v>7</v>
          </cell>
          <cell r="AS480">
            <v>1</v>
          </cell>
          <cell r="AT480">
            <v>1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7</v>
          </cell>
          <cell r="AZ480">
            <v>9</v>
          </cell>
          <cell r="BA480">
            <v>0</v>
          </cell>
          <cell r="BB480">
            <v>-1</v>
          </cell>
          <cell r="BC480">
            <v>5</v>
          </cell>
          <cell r="BD480">
            <v>4</v>
          </cell>
          <cell r="BE480">
            <v>3</v>
          </cell>
          <cell r="BF480">
            <v>1</v>
          </cell>
          <cell r="BG480">
            <v>0</v>
          </cell>
          <cell r="BH480">
            <v>0</v>
          </cell>
          <cell r="BI480">
            <v>0</v>
          </cell>
          <cell r="BJ480">
            <v>0</v>
          </cell>
          <cell r="BK480">
            <v>6</v>
          </cell>
          <cell r="BL480">
            <v>6</v>
          </cell>
          <cell r="BM480">
            <v>1</v>
          </cell>
          <cell r="BN480">
            <v>1</v>
          </cell>
          <cell r="BO480">
            <v>7</v>
          </cell>
          <cell r="BP480">
            <v>5</v>
          </cell>
          <cell r="BQ480">
            <v>3</v>
          </cell>
          <cell r="BR480">
            <v>1</v>
          </cell>
          <cell r="BS480">
            <v>6</v>
          </cell>
          <cell r="BT480">
            <v>6</v>
          </cell>
          <cell r="BU480">
            <v>1</v>
          </cell>
          <cell r="BV480">
            <v>0</v>
          </cell>
          <cell r="BW480">
            <v>8</v>
          </cell>
          <cell r="BX480">
            <v>6</v>
          </cell>
          <cell r="BY480">
            <v>3</v>
          </cell>
          <cell r="BZ480">
            <v>1</v>
          </cell>
        </row>
        <row r="481">
          <cell r="A481" t="str">
            <v>Nuser</v>
          </cell>
          <cell r="B481" t="str">
            <v>Nuser (14)</v>
          </cell>
          <cell r="C481">
            <v>38</v>
          </cell>
          <cell r="G481">
            <v>0</v>
          </cell>
          <cell r="I481">
            <v>0</v>
          </cell>
          <cell r="K481">
            <v>0</v>
          </cell>
          <cell r="M481">
            <v>0</v>
          </cell>
          <cell r="O481">
            <v>9</v>
          </cell>
          <cell r="S481">
            <v>60</v>
          </cell>
          <cell r="V481">
            <v>60</v>
          </cell>
          <cell r="Y481">
            <v>14</v>
          </cell>
          <cell r="AC481">
            <v>5</v>
          </cell>
          <cell r="AE481">
            <v>5</v>
          </cell>
          <cell r="AF481">
            <v>5</v>
          </cell>
          <cell r="AG481">
            <v>1</v>
          </cell>
          <cell r="AH481">
            <v>-1</v>
          </cell>
          <cell r="AI481">
            <v>8</v>
          </cell>
          <cell r="AJ481">
            <v>8</v>
          </cell>
          <cell r="AK481">
            <v>1</v>
          </cell>
          <cell r="AL481">
            <v>-1</v>
          </cell>
          <cell r="AM481">
            <v>6</v>
          </cell>
          <cell r="AN481">
            <v>9</v>
          </cell>
          <cell r="AO481">
            <v>0</v>
          </cell>
          <cell r="AP481">
            <v>-1</v>
          </cell>
          <cell r="AQ481">
            <v>8</v>
          </cell>
          <cell r="AR481">
            <v>7</v>
          </cell>
          <cell r="AS481">
            <v>3</v>
          </cell>
          <cell r="AT481">
            <v>1</v>
          </cell>
          <cell r="AU481">
            <v>7</v>
          </cell>
          <cell r="AV481">
            <v>6</v>
          </cell>
          <cell r="AW481">
            <v>3</v>
          </cell>
          <cell r="AX481">
            <v>1</v>
          </cell>
          <cell r="AY481">
            <v>6</v>
          </cell>
          <cell r="AZ481">
            <v>6</v>
          </cell>
          <cell r="BA481">
            <v>1</v>
          </cell>
          <cell r="BB481">
            <v>-1</v>
          </cell>
          <cell r="BC481">
            <v>8</v>
          </cell>
          <cell r="BD481">
            <v>7</v>
          </cell>
          <cell r="BE481">
            <v>3</v>
          </cell>
          <cell r="BF481">
            <v>1</v>
          </cell>
          <cell r="BG481">
            <v>6</v>
          </cell>
          <cell r="BH481">
            <v>6</v>
          </cell>
          <cell r="BI481">
            <v>1</v>
          </cell>
          <cell r="BJ481">
            <v>-1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O481">
            <v>6</v>
          </cell>
          <cell r="BP481">
            <v>6</v>
          </cell>
          <cell r="BQ481">
            <v>1</v>
          </cell>
          <cell r="BR481">
            <v>-1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</row>
        <row r="482">
          <cell r="A482" t="str">
            <v>Lauge</v>
          </cell>
          <cell r="B482" t="str">
            <v>Lauge (14)</v>
          </cell>
          <cell r="C482">
            <v>27</v>
          </cell>
          <cell r="G482">
            <v>0</v>
          </cell>
          <cell r="I482">
            <v>0</v>
          </cell>
          <cell r="K482">
            <v>0</v>
          </cell>
          <cell r="M482">
            <v>0</v>
          </cell>
          <cell r="O482">
            <v>9</v>
          </cell>
          <cell r="S482">
            <v>55</v>
          </cell>
          <cell r="V482">
            <v>63</v>
          </cell>
          <cell r="Y482">
            <v>4</v>
          </cell>
          <cell r="AC482">
            <v>3</v>
          </cell>
          <cell r="AE482">
            <v>5</v>
          </cell>
          <cell r="AF482">
            <v>7</v>
          </cell>
          <cell r="AG482">
            <v>0</v>
          </cell>
          <cell r="AH482">
            <v>-1</v>
          </cell>
          <cell r="AI482">
            <v>8</v>
          </cell>
          <cell r="AJ482">
            <v>8</v>
          </cell>
          <cell r="AK482">
            <v>1</v>
          </cell>
          <cell r="AL482">
            <v>0</v>
          </cell>
          <cell r="AM482">
            <v>8</v>
          </cell>
          <cell r="AN482">
            <v>9</v>
          </cell>
          <cell r="AO482">
            <v>0</v>
          </cell>
          <cell r="AP482">
            <v>-1</v>
          </cell>
          <cell r="AQ482">
            <v>7</v>
          </cell>
          <cell r="AR482">
            <v>7</v>
          </cell>
          <cell r="AS482">
            <v>1</v>
          </cell>
          <cell r="AT482">
            <v>1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6</v>
          </cell>
          <cell r="AZ482">
            <v>6</v>
          </cell>
          <cell r="BA482">
            <v>1</v>
          </cell>
          <cell r="BB482">
            <v>-1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5</v>
          </cell>
          <cell r="BH482">
            <v>7</v>
          </cell>
          <cell r="BI482">
            <v>0</v>
          </cell>
          <cell r="BJ482">
            <v>-1</v>
          </cell>
          <cell r="BK482">
            <v>6</v>
          </cell>
          <cell r="BL482">
            <v>6</v>
          </cell>
          <cell r="BM482">
            <v>1</v>
          </cell>
          <cell r="BN482">
            <v>1</v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>
            <v>6</v>
          </cell>
          <cell r="BT482">
            <v>7</v>
          </cell>
          <cell r="BU482">
            <v>0</v>
          </cell>
          <cell r="BV482">
            <v>-1</v>
          </cell>
          <cell r="BW482">
            <v>4</v>
          </cell>
          <cell r="BX482">
            <v>6</v>
          </cell>
          <cell r="BY482">
            <v>0</v>
          </cell>
          <cell r="BZ482">
            <v>-1</v>
          </cell>
        </row>
        <row r="483">
          <cell r="A483" t="str">
            <v>MFP</v>
          </cell>
          <cell r="B483" t="str">
            <v>MFP (14)</v>
          </cell>
          <cell r="C483">
            <v>34</v>
          </cell>
          <cell r="G483">
            <v>0</v>
          </cell>
          <cell r="I483">
            <v>0</v>
          </cell>
          <cell r="K483">
            <v>0</v>
          </cell>
          <cell r="M483">
            <v>0</v>
          </cell>
          <cell r="O483">
            <v>9</v>
          </cell>
          <cell r="S483">
            <v>60</v>
          </cell>
          <cell r="V483">
            <v>60</v>
          </cell>
          <cell r="Y483">
            <v>12</v>
          </cell>
          <cell r="AC483">
            <v>1</v>
          </cell>
          <cell r="AE483">
            <v>7</v>
          </cell>
          <cell r="AF483">
            <v>7</v>
          </cell>
          <cell r="AG483">
            <v>1</v>
          </cell>
          <cell r="AH483">
            <v>-1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6</v>
          </cell>
          <cell r="AN483">
            <v>6</v>
          </cell>
          <cell r="AO483">
            <v>1</v>
          </cell>
          <cell r="AP483">
            <v>0</v>
          </cell>
          <cell r="AQ483">
            <v>6</v>
          </cell>
          <cell r="AR483">
            <v>7</v>
          </cell>
          <cell r="AS483">
            <v>0</v>
          </cell>
          <cell r="AT483">
            <v>-1</v>
          </cell>
          <cell r="AU483">
            <v>7</v>
          </cell>
          <cell r="AV483">
            <v>8</v>
          </cell>
          <cell r="AW483">
            <v>0</v>
          </cell>
          <cell r="AX483">
            <v>-1</v>
          </cell>
          <cell r="AY483">
            <v>8</v>
          </cell>
          <cell r="AZ483">
            <v>7</v>
          </cell>
          <cell r="BA483">
            <v>3</v>
          </cell>
          <cell r="BB483">
            <v>1</v>
          </cell>
          <cell r="BC483">
            <v>7</v>
          </cell>
          <cell r="BD483">
            <v>8</v>
          </cell>
          <cell r="BE483">
            <v>0</v>
          </cell>
          <cell r="BF483">
            <v>-1</v>
          </cell>
          <cell r="BG483">
            <v>6</v>
          </cell>
          <cell r="BH483">
            <v>6</v>
          </cell>
          <cell r="BI483">
            <v>1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7</v>
          </cell>
          <cell r="BP483">
            <v>6</v>
          </cell>
          <cell r="BQ483">
            <v>3</v>
          </cell>
          <cell r="BR483">
            <v>1</v>
          </cell>
          <cell r="BS483">
            <v>0</v>
          </cell>
          <cell r="BT483">
            <v>0</v>
          </cell>
          <cell r="BU483">
            <v>0</v>
          </cell>
          <cell r="BV483">
            <v>0</v>
          </cell>
          <cell r="BW483">
            <v>6</v>
          </cell>
          <cell r="BX483">
            <v>5</v>
          </cell>
          <cell r="BY483">
            <v>3</v>
          </cell>
          <cell r="BZ483">
            <v>1</v>
          </cell>
        </row>
        <row r="484">
          <cell r="A484" t="str">
            <v>Kinks</v>
          </cell>
          <cell r="B484" t="str">
            <v>Kinks (14)</v>
          </cell>
          <cell r="C484">
            <v>24</v>
          </cell>
          <cell r="G484">
            <v>0</v>
          </cell>
          <cell r="I484">
            <v>0</v>
          </cell>
          <cell r="K484">
            <v>0</v>
          </cell>
          <cell r="M484">
            <v>0</v>
          </cell>
          <cell r="O484">
            <v>9</v>
          </cell>
          <cell r="S484">
            <v>59</v>
          </cell>
          <cell r="V484">
            <v>60</v>
          </cell>
          <cell r="Y484">
            <v>11</v>
          </cell>
          <cell r="AC484">
            <v>11</v>
          </cell>
          <cell r="AE484">
            <v>7</v>
          </cell>
          <cell r="AF484">
            <v>7</v>
          </cell>
          <cell r="AG484">
            <v>1</v>
          </cell>
          <cell r="AH484">
            <v>1</v>
          </cell>
          <cell r="AI484">
            <v>6</v>
          </cell>
          <cell r="AJ484">
            <v>8</v>
          </cell>
          <cell r="AK484">
            <v>0</v>
          </cell>
          <cell r="AL484">
            <v>-1</v>
          </cell>
          <cell r="AM484">
            <v>7</v>
          </cell>
          <cell r="AN484">
            <v>8</v>
          </cell>
          <cell r="AO484">
            <v>0</v>
          </cell>
          <cell r="AP484">
            <v>-1</v>
          </cell>
          <cell r="AQ484">
            <v>7</v>
          </cell>
          <cell r="AR484">
            <v>6</v>
          </cell>
          <cell r="AS484">
            <v>3</v>
          </cell>
          <cell r="AT484">
            <v>1</v>
          </cell>
          <cell r="AU484">
            <v>9</v>
          </cell>
          <cell r="AV484">
            <v>7</v>
          </cell>
          <cell r="AW484">
            <v>3</v>
          </cell>
          <cell r="AX484">
            <v>1</v>
          </cell>
          <cell r="AY484">
            <v>6</v>
          </cell>
          <cell r="AZ484">
            <v>6</v>
          </cell>
          <cell r="BA484">
            <v>1</v>
          </cell>
          <cell r="BB484">
            <v>-1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6</v>
          </cell>
          <cell r="BH484">
            <v>8</v>
          </cell>
          <cell r="BI484">
            <v>0</v>
          </cell>
          <cell r="BJ484">
            <v>-1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6</v>
          </cell>
          <cell r="BP484">
            <v>4</v>
          </cell>
          <cell r="BQ484">
            <v>3</v>
          </cell>
          <cell r="BR484">
            <v>1</v>
          </cell>
          <cell r="BS484">
            <v>5</v>
          </cell>
          <cell r="BT484">
            <v>6</v>
          </cell>
          <cell r="BU484">
            <v>0</v>
          </cell>
          <cell r="BV484">
            <v>-1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</row>
        <row r="486">
          <cell r="A486" t="str">
            <v>Arsenal</v>
          </cell>
          <cell r="B486" t="str">
            <v>Arsenal (15)</v>
          </cell>
          <cell r="C486">
            <v>4</v>
          </cell>
          <cell r="G486">
            <v>0</v>
          </cell>
          <cell r="I486">
            <v>0</v>
          </cell>
          <cell r="K486">
            <v>0</v>
          </cell>
          <cell r="M486">
            <v>0</v>
          </cell>
          <cell r="O486">
            <v>9</v>
          </cell>
          <cell r="S486">
            <v>65</v>
          </cell>
          <cell r="V486">
            <v>61</v>
          </cell>
          <cell r="Y486">
            <v>16</v>
          </cell>
          <cell r="AC486">
            <v>9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6</v>
          </cell>
          <cell r="AJ486">
            <v>6</v>
          </cell>
          <cell r="AK486">
            <v>1</v>
          </cell>
          <cell r="AL486">
            <v>-1</v>
          </cell>
          <cell r="AM486">
            <v>7</v>
          </cell>
          <cell r="AN486">
            <v>6</v>
          </cell>
          <cell r="AO486">
            <v>3</v>
          </cell>
          <cell r="AP486">
            <v>1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7</v>
          </cell>
          <cell r="AV486">
            <v>6</v>
          </cell>
          <cell r="AW486">
            <v>3</v>
          </cell>
          <cell r="AX486">
            <v>1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8</v>
          </cell>
          <cell r="BD486">
            <v>8</v>
          </cell>
          <cell r="BE486">
            <v>1</v>
          </cell>
          <cell r="BF486">
            <v>0</v>
          </cell>
          <cell r="BG486">
            <v>9</v>
          </cell>
          <cell r="BH486">
            <v>9</v>
          </cell>
          <cell r="BI486">
            <v>1</v>
          </cell>
          <cell r="BJ486">
            <v>0</v>
          </cell>
          <cell r="BK486">
            <v>6</v>
          </cell>
          <cell r="BL486">
            <v>6</v>
          </cell>
          <cell r="BM486">
            <v>1</v>
          </cell>
          <cell r="BN486">
            <v>0</v>
          </cell>
          <cell r="BO486">
            <v>7</v>
          </cell>
          <cell r="BP486">
            <v>8</v>
          </cell>
          <cell r="BQ486">
            <v>0</v>
          </cell>
          <cell r="BR486">
            <v>-1</v>
          </cell>
          <cell r="BS486">
            <v>7</v>
          </cell>
          <cell r="BT486">
            <v>6</v>
          </cell>
          <cell r="BU486">
            <v>3</v>
          </cell>
          <cell r="BV486">
            <v>1</v>
          </cell>
          <cell r="BW486">
            <v>8</v>
          </cell>
          <cell r="BX486">
            <v>6</v>
          </cell>
          <cell r="BY486">
            <v>3</v>
          </cell>
          <cell r="BZ486">
            <v>1</v>
          </cell>
        </row>
        <row r="487">
          <cell r="A487" t="str">
            <v>Frydkær</v>
          </cell>
          <cell r="B487" t="str">
            <v>Frydkær (15)</v>
          </cell>
          <cell r="C487">
            <v>13</v>
          </cell>
          <cell r="G487">
            <v>0</v>
          </cell>
          <cell r="I487">
            <v>0</v>
          </cell>
          <cell r="K487">
            <v>0</v>
          </cell>
          <cell r="M487">
            <v>1</v>
          </cell>
          <cell r="O487">
            <v>9</v>
          </cell>
          <cell r="S487">
            <v>67</v>
          </cell>
          <cell r="V487">
            <v>63</v>
          </cell>
          <cell r="Y487">
            <v>13</v>
          </cell>
          <cell r="AC487">
            <v>6</v>
          </cell>
          <cell r="AE487">
            <v>6</v>
          </cell>
          <cell r="AF487">
            <v>6</v>
          </cell>
          <cell r="AG487">
            <v>1</v>
          </cell>
          <cell r="AH487">
            <v>1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7</v>
          </cell>
          <cell r="AN487">
            <v>7</v>
          </cell>
          <cell r="AO487">
            <v>1</v>
          </cell>
          <cell r="AP487">
            <v>-1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8</v>
          </cell>
          <cell r="AV487">
            <v>4</v>
          </cell>
          <cell r="AW487">
            <v>3</v>
          </cell>
          <cell r="AX487">
            <v>1</v>
          </cell>
          <cell r="AY487">
            <v>8</v>
          </cell>
          <cell r="AZ487">
            <v>8</v>
          </cell>
          <cell r="BA487">
            <v>1</v>
          </cell>
          <cell r="BB487">
            <v>-1</v>
          </cell>
          <cell r="BC487">
            <v>8</v>
          </cell>
          <cell r="BD487">
            <v>8</v>
          </cell>
          <cell r="BE487">
            <v>1</v>
          </cell>
          <cell r="BF487">
            <v>0</v>
          </cell>
          <cell r="BG487">
            <v>7</v>
          </cell>
          <cell r="BH487">
            <v>9</v>
          </cell>
          <cell r="BI487">
            <v>0</v>
          </cell>
          <cell r="BJ487">
            <v>-1</v>
          </cell>
          <cell r="BK487">
            <v>8</v>
          </cell>
          <cell r="BL487">
            <v>9</v>
          </cell>
          <cell r="BM487">
            <v>0</v>
          </cell>
          <cell r="BN487">
            <v>-1</v>
          </cell>
          <cell r="BO487">
            <v>8</v>
          </cell>
          <cell r="BP487">
            <v>6</v>
          </cell>
          <cell r="BQ487">
            <v>3</v>
          </cell>
          <cell r="BR487">
            <v>1</v>
          </cell>
          <cell r="BS487">
            <v>0</v>
          </cell>
          <cell r="BT487">
            <v>0</v>
          </cell>
          <cell r="BU487">
            <v>0</v>
          </cell>
          <cell r="BV487">
            <v>0</v>
          </cell>
          <cell r="BW487">
            <v>7</v>
          </cell>
          <cell r="BX487">
            <v>6</v>
          </cell>
          <cell r="BY487">
            <v>3</v>
          </cell>
          <cell r="BZ487">
            <v>1</v>
          </cell>
        </row>
        <row r="488">
          <cell r="A488" t="str">
            <v>Livpool</v>
          </cell>
          <cell r="B488" t="str">
            <v>Livpool (15)</v>
          </cell>
          <cell r="C488">
            <v>28</v>
          </cell>
          <cell r="G488">
            <v>0</v>
          </cell>
          <cell r="I488">
            <v>0</v>
          </cell>
          <cell r="K488">
            <v>0</v>
          </cell>
          <cell r="M488">
            <v>0</v>
          </cell>
          <cell r="O488">
            <v>9</v>
          </cell>
          <cell r="S488">
            <v>60</v>
          </cell>
          <cell r="V488">
            <v>62</v>
          </cell>
          <cell r="Y488">
            <v>6</v>
          </cell>
          <cell r="AC488">
            <v>1</v>
          </cell>
          <cell r="AE488">
            <v>6</v>
          </cell>
          <cell r="AF488">
            <v>7</v>
          </cell>
          <cell r="AG488">
            <v>0</v>
          </cell>
          <cell r="AH488">
            <v>-1</v>
          </cell>
          <cell r="AI488">
            <v>7</v>
          </cell>
          <cell r="AJ488">
            <v>7</v>
          </cell>
          <cell r="AK488">
            <v>1</v>
          </cell>
          <cell r="AL488">
            <v>1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5</v>
          </cell>
          <cell r="AR488">
            <v>5</v>
          </cell>
          <cell r="AS488">
            <v>1</v>
          </cell>
          <cell r="AT488">
            <v>-1</v>
          </cell>
          <cell r="AU488">
            <v>8</v>
          </cell>
          <cell r="AV488">
            <v>8</v>
          </cell>
          <cell r="AW488">
            <v>1</v>
          </cell>
          <cell r="AX488">
            <v>0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6</v>
          </cell>
          <cell r="BD488">
            <v>7</v>
          </cell>
          <cell r="BE488">
            <v>0</v>
          </cell>
          <cell r="BF488">
            <v>-1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6</v>
          </cell>
          <cell r="BL488">
            <v>7</v>
          </cell>
          <cell r="BM488">
            <v>0</v>
          </cell>
          <cell r="BN488">
            <v>-1</v>
          </cell>
          <cell r="BO488">
            <v>7</v>
          </cell>
          <cell r="BP488">
            <v>8</v>
          </cell>
          <cell r="BQ488">
            <v>0</v>
          </cell>
          <cell r="BR488">
            <v>-1</v>
          </cell>
          <cell r="BS488">
            <v>8</v>
          </cell>
          <cell r="BT488">
            <v>5</v>
          </cell>
          <cell r="BU488">
            <v>3</v>
          </cell>
          <cell r="BV488">
            <v>1</v>
          </cell>
          <cell r="BW488">
            <v>7</v>
          </cell>
          <cell r="BX488">
            <v>8</v>
          </cell>
          <cell r="BY488">
            <v>0</v>
          </cell>
          <cell r="BZ488">
            <v>-1</v>
          </cell>
        </row>
        <row r="489">
          <cell r="A489" t="str">
            <v>Agger</v>
          </cell>
          <cell r="B489" t="str">
            <v>Agger (15)</v>
          </cell>
          <cell r="C489">
            <v>1</v>
          </cell>
          <cell r="G489">
            <v>0</v>
          </cell>
          <cell r="I489">
            <v>0</v>
          </cell>
          <cell r="K489">
            <v>0</v>
          </cell>
          <cell r="M489">
            <v>0</v>
          </cell>
          <cell r="O489">
            <v>9</v>
          </cell>
          <cell r="S489">
            <v>59</v>
          </cell>
          <cell r="V489">
            <v>61</v>
          </cell>
          <cell r="Y489">
            <v>10</v>
          </cell>
          <cell r="AC489">
            <v>2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5</v>
          </cell>
          <cell r="AN489">
            <v>5</v>
          </cell>
          <cell r="AO489">
            <v>1</v>
          </cell>
          <cell r="AP489">
            <v>1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8</v>
          </cell>
          <cell r="AV489">
            <v>7</v>
          </cell>
          <cell r="AW489">
            <v>3</v>
          </cell>
          <cell r="AX489">
            <v>1</v>
          </cell>
          <cell r="AY489">
            <v>8</v>
          </cell>
          <cell r="AZ489">
            <v>9</v>
          </cell>
          <cell r="BA489">
            <v>0</v>
          </cell>
          <cell r="BB489">
            <v>-1</v>
          </cell>
          <cell r="BC489">
            <v>7</v>
          </cell>
          <cell r="BD489">
            <v>6</v>
          </cell>
          <cell r="BE489">
            <v>3</v>
          </cell>
          <cell r="BF489">
            <v>1</v>
          </cell>
          <cell r="BG489">
            <v>7</v>
          </cell>
          <cell r="BH489">
            <v>8</v>
          </cell>
          <cell r="BI489">
            <v>0</v>
          </cell>
          <cell r="BJ489">
            <v>-1</v>
          </cell>
          <cell r="BK489">
            <v>6</v>
          </cell>
          <cell r="BL489">
            <v>8</v>
          </cell>
          <cell r="BM489">
            <v>0</v>
          </cell>
          <cell r="BN489">
            <v>-1</v>
          </cell>
          <cell r="BO489">
            <v>6</v>
          </cell>
          <cell r="BP489">
            <v>7</v>
          </cell>
          <cell r="BQ489">
            <v>0</v>
          </cell>
          <cell r="BR489">
            <v>-1</v>
          </cell>
          <cell r="BS489">
            <v>7</v>
          </cell>
          <cell r="BT489">
            <v>5</v>
          </cell>
          <cell r="BU489">
            <v>3</v>
          </cell>
          <cell r="BV489">
            <v>1</v>
          </cell>
          <cell r="BW489">
            <v>5</v>
          </cell>
          <cell r="BX489">
            <v>6</v>
          </cell>
          <cell r="BY489">
            <v>0</v>
          </cell>
          <cell r="BZ489">
            <v>-1</v>
          </cell>
        </row>
        <row r="490">
          <cell r="A490" t="str">
            <v>Harry</v>
          </cell>
          <cell r="B490" t="str">
            <v>Harry (15)</v>
          </cell>
          <cell r="C490">
            <v>17</v>
          </cell>
          <cell r="G490">
            <v>0</v>
          </cell>
          <cell r="I490">
            <v>0</v>
          </cell>
          <cell r="K490">
            <v>0</v>
          </cell>
          <cell r="M490">
            <v>0</v>
          </cell>
          <cell r="O490">
            <v>9</v>
          </cell>
          <cell r="S490">
            <v>60</v>
          </cell>
          <cell r="V490">
            <v>63</v>
          </cell>
          <cell r="Y490">
            <v>9</v>
          </cell>
          <cell r="AC490">
            <v>3</v>
          </cell>
          <cell r="AE490">
            <v>6</v>
          </cell>
          <cell r="AF490">
            <v>7</v>
          </cell>
          <cell r="AG490">
            <v>0</v>
          </cell>
          <cell r="AH490">
            <v>-1</v>
          </cell>
          <cell r="AI490">
            <v>4</v>
          </cell>
          <cell r="AJ490">
            <v>8</v>
          </cell>
          <cell r="AK490">
            <v>0</v>
          </cell>
          <cell r="AL490">
            <v>-1</v>
          </cell>
          <cell r="AM490">
            <v>8</v>
          </cell>
          <cell r="AN490">
            <v>8</v>
          </cell>
          <cell r="AO490">
            <v>1</v>
          </cell>
          <cell r="AP490">
            <v>0</v>
          </cell>
          <cell r="AQ490">
            <v>7</v>
          </cell>
          <cell r="AR490">
            <v>8</v>
          </cell>
          <cell r="AS490">
            <v>0</v>
          </cell>
          <cell r="AT490">
            <v>-1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6</v>
          </cell>
          <cell r="AZ490">
            <v>6</v>
          </cell>
          <cell r="BA490">
            <v>1</v>
          </cell>
          <cell r="BB490">
            <v>-1</v>
          </cell>
          <cell r="BC490">
            <v>6</v>
          </cell>
          <cell r="BD490">
            <v>6</v>
          </cell>
          <cell r="BE490">
            <v>1</v>
          </cell>
          <cell r="BF490">
            <v>-1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8</v>
          </cell>
          <cell r="BL490">
            <v>7</v>
          </cell>
          <cell r="BM490">
            <v>3</v>
          </cell>
          <cell r="BN490">
            <v>1</v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7</v>
          </cell>
          <cell r="BT490">
            <v>4</v>
          </cell>
          <cell r="BU490">
            <v>3</v>
          </cell>
          <cell r="BV490">
            <v>1</v>
          </cell>
          <cell r="BW490">
            <v>8</v>
          </cell>
          <cell r="BX490">
            <v>9</v>
          </cell>
          <cell r="BY490">
            <v>0</v>
          </cell>
          <cell r="BZ490">
            <v>-1</v>
          </cell>
        </row>
        <row r="491">
          <cell r="A491" t="str">
            <v>Select</v>
          </cell>
          <cell r="B491" t="str">
            <v>Select (15)</v>
          </cell>
          <cell r="C491">
            <v>44</v>
          </cell>
          <cell r="G491">
            <v>0</v>
          </cell>
          <cell r="I491">
            <v>0</v>
          </cell>
          <cell r="K491">
            <v>0</v>
          </cell>
          <cell r="M491">
            <v>0</v>
          </cell>
          <cell r="O491">
            <v>9</v>
          </cell>
          <cell r="S491">
            <v>62</v>
          </cell>
          <cell r="V491">
            <v>60</v>
          </cell>
          <cell r="Y491">
            <v>14</v>
          </cell>
          <cell r="AC491">
            <v>12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8</v>
          </cell>
          <cell r="AJ491">
            <v>8</v>
          </cell>
          <cell r="AK491">
            <v>1</v>
          </cell>
          <cell r="AL491">
            <v>1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9</v>
          </cell>
          <cell r="AR491">
            <v>8</v>
          </cell>
          <cell r="AS491">
            <v>3</v>
          </cell>
          <cell r="AT491">
            <v>1</v>
          </cell>
          <cell r="AU491">
            <v>6</v>
          </cell>
          <cell r="AV491">
            <v>6</v>
          </cell>
          <cell r="AW491">
            <v>1</v>
          </cell>
          <cell r="AX491">
            <v>1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6</v>
          </cell>
          <cell r="BD491">
            <v>7</v>
          </cell>
          <cell r="BE491">
            <v>0</v>
          </cell>
          <cell r="BF491">
            <v>-1</v>
          </cell>
          <cell r="BG491">
            <v>6</v>
          </cell>
          <cell r="BH491">
            <v>6</v>
          </cell>
          <cell r="BI491">
            <v>1</v>
          </cell>
          <cell r="BJ491">
            <v>1</v>
          </cell>
          <cell r="BK491">
            <v>6</v>
          </cell>
          <cell r="BL491">
            <v>6</v>
          </cell>
          <cell r="BM491">
            <v>1</v>
          </cell>
          <cell r="BN491">
            <v>0</v>
          </cell>
          <cell r="BO491">
            <v>7</v>
          </cell>
          <cell r="BP491">
            <v>6</v>
          </cell>
          <cell r="BQ491">
            <v>3</v>
          </cell>
          <cell r="BR491">
            <v>1</v>
          </cell>
          <cell r="BS491">
            <v>8</v>
          </cell>
          <cell r="BT491">
            <v>8</v>
          </cell>
          <cell r="BU491">
            <v>1</v>
          </cell>
          <cell r="BV491">
            <v>0</v>
          </cell>
          <cell r="BW491">
            <v>6</v>
          </cell>
          <cell r="BX491">
            <v>5</v>
          </cell>
          <cell r="BY491">
            <v>3</v>
          </cell>
          <cell r="BZ491">
            <v>1</v>
          </cell>
        </row>
        <row r="492">
          <cell r="A492" t="str">
            <v>SPVK</v>
          </cell>
          <cell r="B492" t="str">
            <v>SPVK (15)</v>
          </cell>
          <cell r="C492">
            <v>45</v>
          </cell>
          <cell r="G492">
            <v>0</v>
          </cell>
          <cell r="I492">
            <v>0</v>
          </cell>
          <cell r="K492">
            <v>0</v>
          </cell>
          <cell r="M492">
            <v>0</v>
          </cell>
          <cell r="O492">
            <v>9</v>
          </cell>
          <cell r="S492">
            <v>63</v>
          </cell>
          <cell r="V492">
            <v>63</v>
          </cell>
          <cell r="Y492">
            <v>13</v>
          </cell>
          <cell r="AC492">
            <v>4</v>
          </cell>
          <cell r="AE492">
            <v>8</v>
          </cell>
          <cell r="AF492">
            <v>8</v>
          </cell>
          <cell r="AG492">
            <v>1</v>
          </cell>
          <cell r="AH492">
            <v>0</v>
          </cell>
          <cell r="AI492">
            <v>8</v>
          </cell>
          <cell r="AJ492">
            <v>8</v>
          </cell>
          <cell r="AK492">
            <v>1</v>
          </cell>
          <cell r="AL492">
            <v>0</v>
          </cell>
          <cell r="AM492">
            <v>7</v>
          </cell>
          <cell r="AN492">
            <v>6</v>
          </cell>
          <cell r="AO492">
            <v>3</v>
          </cell>
          <cell r="AP492">
            <v>1</v>
          </cell>
          <cell r="AQ492">
            <v>6</v>
          </cell>
          <cell r="AR492">
            <v>7</v>
          </cell>
          <cell r="AS492">
            <v>0</v>
          </cell>
          <cell r="AT492">
            <v>-1</v>
          </cell>
          <cell r="AU492">
            <v>6</v>
          </cell>
          <cell r="AV492">
            <v>6</v>
          </cell>
          <cell r="AW492">
            <v>1</v>
          </cell>
          <cell r="AX492">
            <v>1</v>
          </cell>
          <cell r="AY492">
            <v>7</v>
          </cell>
          <cell r="AZ492">
            <v>6</v>
          </cell>
          <cell r="BA492">
            <v>3</v>
          </cell>
          <cell r="BB492">
            <v>1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7</v>
          </cell>
          <cell r="BH492">
            <v>6</v>
          </cell>
          <cell r="BI492">
            <v>3</v>
          </cell>
          <cell r="BJ492">
            <v>1</v>
          </cell>
          <cell r="BK492">
            <v>6</v>
          </cell>
          <cell r="BL492">
            <v>8</v>
          </cell>
          <cell r="BM492">
            <v>0</v>
          </cell>
          <cell r="BN492">
            <v>-1</v>
          </cell>
          <cell r="BO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8</v>
          </cell>
          <cell r="BT492">
            <v>8</v>
          </cell>
          <cell r="BU492">
            <v>1</v>
          </cell>
          <cell r="BV492">
            <v>-1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</row>
        <row r="493">
          <cell r="A493" t="str">
            <v>Idskov</v>
          </cell>
          <cell r="B493" t="str">
            <v>Idskov (15)</v>
          </cell>
          <cell r="C493">
            <v>22</v>
          </cell>
          <cell r="G493">
            <v>0</v>
          </cell>
          <cell r="I493">
            <v>0</v>
          </cell>
          <cell r="K493">
            <v>0</v>
          </cell>
          <cell r="M493">
            <v>0</v>
          </cell>
          <cell r="O493">
            <v>9</v>
          </cell>
          <cell r="S493">
            <v>67</v>
          </cell>
          <cell r="V493">
            <v>61</v>
          </cell>
          <cell r="Y493">
            <v>18</v>
          </cell>
          <cell r="AC493">
            <v>11</v>
          </cell>
          <cell r="AE493">
            <v>9</v>
          </cell>
          <cell r="AF493">
            <v>9</v>
          </cell>
          <cell r="AG493">
            <v>1</v>
          </cell>
          <cell r="AH493">
            <v>0</v>
          </cell>
          <cell r="AI493">
            <v>9</v>
          </cell>
          <cell r="AJ493">
            <v>7</v>
          </cell>
          <cell r="AK493">
            <v>3</v>
          </cell>
          <cell r="AL493">
            <v>1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8</v>
          </cell>
          <cell r="AR493">
            <v>7</v>
          </cell>
          <cell r="AS493">
            <v>3</v>
          </cell>
          <cell r="AT493">
            <v>1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6</v>
          </cell>
          <cell r="AZ493">
            <v>6</v>
          </cell>
          <cell r="BA493">
            <v>1</v>
          </cell>
          <cell r="BB493">
            <v>-1</v>
          </cell>
          <cell r="BC493">
            <v>6</v>
          </cell>
          <cell r="BD493">
            <v>7</v>
          </cell>
          <cell r="BE493">
            <v>0</v>
          </cell>
          <cell r="BF493">
            <v>-1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7</v>
          </cell>
          <cell r="BL493">
            <v>6</v>
          </cell>
          <cell r="BM493">
            <v>3</v>
          </cell>
          <cell r="BN493">
            <v>1</v>
          </cell>
          <cell r="BO493">
            <v>8</v>
          </cell>
          <cell r="BP493">
            <v>6</v>
          </cell>
          <cell r="BQ493">
            <v>3</v>
          </cell>
          <cell r="BR493">
            <v>1</v>
          </cell>
          <cell r="BS493">
            <v>6</v>
          </cell>
          <cell r="BT493">
            <v>5</v>
          </cell>
          <cell r="BU493">
            <v>3</v>
          </cell>
          <cell r="BV493">
            <v>1</v>
          </cell>
          <cell r="BW493">
            <v>8</v>
          </cell>
          <cell r="BX493">
            <v>8</v>
          </cell>
          <cell r="BY493">
            <v>1</v>
          </cell>
          <cell r="BZ493">
            <v>0</v>
          </cell>
        </row>
        <row r="494">
          <cell r="A494" t="str">
            <v>Far</v>
          </cell>
          <cell r="B494" t="str">
            <v>Far (15)</v>
          </cell>
          <cell r="C494">
            <v>10</v>
          </cell>
          <cell r="G494">
            <v>0</v>
          </cell>
          <cell r="I494">
            <v>0</v>
          </cell>
          <cell r="K494">
            <v>0</v>
          </cell>
          <cell r="M494">
            <v>0</v>
          </cell>
          <cell r="O494">
            <v>9</v>
          </cell>
          <cell r="S494">
            <v>63</v>
          </cell>
          <cell r="V494">
            <v>58</v>
          </cell>
          <cell r="Y494">
            <v>17</v>
          </cell>
          <cell r="AC494">
            <v>10</v>
          </cell>
          <cell r="AE494">
            <v>6</v>
          </cell>
          <cell r="AF494">
            <v>6</v>
          </cell>
          <cell r="AG494">
            <v>1</v>
          </cell>
          <cell r="AH494">
            <v>0</v>
          </cell>
          <cell r="AI494">
            <v>9</v>
          </cell>
          <cell r="AJ494">
            <v>8</v>
          </cell>
          <cell r="AK494">
            <v>3</v>
          </cell>
          <cell r="AL494">
            <v>1</v>
          </cell>
          <cell r="AM494">
            <v>7</v>
          </cell>
          <cell r="AN494">
            <v>6</v>
          </cell>
          <cell r="AO494">
            <v>3</v>
          </cell>
          <cell r="AP494">
            <v>1</v>
          </cell>
          <cell r="AQ494">
            <v>8</v>
          </cell>
          <cell r="AR494">
            <v>6</v>
          </cell>
          <cell r="AS494">
            <v>3</v>
          </cell>
          <cell r="AT494">
            <v>1</v>
          </cell>
          <cell r="AU494">
            <v>7</v>
          </cell>
          <cell r="AV494">
            <v>8</v>
          </cell>
          <cell r="AW494">
            <v>0</v>
          </cell>
          <cell r="AX494">
            <v>-1</v>
          </cell>
          <cell r="AY494">
            <v>6</v>
          </cell>
          <cell r="AZ494">
            <v>6</v>
          </cell>
          <cell r="BA494">
            <v>1</v>
          </cell>
          <cell r="BB494">
            <v>0</v>
          </cell>
          <cell r="BC494">
            <v>8</v>
          </cell>
          <cell r="BD494">
            <v>6</v>
          </cell>
          <cell r="BE494">
            <v>3</v>
          </cell>
          <cell r="BF494">
            <v>1</v>
          </cell>
          <cell r="BG494">
            <v>6</v>
          </cell>
          <cell r="BH494">
            <v>7</v>
          </cell>
          <cell r="BI494">
            <v>0</v>
          </cell>
          <cell r="BJ494">
            <v>-1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O494">
            <v>6</v>
          </cell>
          <cell r="BP494">
            <v>5</v>
          </cell>
          <cell r="BQ494">
            <v>3</v>
          </cell>
          <cell r="BR494">
            <v>1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</row>
        <row r="495">
          <cell r="A495" t="str">
            <v>Håvard</v>
          </cell>
          <cell r="B495" t="str">
            <v>Håvard (15)</v>
          </cell>
          <cell r="C495">
            <v>21</v>
          </cell>
          <cell r="G495">
            <v>0</v>
          </cell>
          <cell r="I495">
            <v>0</v>
          </cell>
          <cell r="K495">
            <v>0</v>
          </cell>
          <cell r="M495">
            <v>0</v>
          </cell>
          <cell r="O495">
            <v>9</v>
          </cell>
          <cell r="S495">
            <v>59</v>
          </cell>
          <cell r="V495">
            <v>63</v>
          </cell>
          <cell r="Y495">
            <v>12</v>
          </cell>
          <cell r="AC495">
            <v>5</v>
          </cell>
          <cell r="AE495">
            <v>8</v>
          </cell>
          <cell r="AF495">
            <v>7</v>
          </cell>
          <cell r="AG495">
            <v>3</v>
          </cell>
          <cell r="AH495">
            <v>1</v>
          </cell>
          <cell r="AI495">
            <v>6</v>
          </cell>
          <cell r="AJ495">
            <v>8</v>
          </cell>
          <cell r="AK495">
            <v>0</v>
          </cell>
          <cell r="AL495">
            <v>-1</v>
          </cell>
          <cell r="AM495">
            <v>8</v>
          </cell>
          <cell r="AN495">
            <v>7</v>
          </cell>
          <cell r="AO495">
            <v>3</v>
          </cell>
          <cell r="AP495">
            <v>1</v>
          </cell>
          <cell r="AQ495">
            <v>7</v>
          </cell>
          <cell r="AR495">
            <v>6</v>
          </cell>
          <cell r="AS495">
            <v>3</v>
          </cell>
          <cell r="AT495">
            <v>1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6</v>
          </cell>
          <cell r="AZ495">
            <v>7</v>
          </cell>
          <cell r="BA495">
            <v>0</v>
          </cell>
          <cell r="BB495">
            <v>-1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6</v>
          </cell>
          <cell r="BH495">
            <v>8</v>
          </cell>
          <cell r="BI495">
            <v>0</v>
          </cell>
          <cell r="BJ495">
            <v>-1</v>
          </cell>
          <cell r="BK495">
            <v>5</v>
          </cell>
          <cell r="BL495">
            <v>6</v>
          </cell>
          <cell r="BM495">
            <v>0</v>
          </cell>
          <cell r="BN495">
            <v>-1</v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6</v>
          </cell>
          <cell r="BT495">
            <v>8</v>
          </cell>
          <cell r="BU495">
            <v>0</v>
          </cell>
          <cell r="BV495">
            <v>-1</v>
          </cell>
          <cell r="BW495">
            <v>7</v>
          </cell>
          <cell r="BX495">
            <v>6</v>
          </cell>
          <cell r="BY495">
            <v>3</v>
          </cell>
          <cell r="BZ495">
            <v>1</v>
          </cell>
        </row>
        <row r="496">
          <cell r="A496" t="str">
            <v>Zico</v>
          </cell>
          <cell r="B496" t="str">
            <v>Zico (15)</v>
          </cell>
          <cell r="C496">
            <v>52</v>
          </cell>
          <cell r="G496">
            <v>0</v>
          </cell>
          <cell r="I496">
            <v>0</v>
          </cell>
          <cell r="K496">
            <v>0</v>
          </cell>
          <cell r="M496">
            <v>0</v>
          </cell>
          <cell r="O496">
            <v>9</v>
          </cell>
          <cell r="S496">
            <v>53</v>
          </cell>
          <cell r="V496">
            <v>61</v>
          </cell>
          <cell r="Y496">
            <v>6</v>
          </cell>
          <cell r="AC496">
            <v>7</v>
          </cell>
          <cell r="AE496">
            <v>6</v>
          </cell>
          <cell r="AF496">
            <v>7</v>
          </cell>
          <cell r="AG496">
            <v>0</v>
          </cell>
          <cell r="AH496">
            <v>-1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5</v>
          </cell>
          <cell r="AN496">
            <v>8</v>
          </cell>
          <cell r="AO496">
            <v>0</v>
          </cell>
          <cell r="AP496">
            <v>-1</v>
          </cell>
          <cell r="AQ496">
            <v>5</v>
          </cell>
          <cell r="AR496">
            <v>7</v>
          </cell>
          <cell r="AS496">
            <v>0</v>
          </cell>
          <cell r="AT496">
            <v>-1</v>
          </cell>
          <cell r="AU496">
            <v>4</v>
          </cell>
          <cell r="AV496">
            <v>7</v>
          </cell>
          <cell r="AW496">
            <v>0</v>
          </cell>
          <cell r="AX496">
            <v>-1</v>
          </cell>
          <cell r="AY496">
            <v>8</v>
          </cell>
          <cell r="AZ496">
            <v>8</v>
          </cell>
          <cell r="BA496">
            <v>1</v>
          </cell>
          <cell r="BB496">
            <v>0</v>
          </cell>
          <cell r="BC496">
            <v>8</v>
          </cell>
          <cell r="BD496">
            <v>8</v>
          </cell>
          <cell r="BE496">
            <v>1</v>
          </cell>
          <cell r="BF496">
            <v>1</v>
          </cell>
          <cell r="BG496">
            <v>5</v>
          </cell>
          <cell r="BH496">
            <v>6</v>
          </cell>
          <cell r="BI496">
            <v>0</v>
          </cell>
          <cell r="BJ496">
            <v>-1</v>
          </cell>
          <cell r="BK496">
            <v>0</v>
          </cell>
          <cell r="BL496">
            <v>0</v>
          </cell>
          <cell r="BM496">
            <v>0</v>
          </cell>
          <cell r="BN496">
            <v>0</v>
          </cell>
          <cell r="BO496">
            <v>8</v>
          </cell>
          <cell r="BP496">
            <v>6</v>
          </cell>
          <cell r="BQ496">
            <v>3</v>
          </cell>
          <cell r="BR496">
            <v>1</v>
          </cell>
          <cell r="BS496">
            <v>0</v>
          </cell>
          <cell r="BT496">
            <v>0</v>
          </cell>
          <cell r="BU496">
            <v>0</v>
          </cell>
          <cell r="BV496">
            <v>0</v>
          </cell>
          <cell r="BW496">
            <v>4</v>
          </cell>
          <cell r="BX496">
            <v>4</v>
          </cell>
          <cell r="BY496">
            <v>1</v>
          </cell>
          <cell r="BZ496">
            <v>0</v>
          </cell>
        </row>
        <row r="497">
          <cell r="A497" t="str">
            <v>Cottee</v>
          </cell>
          <cell r="B497" t="str">
            <v>Cottee (15)</v>
          </cell>
          <cell r="C497">
            <v>8</v>
          </cell>
          <cell r="G497">
            <v>0</v>
          </cell>
          <cell r="I497">
            <v>0</v>
          </cell>
          <cell r="K497">
            <v>0</v>
          </cell>
          <cell r="M497">
            <v>0</v>
          </cell>
          <cell r="O497">
            <v>9</v>
          </cell>
          <cell r="S497">
            <v>58</v>
          </cell>
          <cell r="V497">
            <v>60</v>
          </cell>
          <cell r="Y497">
            <v>11</v>
          </cell>
          <cell r="AC497">
            <v>8</v>
          </cell>
          <cell r="AE497">
            <v>6</v>
          </cell>
          <cell r="AF497">
            <v>8</v>
          </cell>
          <cell r="AG497">
            <v>0</v>
          </cell>
          <cell r="AH497">
            <v>-1</v>
          </cell>
          <cell r="AI497">
            <v>6</v>
          </cell>
          <cell r="AJ497">
            <v>7</v>
          </cell>
          <cell r="AK497">
            <v>0</v>
          </cell>
          <cell r="AL497">
            <v>-1</v>
          </cell>
          <cell r="AM497">
            <v>8</v>
          </cell>
          <cell r="AN497">
            <v>7</v>
          </cell>
          <cell r="AO497">
            <v>3</v>
          </cell>
          <cell r="AP497">
            <v>1</v>
          </cell>
          <cell r="AQ497">
            <v>6</v>
          </cell>
          <cell r="AR497">
            <v>5</v>
          </cell>
          <cell r="AS497">
            <v>3</v>
          </cell>
          <cell r="AT497">
            <v>1</v>
          </cell>
          <cell r="AU497">
            <v>9</v>
          </cell>
          <cell r="AV497">
            <v>8</v>
          </cell>
          <cell r="AW497">
            <v>3</v>
          </cell>
          <cell r="AX497">
            <v>1</v>
          </cell>
          <cell r="AY497">
            <v>5</v>
          </cell>
          <cell r="AZ497">
            <v>6</v>
          </cell>
          <cell r="BA497">
            <v>0</v>
          </cell>
          <cell r="BB497">
            <v>-1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8</v>
          </cell>
          <cell r="BH497">
            <v>8</v>
          </cell>
          <cell r="BI497">
            <v>1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6</v>
          </cell>
          <cell r="BP497">
            <v>7</v>
          </cell>
          <cell r="BQ497">
            <v>0</v>
          </cell>
          <cell r="BR497">
            <v>-1</v>
          </cell>
          <cell r="BS497">
            <v>4</v>
          </cell>
          <cell r="BT497">
            <v>4</v>
          </cell>
          <cell r="BU497">
            <v>1</v>
          </cell>
          <cell r="BV497">
            <v>0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</row>
        <row r="499">
          <cell r="A499" t="str">
            <v>Forest</v>
          </cell>
          <cell r="B499" t="str">
            <v>Forest (16)</v>
          </cell>
          <cell r="C499">
            <v>12</v>
          </cell>
          <cell r="G499">
            <v>0</v>
          </cell>
          <cell r="I499">
            <v>0</v>
          </cell>
          <cell r="K499">
            <v>0</v>
          </cell>
          <cell r="M499">
            <v>0</v>
          </cell>
          <cell r="O499">
            <v>9</v>
          </cell>
          <cell r="S499">
            <v>64</v>
          </cell>
          <cell r="V499">
            <v>62</v>
          </cell>
          <cell r="Y499">
            <v>13</v>
          </cell>
          <cell r="AC499">
            <v>11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6</v>
          </cell>
          <cell r="AJ499">
            <v>4</v>
          </cell>
          <cell r="AK499">
            <v>3</v>
          </cell>
          <cell r="AL499">
            <v>1</v>
          </cell>
          <cell r="AM499">
            <v>6</v>
          </cell>
          <cell r="AN499">
            <v>6</v>
          </cell>
          <cell r="AO499">
            <v>1</v>
          </cell>
          <cell r="AP499">
            <v>1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8</v>
          </cell>
          <cell r="AV499">
            <v>6</v>
          </cell>
          <cell r="AW499">
            <v>3</v>
          </cell>
          <cell r="AX499">
            <v>1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8</v>
          </cell>
          <cell r="BD499">
            <v>8</v>
          </cell>
          <cell r="BE499">
            <v>1</v>
          </cell>
          <cell r="BF499">
            <v>0</v>
          </cell>
          <cell r="BG499">
            <v>9</v>
          </cell>
          <cell r="BH499">
            <v>6</v>
          </cell>
          <cell r="BI499">
            <v>3</v>
          </cell>
          <cell r="BJ499">
            <v>1</v>
          </cell>
          <cell r="BK499">
            <v>6</v>
          </cell>
          <cell r="BL499">
            <v>8</v>
          </cell>
          <cell r="BM499">
            <v>0</v>
          </cell>
          <cell r="BN499">
            <v>-1</v>
          </cell>
          <cell r="BO499">
            <v>8</v>
          </cell>
          <cell r="BP499">
            <v>8</v>
          </cell>
          <cell r="BQ499">
            <v>1</v>
          </cell>
          <cell r="BR499">
            <v>0</v>
          </cell>
          <cell r="BS499">
            <v>6</v>
          </cell>
          <cell r="BT499">
            <v>9</v>
          </cell>
          <cell r="BU499">
            <v>0</v>
          </cell>
          <cell r="BV499">
            <v>-1</v>
          </cell>
          <cell r="BW499">
            <v>7</v>
          </cell>
          <cell r="BX499">
            <v>7</v>
          </cell>
          <cell r="BY499">
            <v>1</v>
          </cell>
          <cell r="BZ499">
            <v>0</v>
          </cell>
        </row>
        <row r="500">
          <cell r="A500" t="str">
            <v>Murer</v>
          </cell>
          <cell r="B500" t="str">
            <v>Murer (16)</v>
          </cell>
          <cell r="C500">
            <v>35</v>
          </cell>
          <cell r="G500">
            <v>0</v>
          </cell>
          <cell r="I500">
            <v>0</v>
          </cell>
          <cell r="K500">
            <v>0</v>
          </cell>
          <cell r="M500">
            <v>0</v>
          </cell>
          <cell r="O500">
            <v>9</v>
          </cell>
          <cell r="S500">
            <v>57</v>
          </cell>
          <cell r="V500">
            <v>62</v>
          </cell>
          <cell r="Y500">
            <v>9</v>
          </cell>
          <cell r="AC500">
            <v>3</v>
          </cell>
          <cell r="AE500">
            <v>4</v>
          </cell>
          <cell r="AF500">
            <v>6</v>
          </cell>
          <cell r="AG500">
            <v>0</v>
          </cell>
          <cell r="AH500">
            <v>-1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6</v>
          </cell>
          <cell r="AN500">
            <v>6</v>
          </cell>
          <cell r="AO500">
            <v>1</v>
          </cell>
          <cell r="AP500">
            <v>-1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5</v>
          </cell>
          <cell r="AV500">
            <v>8</v>
          </cell>
          <cell r="AW500">
            <v>0</v>
          </cell>
          <cell r="AX500">
            <v>-1</v>
          </cell>
          <cell r="AY500">
            <v>7</v>
          </cell>
          <cell r="AZ500">
            <v>7</v>
          </cell>
          <cell r="BA500">
            <v>1</v>
          </cell>
          <cell r="BB500">
            <v>1</v>
          </cell>
          <cell r="BC500">
            <v>7</v>
          </cell>
          <cell r="BD500">
            <v>6</v>
          </cell>
          <cell r="BE500">
            <v>3</v>
          </cell>
          <cell r="BF500">
            <v>1</v>
          </cell>
          <cell r="BG500">
            <v>6</v>
          </cell>
          <cell r="BH500">
            <v>5</v>
          </cell>
          <cell r="BI500">
            <v>3</v>
          </cell>
          <cell r="BJ500">
            <v>1</v>
          </cell>
          <cell r="BK500">
            <v>8</v>
          </cell>
          <cell r="BL500">
            <v>9</v>
          </cell>
          <cell r="BM500">
            <v>0</v>
          </cell>
          <cell r="BN500">
            <v>-1</v>
          </cell>
          <cell r="BO500">
            <v>8</v>
          </cell>
          <cell r="BP500">
            <v>8</v>
          </cell>
          <cell r="BQ500">
            <v>1</v>
          </cell>
          <cell r="BR500">
            <v>0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  <cell r="BW500">
            <v>6</v>
          </cell>
          <cell r="BX500">
            <v>7</v>
          </cell>
          <cell r="BY500">
            <v>0</v>
          </cell>
          <cell r="BZ500">
            <v>-1</v>
          </cell>
        </row>
        <row r="501">
          <cell r="A501" t="str">
            <v>Futte</v>
          </cell>
          <cell r="B501" t="str">
            <v>Futte (16)</v>
          </cell>
          <cell r="C501">
            <v>14</v>
          </cell>
          <cell r="G501">
            <v>0</v>
          </cell>
          <cell r="I501">
            <v>0</v>
          </cell>
          <cell r="K501">
            <v>0</v>
          </cell>
          <cell r="M501">
            <v>0</v>
          </cell>
          <cell r="O501">
            <v>9</v>
          </cell>
          <cell r="S501">
            <v>59</v>
          </cell>
          <cell r="V501">
            <v>64</v>
          </cell>
          <cell r="Y501">
            <v>7</v>
          </cell>
          <cell r="AC501">
            <v>8</v>
          </cell>
          <cell r="AE501">
            <v>6</v>
          </cell>
          <cell r="AF501">
            <v>6</v>
          </cell>
          <cell r="AG501">
            <v>1</v>
          </cell>
          <cell r="AH501">
            <v>-1</v>
          </cell>
          <cell r="AI501">
            <v>6</v>
          </cell>
          <cell r="AJ501">
            <v>6</v>
          </cell>
          <cell r="AK501">
            <v>1</v>
          </cell>
          <cell r="AL501">
            <v>1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5</v>
          </cell>
          <cell r="AR501">
            <v>6</v>
          </cell>
          <cell r="AS501">
            <v>0</v>
          </cell>
          <cell r="AT501">
            <v>-1</v>
          </cell>
          <cell r="AU501">
            <v>7</v>
          </cell>
          <cell r="AV501">
            <v>8</v>
          </cell>
          <cell r="AW501">
            <v>0</v>
          </cell>
          <cell r="AX501">
            <v>-1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6</v>
          </cell>
          <cell r="BD501">
            <v>6</v>
          </cell>
          <cell r="BE501">
            <v>1</v>
          </cell>
          <cell r="BF501">
            <v>1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6</v>
          </cell>
          <cell r="BL501">
            <v>7</v>
          </cell>
          <cell r="BM501">
            <v>0</v>
          </cell>
          <cell r="BN501">
            <v>-1</v>
          </cell>
          <cell r="BO501">
            <v>9</v>
          </cell>
          <cell r="BP501">
            <v>9</v>
          </cell>
          <cell r="BQ501">
            <v>1</v>
          </cell>
          <cell r="BR501">
            <v>0</v>
          </cell>
          <cell r="BS501">
            <v>9</v>
          </cell>
          <cell r="BT501">
            <v>8</v>
          </cell>
          <cell r="BU501">
            <v>3</v>
          </cell>
          <cell r="BV501">
            <v>1</v>
          </cell>
          <cell r="BW501">
            <v>5</v>
          </cell>
          <cell r="BX501">
            <v>8</v>
          </cell>
          <cell r="BY501">
            <v>0</v>
          </cell>
          <cell r="BZ501">
            <v>-1</v>
          </cell>
        </row>
        <row r="502">
          <cell r="A502" t="str">
            <v>Far</v>
          </cell>
          <cell r="B502" t="str">
            <v>Far (16)</v>
          </cell>
          <cell r="C502">
            <v>10</v>
          </cell>
          <cell r="G502">
            <v>0</v>
          </cell>
          <cell r="I502">
            <v>0</v>
          </cell>
          <cell r="K502">
            <v>0</v>
          </cell>
          <cell r="M502">
            <v>0</v>
          </cell>
          <cell r="O502">
            <v>9</v>
          </cell>
          <cell r="S502">
            <v>63</v>
          </cell>
          <cell r="V502">
            <v>63</v>
          </cell>
          <cell r="Y502">
            <v>13</v>
          </cell>
          <cell r="AC502">
            <v>9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6</v>
          </cell>
          <cell r="AN502">
            <v>5</v>
          </cell>
          <cell r="AO502">
            <v>3</v>
          </cell>
          <cell r="AP502">
            <v>1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6</v>
          </cell>
          <cell r="AV502">
            <v>6</v>
          </cell>
          <cell r="AW502">
            <v>1</v>
          </cell>
          <cell r="AX502">
            <v>1</v>
          </cell>
          <cell r="AY502">
            <v>9</v>
          </cell>
          <cell r="AZ502">
            <v>9</v>
          </cell>
          <cell r="BA502">
            <v>1</v>
          </cell>
          <cell r="BB502">
            <v>1</v>
          </cell>
          <cell r="BC502">
            <v>6</v>
          </cell>
          <cell r="BD502">
            <v>7</v>
          </cell>
          <cell r="BE502">
            <v>0</v>
          </cell>
          <cell r="BF502">
            <v>-1</v>
          </cell>
          <cell r="BG502">
            <v>8</v>
          </cell>
          <cell r="BH502">
            <v>8</v>
          </cell>
          <cell r="BI502">
            <v>1</v>
          </cell>
          <cell r="BJ502">
            <v>-1</v>
          </cell>
          <cell r="BK502">
            <v>8</v>
          </cell>
          <cell r="BL502">
            <v>7</v>
          </cell>
          <cell r="BM502">
            <v>3</v>
          </cell>
          <cell r="BN502">
            <v>1</v>
          </cell>
          <cell r="BO502">
            <v>7</v>
          </cell>
          <cell r="BP502">
            <v>6</v>
          </cell>
          <cell r="BQ502">
            <v>3</v>
          </cell>
          <cell r="BR502">
            <v>1</v>
          </cell>
          <cell r="BS502">
            <v>6</v>
          </cell>
          <cell r="BT502">
            <v>6</v>
          </cell>
          <cell r="BU502">
            <v>1</v>
          </cell>
          <cell r="BV502">
            <v>-1</v>
          </cell>
          <cell r="BW502">
            <v>7</v>
          </cell>
          <cell r="BX502">
            <v>9</v>
          </cell>
          <cell r="BY502">
            <v>0</v>
          </cell>
          <cell r="BZ502">
            <v>-1</v>
          </cell>
        </row>
        <row r="503">
          <cell r="A503" t="str">
            <v>Percy</v>
          </cell>
          <cell r="B503" t="str">
            <v>Percy (16)</v>
          </cell>
          <cell r="C503">
            <v>39</v>
          </cell>
          <cell r="G503">
            <v>0</v>
          </cell>
          <cell r="I503">
            <v>0</v>
          </cell>
          <cell r="K503">
            <v>0</v>
          </cell>
          <cell r="M503">
            <v>0</v>
          </cell>
          <cell r="O503">
            <v>9</v>
          </cell>
          <cell r="S503">
            <v>62</v>
          </cell>
          <cell r="V503">
            <v>62</v>
          </cell>
          <cell r="Y503">
            <v>14</v>
          </cell>
          <cell r="AC503">
            <v>7</v>
          </cell>
          <cell r="AE503">
            <v>6</v>
          </cell>
          <cell r="AF503">
            <v>8</v>
          </cell>
          <cell r="AG503">
            <v>0</v>
          </cell>
          <cell r="AH503">
            <v>-1</v>
          </cell>
          <cell r="AI503">
            <v>8</v>
          </cell>
          <cell r="AJ503">
            <v>5</v>
          </cell>
          <cell r="AK503">
            <v>3</v>
          </cell>
          <cell r="AL503">
            <v>1</v>
          </cell>
          <cell r="AM503">
            <v>8</v>
          </cell>
          <cell r="AN503">
            <v>7</v>
          </cell>
          <cell r="AO503">
            <v>3</v>
          </cell>
          <cell r="AP503">
            <v>1</v>
          </cell>
          <cell r="AQ503">
            <v>6</v>
          </cell>
          <cell r="AR503">
            <v>6</v>
          </cell>
          <cell r="AS503">
            <v>1</v>
          </cell>
          <cell r="AT503">
            <v>-1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5</v>
          </cell>
          <cell r="AZ503">
            <v>5</v>
          </cell>
          <cell r="BA503">
            <v>1</v>
          </cell>
          <cell r="BB503">
            <v>-1</v>
          </cell>
          <cell r="BC503">
            <v>8</v>
          </cell>
          <cell r="BD503">
            <v>7</v>
          </cell>
          <cell r="BE503">
            <v>3</v>
          </cell>
          <cell r="BF503">
            <v>1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6</v>
          </cell>
          <cell r="BL503">
            <v>8</v>
          </cell>
          <cell r="BM503">
            <v>0</v>
          </cell>
          <cell r="BN503">
            <v>-1</v>
          </cell>
          <cell r="BO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6</v>
          </cell>
          <cell r="BT503">
            <v>8</v>
          </cell>
          <cell r="BU503">
            <v>0</v>
          </cell>
          <cell r="BV503">
            <v>-1</v>
          </cell>
          <cell r="BW503">
            <v>9</v>
          </cell>
          <cell r="BX503">
            <v>8</v>
          </cell>
          <cell r="BY503">
            <v>3</v>
          </cell>
          <cell r="BZ503">
            <v>1</v>
          </cell>
        </row>
        <row r="504">
          <cell r="A504" t="str">
            <v>Steam</v>
          </cell>
          <cell r="B504" t="str">
            <v>Steam (16)</v>
          </cell>
          <cell r="C504">
            <v>46</v>
          </cell>
          <cell r="G504">
            <v>0</v>
          </cell>
          <cell r="I504">
            <v>0</v>
          </cell>
          <cell r="K504">
            <v>0</v>
          </cell>
          <cell r="M504">
            <v>0</v>
          </cell>
          <cell r="O504">
            <v>9</v>
          </cell>
          <cell r="S504">
            <v>61</v>
          </cell>
          <cell r="V504">
            <v>59</v>
          </cell>
          <cell r="Y504">
            <v>11</v>
          </cell>
          <cell r="AC504">
            <v>6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7</v>
          </cell>
          <cell r="AJ504">
            <v>7</v>
          </cell>
          <cell r="AK504">
            <v>1</v>
          </cell>
          <cell r="AL504">
            <v>-1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9</v>
          </cell>
          <cell r="AR504">
            <v>9</v>
          </cell>
          <cell r="AS504">
            <v>1</v>
          </cell>
          <cell r="AT504">
            <v>-1</v>
          </cell>
          <cell r="AU504">
            <v>5</v>
          </cell>
          <cell r="AV504">
            <v>5</v>
          </cell>
          <cell r="AW504">
            <v>1</v>
          </cell>
          <cell r="AX504">
            <v>1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7</v>
          </cell>
          <cell r="BD504">
            <v>7</v>
          </cell>
          <cell r="BE504">
            <v>1</v>
          </cell>
          <cell r="BF504">
            <v>0</v>
          </cell>
          <cell r="BG504">
            <v>7</v>
          </cell>
          <cell r="BH504">
            <v>7</v>
          </cell>
          <cell r="BI504">
            <v>1</v>
          </cell>
          <cell r="BJ504">
            <v>-1</v>
          </cell>
          <cell r="BK504">
            <v>6</v>
          </cell>
          <cell r="BL504">
            <v>3</v>
          </cell>
          <cell r="BM504">
            <v>3</v>
          </cell>
          <cell r="BN504">
            <v>1</v>
          </cell>
          <cell r="BO504">
            <v>6</v>
          </cell>
          <cell r="BP504">
            <v>7</v>
          </cell>
          <cell r="BQ504">
            <v>0</v>
          </cell>
          <cell r="BR504">
            <v>-1</v>
          </cell>
          <cell r="BS504">
            <v>7</v>
          </cell>
          <cell r="BT504">
            <v>8</v>
          </cell>
          <cell r="BU504">
            <v>0</v>
          </cell>
          <cell r="BV504">
            <v>-1</v>
          </cell>
          <cell r="BW504">
            <v>7</v>
          </cell>
          <cell r="BX504">
            <v>6</v>
          </cell>
          <cell r="BY504">
            <v>3</v>
          </cell>
          <cell r="BZ504">
            <v>1</v>
          </cell>
        </row>
        <row r="505">
          <cell r="A505" t="str">
            <v>LPHJ</v>
          </cell>
          <cell r="B505" t="str">
            <v>LPHJ (16)</v>
          </cell>
          <cell r="C505">
            <v>29</v>
          </cell>
          <cell r="G505">
            <v>0</v>
          </cell>
          <cell r="I505">
            <v>0</v>
          </cell>
          <cell r="K505">
            <v>0</v>
          </cell>
          <cell r="M505">
            <v>0</v>
          </cell>
          <cell r="O505">
            <v>9</v>
          </cell>
          <cell r="S505">
            <v>62</v>
          </cell>
          <cell r="V505">
            <v>64</v>
          </cell>
          <cell r="Y505">
            <v>8</v>
          </cell>
          <cell r="AC505">
            <v>4</v>
          </cell>
          <cell r="AE505">
            <v>8</v>
          </cell>
          <cell r="AF505">
            <v>8</v>
          </cell>
          <cell r="AG505">
            <v>1</v>
          </cell>
          <cell r="AH505">
            <v>0</v>
          </cell>
          <cell r="AI505">
            <v>6</v>
          </cell>
          <cell r="AJ505">
            <v>7</v>
          </cell>
          <cell r="AK505">
            <v>0</v>
          </cell>
          <cell r="AL505">
            <v>-1</v>
          </cell>
          <cell r="AM505">
            <v>6</v>
          </cell>
          <cell r="AN505">
            <v>6</v>
          </cell>
          <cell r="AO505">
            <v>1</v>
          </cell>
          <cell r="AP505">
            <v>-1</v>
          </cell>
          <cell r="AQ505">
            <v>7</v>
          </cell>
          <cell r="AR505">
            <v>6</v>
          </cell>
          <cell r="AS505">
            <v>3</v>
          </cell>
          <cell r="AT505">
            <v>1</v>
          </cell>
          <cell r="AU505">
            <v>7</v>
          </cell>
          <cell r="AV505">
            <v>8</v>
          </cell>
          <cell r="AW505">
            <v>0</v>
          </cell>
          <cell r="AX505">
            <v>-1</v>
          </cell>
          <cell r="AY505">
            <v>7</v>
          </cell>
          <cell r="AZ505">
            <v>7</v>
          </cell>
          <cell r="BA505">
            <v>1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6</v>
          </cell>
          <cell r="BH505">
            <v>6</v>
          </cell>
          <cell r="BI505">
            <v>1</v>
          </cell>
          <cell r="BJ505">
            <v>-1</v>
          </cell>
          <cell r="BK505">
            <v>7</v>
          </cell>
          <cell r="BL505">
            <v>8</v>
          </cell>
          <cell r="BM505">
            <v>0</v>
          </cell>
          <cell r="BN505">
            <v>-1</v>
          </cell>
          <cell r="BO505">
            <v>0</v>
          </cell>
          <cell r="BP505">
            <v>0</v>
          </cell>
          <cell r="BQ505">
            <v>0</v>
          </cell>
          <cell r="BR505">
            <v>0</v>
          </cell>
          <cell r="BS505">
            <v>8</v>
          </cell>
          <cell r="BT505">
            <v>8</v>
          </cell>
          <cell r="BU505">
            <v>1</v>
          </cell>
          <cell r="BV505">
            <v>-1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</row>
        <row r="506">
          <cell r="A506" t="str">
            <v>Gunners</v>
          </cell>
          <cell r="B506" t="str">
            <v>Gunners (16)</v>
          </cell>
          <cell r="C506">
            <v>15</v>
          </cell>
          <cell r="G506">
            <v>0</v>
          </cell>
          <cell r="I506">
            <v>0</v>
          </cell>
          <cell r="K506">
            <v>0</v>
          </cell>
          <cell r="M506">
            <v>0</v>
          </cell>
          <cell r="O506">
            <v>9</v>
          </cell>
          <cell r="S506">
            <v>59</v>
          </cell>
          <cell r="V506">
            <v>63</v>
          </cell>
          <cell r="Y506">
            <v>9</v>
          </cell>
          <cell r="AC506">
            <v>1</v>
          </cell>
          <cell r="AE506">
            <v>6</v>
          </cell>
          <cell r="AF506">
            <v>9</v>
          </cell>
          <cell r="AG506">
            <v>0</v>
          </cell>
          <cell r="AH506">
            <v>-1</v>
          </cell>
          <cell r="AI506">
            <v>5</v>
          </cell>
          <cell r="AJ506">
            <v>6</v>
          </cell>
          <cell r="AK506">
            <v>0</v>
          </cell>
          <cell r="AL506">
            <v>-1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8</v>
          </cell>
          <cell r="AR506">
            <v>8</v>
          </cell>
          <cell r="AS506">
            <v>1</v>
          </cell>
          <cell r="AT506">
            <v>1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7</v>
          </cell>
          <cell r="AZ506">
            <v>7</v>
          </cell>
          <cell r="BA506">
            <v>1</v>
          </cell>
          <cell r="BB506">
            <v>1</v>
          </cell>
          <cell r="BC506">
            <v>6</v>
          </cell>
          <cell r="BD506">
            <v>6</v>
          </cell>
          <cell r="BE506">
            <v>1</v>
          </cell>
          <cell r="BF506">
            <v>1</v>
          </cell>
          <cell r="BG506">
            <v>0</v>
          </cell>
          <cell r="BH506">
            <v>0</v>
          </cell>
          <cell r="BI506">
            <v>0</v>
          </cell>
          <cell r="BJ506">
            <v>0</v>
          </cell>
          <cell r="BK506">
            <v>9</v>
          </cell>
          <cell r="BL506">
            <v>7</v>
          </cell>
          <cell r="BM506">
            <v>3</v>
          </cell>
          <cell r="BN506">
            <v>1</v>
          </cell>
          <cell r="BO506">
            <v>5</v>
          </cell>
          <cell r="BP506">
            <v>6</v>
          </cell>
          <cell r="BQ506">
            <v>0</v>
          </cell>
          <cell r="BR506">
            <v>-1</v>
          </cell>
          <cell r="BS506">
            <v>7</v>
          </cell>
          <cell r="BT506">
            <v>6</v>
          </cell>
          <cell r="BU506">
            <v>3</v>
          </cell>
          <cell r="BV506">
            <v>1</v>
          </cell>
          <cell r="BW506">
            <v>6</v>
          </cell>
          <cell r="BX506">
            <v>8</v>
          </cell>
          <cell r="BY506">
            <v>0</v>
          </cell>
          <cell r="BZ506">
            <v>-1</v>
          </cell>
        </row>
        <row r="507">
          <cell r="A507" t="str">
            <v>Himbo</v>
          </cell>
          <cell r="B507" t="str">
            <v>Himbo (16)</v>
          </cell>
          <cell r="C507">
            <v>19</v>
          </cell>
          <cell r="G507">
            <v>0</v>
          </cell>
          <cell r="I507">
            <v>0</v>
          </cell>
          <cell r="K507">
            <v>0</v>
          </cell>
          <cell r="M507">
            <v>0</v>
          </cell>
          <cell r="O507">
            <v>9</v>
          </cell>
          <cell r="S507">
            <v>62</v>
          </cell>
          <cell r="V507">
            <v>62</v>
          </cell>
          <cell r="Y507">
            <v>15</v>
          </cell>
          <cell r="AC507">
            <v>12</v>
          </cell>
          <cell r="AE507">
            <v>8</v>
          </cell>
          <cell r="AF507">
            <v>6</v>
          </cell>
          <cell r="AG507">
            <v>3</v>
          </cell>
          <cell r="AH507">
            <v>1</v>
          </cell>
          <cell r="AI507">
            <v>9</v>
          </cell>
          <cell r="AJ507">
            <v>8</v>
          </cell>
          <cell r="AK507">
            <v>3</v>
          </cell>
          <cell r="AL507">
            <v>1</v>
          </cell>
          <cell r="AM507">
            <v>7</v>
          </cell>
          <cell r="AN507">
            <v>6</v>
          </cell>
          <cell r="AO507">
            <v>3</v>
          </cell>
          <cell r="AP507">
            <v>1</v>
          </cell>
          <cell r="AQ507">
            <v>7</v>
          </cell>
          <cell r="AR507">
            <v>8</v>
          </cell>
          <cell r="AS507">
            <v>0</v>
          </cell>
          <cell r="AT507">
            <v>-1</v>
          </cell>
          <cell r="AU507">
            <v>8</v>
          </cell>
          <cell r="AV507">
            <v>6</v>
          </cell>
          <cell r="AW507">
            <v>3</v>
          </cell>
          <cell r="AX507">
            <v>1</v>
          </cell>
          <cell r="AY507">
            <v>3</v>
          </cell>
          <cell r="AZ507">
            <v>6</v>
          </cell>
          <cell r="BA507">
            <v>0</v>
          </cell>
          <cell r="BB507">
            <v>-1</v>
          </cell>
          <cell r="BC507">
            <v>8</v>
          </cell>
          <cell r="BD507">
            <v>7</v>
          </cell>
          <cell r="BE507">
            <v>3</v>
          </cell>
          <cell r="BF507">
            <v>1</v>
          </cell>
          <cell r="BG507">
            <v>7</v>
          </cell>
          <cell r="BH507">
            <v>9</v>
          </cell>
          <cell r="BI507">
            <v>0</v>
          </cell>
          <cell r="BJ507">
            <v>-1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5</v>
          </cell>
          <cell r="BP507">
            <v>6</v>
          </cell>
          <cell r="BQ507">
            <v>0</v>
          </cell>
          <cell r="BR507">
            <v>-1</v>
          </cell>
          <cell r="BS507">
            <v>0</v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</row>
        <row r="508">
          <cell r="A508" t="str">
            <v>Select</v>
          </cell>
          <cell r="B508" t="str">
            <v>Select (16)</v>
          </cell>
          <cell r="C508">
            <v>44</v>
          </cell>
          <cell r="G508">
            <v>0</v>
          </cell>
          <cell r="I508">
            <v>0</v>
          </cell>
          <cell r="K508">
            <v>0</v>
          </cell>
          <cell r="M508">
            <v>0</v>
          </cell>
          <cell r="O508">
            <v>9</v>
          </cell>
          <cell r="S508">
            <v>62</v>
          </cell>
          <cell r="V508">
            <v>61</v>
          </cell>
          <cell r="Y508">
            <v>13</v>
          </cell>
          <cell r="AC508">
            <v>10</v>
          </cell>
          <cell r="AE508">
            <v>8</v>
          </cell>
          <cell r="AF508">
            <v>8</v>
          </cell>
          <cell r="AG508">
            <v>1</v>
          </cell>
          <cell r="AH508">
            <v>0</v>
          </cell>
          <cell r="AI508">
            <v>8</v>
          </cell>
          <cell r="AJ508">
            <v>8</v>
          </cell>
          <cell r="AK508">
            <v>1</v>
          </cell>
          <cell r="AL508">
            <v>0</v>
          </cell>
          <cell r="AM508">
            <v>9</v>
          </cell>
          <cell r="AN508">
            <v>9</v>
          </cell>
          <cell r="AO508">
            <v>1</v>
          </cell>
          <cell r="AP508">
            <v>0</v>
          </cell>
          <cell r="AQ508">
            <v>6</v>
          </cell>
          <cell r="AR508">
            <v>7</v>
          </cell>
          <cell r="AS508">
            <v>0</v>
          </cell>
          <cell r="AT508">
            <v>-1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7</v>
          </cell>
          <cell r="AZ508">
            <v>6</v>
          </cell>
          <cell r="BA508">
            <v>3</v>
          </cell>
          <cell r="BB508">
            <v>1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6</v>
          </cell>
          <cell r="BH508">
            <v>5</v>
          </cell>
          <cell r="BI508">
            <v>3</v>
          </cell>
          <cell r="BJ508">
            <v>1</v>
          </cell>
          <cell r="BK508">
            <v>6</v>
          </cell>
          <cell r="BL508">
            <v>5</v>
          </cell>
          <cell r="BM508">
            <v>3</v>
          </cell>
          <cell r="BN508">
            <v>1</v>
          </cell>
          <cell r="BO508">
            <v>0</v>
          </cell>
          <cell r="BP508">
            <v>0</v>
          </cell>
          <cell r="BQ508">
            <v>0</v>
          </cell>
          <cell r="BR508">
            <v>0</v>
          </cell>
          <cell r="BS508">
            <v>6</v>
          </cell>
          <cell r="BT508">
            <v>7</v>
          </cell>
          <cell r="BU508">
            <v>0</v>
          </cell>
          <cell r="BV508">
            <v>-1</v>
          </cell>
          <cell r="BW508">
            <v>6</v>
          </cell>
          <cell r="BX508">
            <v>6</v>
          </cell>
          <cell r="BY508">
            <v>1</v>
          </cell>
          <cell r="BZ508">
            <v>1</v>
          </cell>
        </row>
        <row r="509">
          <cell r="A509" t="str">
            <v>Benbo</v>
          </cell>
          <cell r="B509" t="str">
            <v>Benbo (16)</v>
          </cell>
          <cell r="C509">
            <v>5</v>
          </cell>
          <cell r="G509">
            <v>0</v>
          </cell>
          <cell r="I509">
            <v>0</v>
          </cell>
          <cell r="K509">
            <v>0</v>
          </cell>
          <cell r="M509">
            <v>1</v>
          </cell>
          <cell r="O509">
            <v>9</v>
          </cell>
          <cell r="S509">
            <v>68</v>
          </cell>
          <cell r="V509">
            <v>61</v>
          </cell>
          <cell r="Y509">
            <v>17</v>
          </cell>
          <cell r="AC509">
            <v>5</v>
          </cell>
          <cell r="AE509">
            <v>9</v>
          </cell>
          <cell r="AF509">
            <v>6</v>
          </cell>
          <cell r="AG509">
            <v>3</v>
          </cell>
          <cell r="AH509">
            <v>1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8</v>
          </cell>
          <cell r="AN509">
            <v>9</v>
          </cell>
          <cell r="AO509">
            <v>0</v>
          </cell>
          <cell r="AP509">
            <v>-1</v>
          </cell>
          <cell r="AQ509">
            <v>6</v>
          </cell>
          <cell r="AR509">
            <v>6</v>
          </cell>
          <cell r="AS509">
            <v>1</v>
          </cell>
          <cell r="AT509">
            <v>1</v>
          </cell>
          <cell r="AU509">
            <v>8</v>
          </cell>
          <cell r="AV509">
            <v>6</v>
          </cell>
          <cell r="AW509">
            <v>3</v>
          </cell>
          <cell r="AX509">
            <v>1</v>
          </cell>
          <cell r="AY509">
            <v>8</v>
          </cell>
          <cell r="AZ509">
            <v>7</v>
          </cell>
          <cell r="BA509">
            <v>3</v>
          </cell>
          <cell r="BB509">
            <v>1</v>
          </cell>
          <cell r="BC509">
            <v>8</v>
          </cell>
          <cell r="BD509">
            <v>8</v>
          </cell>
          <cell r="BE509">
            <v>1</v>
          </cell>
          <cell r="BF509">
            <v>1</v>
          </cell>
          <cell r="BG509">
            <v>6</v>
          </cell>
          <cell r="BH509">
            <v>7</v>
          </cell>
          <cell r="BI509">
            <v>0</v>
          </cell>
          <cell r="BJ509">
            <v>-1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7</v>
          </cell>
          <cell r="BP509">
            <v>6</v>
          </cell>
          <cell r="BQ509">
            <v>3</v>
          </cell>
          <cell r="BR509">
            <v>1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8</v>
          </cell>
          <cell r="BX509">
            <v>6</v>
          </cell>
          <cell r="BY509">
            <v>3</v>
          </cell>
          <cell r="BZ509">
            <v>1</v>
          </cell>
        </row>
        <row r="510">
          <cell r="A510" t="str">
            <v>Flinca</v>
          </cell>
          <cell r="B510" t="str">
            <v>Flinca (16)</v>
          </cell>
          <cell r="C510">
            <v>11</v>
          </cell>
          <cell r="G510">
            <v>0</v>
          </cell>
          <cell r="I510">
            <v>0</v>
          </cell>
          <cell r="K510">
            <v>0</v>
          </cell>
          <cell r="M510">
            <v>0</v>
          </cell>
          <cell r="O510">
            <v>9</v>
          </cell>
          <cell r="S510">
            <v>65</v>
          </cell>
          <cell r="V510">
            <v>61</v>
          </cell>
          <cell r="Y510">
            <v>14</v>
          </cell>
          <cell r="AC510">
            <v>2</v>
          </cell>
          <cell r="AE510">
            <v>7</v>
          </cell>
          <cell r="AF510">
            <v>7</v>
          </cell>
          <cell r="AG510">
            <v>1</v>
          </cell>
          <cell r="AH510">
            <v>0</v>
          </cell>
          <cell r="AI510">
            <v>7</v>
          </cell>
          <cell r="AJ510">
            <v>6</v>
          </cell>
          <cell r="AK510">
            <v>3</v>
          </cell>
          <cell r="AL510">
            <v>1</v>
          </cell>
          <cell r="AM510">
            <v>8</v>
          </cell>
          <cell r="AN510">
            <v>5</v>
          </cell>
          <cell r="AO510">
            <v>3</v>
          </cell>
          <cell r="AP510">
            <v>1</v>
          </cell>
          <cell r="AQ510">
            <v>9</v>
          </cell>
          <cell r="AR510">
            <v>7</v>
          </cell>
          <cell r="AS510">
            <v>3</v>
          </cell>
          <cell r="AT510">
            <v>1</v>
          </cell>
          <cell r="AU510">
            <v>8</v>
          </cell>
          <cell r="AV510">
            <v>9</v>
          </cell>
          <cell r="AW510">
            <v>0</v>
          </cell>
          <cell r="AX510">
            <v>-1</v>
          </cell>
          <cell r="AY510">
            <v>6</v>
          </cell>
          <cell r="AZ510">
            <v>7</v>
          </cell>
          <cell r="BA510">
            <v>0</v>
          </cell>
          <cell r="BB510">
            <v>-1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8</v>
          </cell>
          <cell r="BH510">
            <v>6</v>
          </cell>
          <cell r="BI510">
            <v>3</v>
          </cell>
          <cell r="BJ510">
            <v>1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6</v>
          </cell>
          <cell r="BP510">
            <v>6</v>
          </cell>
          <cell r="BQ510">
            <v>1</v>
          </cell>
          <cell r="BR510">
            <v>-1</v>
          </cell>
          <cell r="BS510">
            <v>6</v>
          </cell>
          <cell r="BT510">
            <v>8</v>
          </cell>
          <cell r="BU510">
            <v>0</v>
          </cell>
          <cell r="BV510">
            <v>-1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æsonstart"/>
      <sheetName val="Puljeinddeling"/>
      <sheetName val="Program"/>
      <sheetName val="1. runde"/>
      <sheetName val="Kampe"/>
      <sheetName val="Rækker"/>
      <sheetName val="Rækker - Udskrift"/>
      <sheetName val="Stillingen - Pulje 1-8"/>
      <sheetName val="Stillingen - Pulje 9-16"/>
      <sheetName val="D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Grand Prix-række afgives til Bjarne Villadsen</v>
          </cell>
        </row>
        <row r="2">
          <cell r="H2" t="str">
            <v>Senest Onsdag kl. 23.00 i næste kampuge</v>
          </cell>
        </row>
        <row r="3">
          <cell r="H3" t="str">
            <v>på tlf.: 20 46 98 75 eller på email: lundstipsforening@gmail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B3D0B-1D8A-4872-B67C-023C59C02529}">
  <sheetPr>
    <pageSetUpPr fitToPage="1"/>
  </sheetPr>
  <dimension ref="A1:O40"/>
  <sheetViews>
    <sheetView showGridLines="0" workbookViewId="0">
      <selection sqref="A1:O2"/>
    </sheetView>
  </sheetViews>
  <sheetFormatPr defaultRowHeight="12.75" x14ac:dyDescent="0.15"/>
  <cols>
    <col min="1" max="1" width="14.15625" customWidth="1"/>
    <col min="2" max="2" width="1.6171875" customWidth="1"/>
    <col min="3" max="3" width="14.15625" customWidth="1"/>
    <col min="4" max="4" width="1.6171875" customWidth="1"/>
    <col min="5" max="5" width="14.15625" customWidth="1"/>
    <col min="6" max="6" width="1.6171875" customWidth="1"/>
    <col min="7" max="7" width="14.15625" customWidth="1"/>
    <col min="8" max="8" width="1.6171875" customWidth="1"/>
    <col min="9" max="9" width="14.15625" customWidth="1"/>
    <col min="10" max="10" width="1.6171875" customWidth="1"/>
    <col min="11" max="11" width="14.15625" customWidth="1"/>
    <col min="12" max="12" width="1.6171875" customWidth="1"/>
    <col min="13" max="13" width="14.15625" customWidth="1"/>
    <col min="14" max="14" width="1.6171875" customWidth="1"/>
    <col min="15" max="15" width="14.15625" customWidth="1"/>
  </cols>
  <sheetData>
    <row r="1" spans="1:15" ht="12.75" customHeight="1" x14ac:dyDescent="0.15">
      <c r="A1" s="105" t="str">
        <f>CONCATENATE("Grand Prix ",DB!B1)</f>
        <v>Grand Prix 2026</v>
      </c>
      <c r="B1" s="105"/>
      <c r="C1" s="105"/>
      <c r="D1" s="105"/>
      <c r="E1" s="105"/>
      <c r="F1" s="105"/>
      <c r="G1" s="105"/>
      <c r="H1" s="105"/>
      <c r="I1" s="106"/>
      <c r="J1" s="106"/>
      <c r="K1" s="106"/>
      <c r="L1" s="106"/>
      <c r="M1" s="106"/>
      <c r="N1" s="106"/>
      <c r="O1" s="106"/>
    </row>
    <row r="2" spans="1:15" ht="12.75" customHeight="1" x14ac:dyDescent="0.15">
      <c r="A2" s="105"/>
      <c r="B2" s="105"/>
      <c r="C2" s="105"/>
      <c r="D2" s="105"/>
      <c r="E2" s="105"/>
      <c r="F2" s="105"/>
      <c r="G2" s="105"/>
      <c r="H2" s="105"/>
      <c r="I2" s="106"/>
      <c r="J2" s="106"/>
      <c r="K2" s="106"/>
      <c r="L2" s="106"/>
      <c r="M2" s="106"/>
      <c r="N2" s="106"/>
      <c r="O2" s="106"/>
    </row>
    <row r="3" spans="1:15" x14ac:dyDescent="0.15">
      <c r="A3" s="99" t="s">
        <v>0</v>
      </c>
      <c r="B3" s="99"/>
      <c r="C3" s="99"/>
      <c r="E3" s="99" t="s">
        <v>1</v>
      </c>
      <c r="F3" s="99"/>
      <c r="G3" s="99"/>
      <c r="I3" s="99" t="s">
        <v>2</v>
      </c>
      <c r="J3" s="99"/>
      <c r="K3" s="99"/>
      <c r="M3" s="99" t="s">
        <v>3</v>
      </c>
      <c r="N3" s="99"/>
      <c r="O3" s="99"/>
    </row>
    <row r="4" spans="1:15" ht="13.5" thickBot="1" x14ac:dyDescent="0.2">
      <c r="A4" s="100"/>
      <c r="B4" s="100"/>
      <c r="C4" s="100"/>
      <c r="E4" s="100"/>
      <c r="F4" s="100"/>
      <c r="G4" s="100"/>
      <c r="I4" s="100"/>
      <c r="J4" s="100"/>
      <c r="K4" s="100"/>
      <c r="M4" s="100"/>
      <c r="N4" s="100"/>
      <c r="O4" s="100"/>
    </row>
    <row r="5" spans="1:15" ht="14.25" thickTop="1" thickBot="1" x14ac:dyDescent="0.2">
      <c r="A5" s="101" t="str">
        <f>DB!C3</f>
        <v>10. runde</v>
      </c>
      <c r="B5" s="102"/>
      <c r="C5" s="103"/>
      <c r="E5" s="101" t="str">
        <f>DB!C3</f>
        <v>10. runde</v>
      </c>
      <c r="F5" s="102"/>
      <c r="G5" s="103"/>
      <c r="I5" s="101" t="str">
        <f>DB!C3</f>
        <v>10. runde</v>
      </c>
      <c r="J5" s="102"/>
      <c r="K5" s="103"/>
      <c r="M5" s="101" t="str">
        <f>DB!C3</f>
        <v>10. runde</v>
      </c>
      <c r="N5" s="102"/>
      <c r="O5" s="103"/>
    </row>
    <row r="6" spans="1:15" ht="13.5" thickTop="1" x14ac:dyDescent="0.15">
      <c r="A6" s="84" t="str">
        <f>DB!A78</f>
        <v>Far</v>
      </c>
      <c r="B6" s="83" t="str">
        <f t="shared" ref="B6:B11" si="0">IF(A6&lt;&gt;"","-","")</f>
        <v>-</v>
      </c>
      <c r="C6" s="87" t="str">
        <f>DB!B78</f>
        <v>United</v>
      </c>
      <c r="E6" s="84" t="str">
        <f>DB!A85</f>
        <v>Harry</v>
      </c>
      <c r="F6" s="83" t="str">
        <f t="shared" ref="F6:F11" si="1">IF(E6&lt;&gt;"","-","")</f>
        <v>-</v>
      </c>
      <c r="G6" s="87" t="str">
        <f>DB!B85</f>
        <v>Idskov</v>
      </c>
      <c r="I6" s="84" t="str">
        <f>DB!A92</f>
        <v>Zico</v>
      </c>
      <c r="J6" s="83" t="str">
        <f t="shared" ref="J6:J11" si="2">IF(I6&lt;&gt;"","-","")</f>
        <v>-</v>
      </c>
      <c r="K6" s="87" t="str">
        <f>DB!B92</f>
        <v>Select</v>
      </c>
      <c r="M6" s="84" t="str">
        <f>DB!A99</f>
        <v>Steam</v>
      </c>
      <c r="N6" s="83" t="str">
        <f t="shared" ref="N6:N11" si="3">IF(M6&lt;&gt;"","-","")</f>
        <v>-</v>
      </c>
      <c r="O6" s="87" t="str">
        <f>DB!B99</f>
        <v>Far</v>
      </c>
    </row>
    <row r="7" spans="1:15" x14ac:dyDescent="0.15">
      <c r="A7" s="3" t="str">
        <f>DB!A79</f>
        <v>Chelsea</v>
      </c>
      <c r="B7" s="1" t="str">
        <f t="shared" si="0"/>
        <v>-</v>
      </c>
      <c r="C7" s="5" t="str">
        <f>DB!B79</f>
        <v>Kudsken</v>
      </c>
      <c r="E7" s="3" t="str">
        <f>DB!A86</f>
        <v>Murer</v>
      </c>
      <c r="F7" s="1" t="str">
        <f t="shared" si="1"/>
        <v>-</v>
      </c>
      <c r="G7" s="5" t="str">
        <f>DB!B86</f>
        <v>Agger</v>
      </c>
      <c r="I7" s="3" t="str">
        <f>DB!A93</f>
        <v>Far</v>
      </c>
      <c r="J7" s="1" t="str">
        <f t="shared" si="2"/>
        <v>-</v>
      </c>
      <c r="K7" s="5" t="str">
        <f>DB!B93</f>
        <v>Lauge</v>
      </c>
      <c r="M7" s="3" t="str">
        <f>DB!A100</f>
        <v>Benbo</v>
      </c>
      <c r="N7" s="1" t="str">
        <f t="shared" si="3"/>
        <v>-</v>
      </c>
      <c r="O7" s="5" t="str">
        <f>DB!B100</f>
        <v>Kinks</v>
      </c>
    </row>
    <row r="8" spans="1:15" x14ac:dyDescent="0.15">
      <c r="A8" s="3" t="str">
        <f>DB!A80</f>
        <v>SPVK</v>
      </c>
      <c r="B8" s="1" t="str">
        <f t="shared" si="0"/>
        <v>-</v>
      </c>
      <c r="C8" s="5" t="str">
        <f>DB!B80</f>
        <v>Højgård</v>
      </c>
      <c r="E8" s="3" t="str">
        <f>DB!A87</f>
        <v>Anderup</v>
      </c>
      <c r="F8" s="1" t="str">
        <f t="shared" si="1"/>
        <v>-</v>
      </c>
      <c r="G8" s="5" t="str">
        <f>DB!B87</f>
        <v>Degnen</v>
      </c>
      <c r="I8" s="3" t="str">
        <f>DB!A94</f>
        <v>Frydkær</v>
      </c>
      <c r="J8" s="1" t="str">
        <f t="shared" si="2"/>
        <v>-</v>
      </c>
      <c r="K8" s="5" t="str">
        <f>DB!B94</f>
        <v>Halvor</v>
      </c>
      <c r="M8" s="3" t="str">
        <f>DB!A101</f>
        <v>Nielsen</v>
      </c>
      <c r="N8" s="1" t="str">
        <f t="shared" si="3"/>
        <v>-</v>
      </c>
      <c r="O8" s="5" t="str">
        <f>DB!B101</f>
        <v>MFP</v>
      </c>
    </row>
    <row r="9" spans="1:15" x14ac:dyDescent="0.15">
      <c r="A9" s="3" t="str">
        <f>DB!A81</f>
        <v>Kinks</v>
      </c>
      <c r="B9" s="1" t="str">
        <f t="shared" si="0"/>
        <v>-</v>
      </c>
      <c r="C9" s="5" t="str">
        <f>DB!B81</f>
        <v>Select</v>
      </c>
      <c r="E9" s="3" t="str">
        <f>DB!A88</f>
        <v>Robbo</v>
      </c>
      <c r="F9" s="1" t="str">
        <f t="shared" si="1"/>
        <v>-</v>
      </c>
      <c r="G9" s="5" t="str">
        <f>DB!B88</f>
        <v>Cottee</v>
      </c>
      <c r="I9" s="3" t="str">
        <f>DB!A95</f>
        <v>Chelsea</v>
      </c>
      <c r="J9" s="1" t="str">
        <f t="shared" si="2"/>
        <v>-</v>
      </c>
      <c r="K9" s="5" t="str">
        <f>DB!B95</f>
        <v>Nuser</v>
      </c>
      <c r="M9" s="3" t="str">
        <f>DB!A102</f>
        <v>ÅZÆTZØW</v>
      </c>
      <c r="N9" s="1" t="str">
        <f t="shared" si="3"/>
        <v>-</v>
      </c>
      <c r="O9" s="5" t="str">
        <f>DB!B102</f>
        <v>Idskov</v>
      </c>
    </row>
    <row r="10" spans="1:15" x14ac:dyDescent="0.15">
      <c r="A10" s="3" t="str">
        <f>DB!A82</f>
        <v>Idskov</v>
      </c>
      <c r="B10" s="1" t="str">
        <f t="shared" si="0"/>
        <v>-</v>
      </c>
      <c r="C10" s="5" t="str">
        <f>DB!B82</f>
        <v>Lund</v>
      </c>
      <c r="E10" s="3" t="str">
        <f>DB!A89</f>
        <v>Livpool</v>
      </c>
      <c r="F10" s="1" t="str">
        <f t="shared" si="1"/>
        <v>-</v>
      </c>
      <c r="G10" s="5" t="str">
        <f>DB!B89</f>
        <v>Steam</v>
      </c>
      <c r="I10" s="3" t="str">
        <f>DB!A96</f>
        <v>Murer</v>
      </c>
      <c r="J10" s="1" t="str">
        <f t="shared" si="2"/>
        <v>-</v>
      </c>
      <c r="K10" s="5" t="str">
        <f>DB!B96</f>
        <v>Lund</v>
      </c>
      <c r="M10" s="3" t="str">
        <f>DB!A103</f>
        <v>Futte</v>
      </c>
      <c r="N10" s="1" t="str">
        <f t="shared" si="3"/>
        <v>-</v>
      </c>
      <c r="O10" s="5" t="str">
        <f>DB!B103</f>
        <v>Randers</v>
      </c>
    </row>
    <row r="11" spans="1:15" ht="13.5" thickBot="1" x14ac:dyDescent="0.2">
      <c r="A11" s="4" t="str">
        <f>DB!A83</f>
        <v>LPHJ</v>
      </c>
      <c r="B11" s="2" t="str">
        <f t="shared" si="0"/>
        <v>-</v>
      </c>
      <c r="C11" s="6" t="str">
        <f>DB!B83</f>
        <v>Frydkær</v>
      </c>
      <c r="E11" s="4" t="str">
        <f>DB!A90</f>
        <v>Forest</v>
      </c>
      <c r="F11" s="2" t="str">
        <f t="shared" si="1"/>
        <v>-</v>
      </c>
      <c r="G11" s="6" t="str">
        <f>DB!B90</f>
        <v>Himbo</v>
      </c>
      <c r="I11" s="4" t="str">
        <f>DB!A97</f>
        <v>Flinca</v>
      </c>
      <c r="J11" s="2" t="str">
        <f t="shared" si="2"/>
        <v>-</v>
      </c>
      <c r="K11" s="6" t="str">
        <f>DB!B97</f>
        <v>LUFCMOT</v>
      </c>
      <c r="M11" s="4" t="str">
        <f>DB!A104</f>
        <v>Laplace</v>
      </c>
      <c r="N11" s="2" t="str">
        <f t="shared" si="3"/>
        <v>-</v>
      </c>
      <c r="O11" s="6" t="str">
        <f>DB!B104</f>
        <v>LPHJ</v>
      </c>
    </row>
    <row r="12" spans="1:15" ht="13.5" thickTop="1" x14ac:dyDescent="0.15">
      <c r="A12" s="99" t="s">
        <v>4</v>
      </c>
      <c r="B12" s="99"/>
      <c r="C12" s="99"/>
      <c r="E12" s="99" t="s">
        <v>5</v>
      </c>
      <c r="F12" s="99"/>
      <c r="G12" s="99"/>
      <c r="I12" s="99" t="s">
        <v>6</v>
      </c>
      <c r="J12" s="99"/>
      <c r="K12" s="99"/>
      <c r="M12" s="99" t="s">
        <v>7</v>
      </c>
      <c r="N12" s="99"/>
      <c r="O12" s="99"/>
    </row>
    <row r="13" spans="1:15" ht="13.5" thickBot="1" x14ac:dyDescent="0.2">
      <c r="A13" s="100"/>
      <c r="B13" s="100"/>
      <c r="C13" s="100"/>
      <c r="E13" s="100"/>
      <c r="F13" s="100"/>
      <c r="G13" s="100"/>
      <c r="I13" s="100"/>
      <c r="J13" s="100"/>
      <c r="K13" s="100"/>
      <c r="M13" s="100"/>
      <c r="N13" s="100"/>
      <c r="O13" s="100"/>
    </row>
    <row r="14" spans="1:15" ht="14.25" thickTop="1" thickBot="1" x14ac:dyDescent="0.2">
      <c r="A14" s="101" t="str">
        <f>DB!C3</f>
        <v>10. runde</v>
      </c>
      <c r="B14" s="102"/>
      <c r="C14" s="103"/>
      <c r="E14" s="101" t="str">
        <f>DB!C3</f>
        <v>10. runde</v>
      </c>
      <c r="F14" s="102"/>
      <c r="G14" s="103"/>
      <c r="I14" s="101" t="str">
        <f>DB!C3</f>
        <v>10. runde</v>
      </c>
      <c r="J14" s="102"/>
      <c r="K14" s="103"/>
      <c r="M14" s="101" t="str">
        <f>DB!C3</f>
        <v>10. runde</v>
      </c>
      <c r="N14" s="102"/>
      <c r="O14" s="103"/>
    </row>
    <row r="15" spans="1:15" ht="13.5" thickTop="1" x14ac:dyDescent="0.15">
      <c r="A15" s="84" t="str">
        <f>DB!A106</f>
        <v>Livpool</v>
      </c>
      <c r="B15" s="83" t="str">
        <f t="shared" ref="B15:B20" si="4">IF(A15&lt;&gt;"","-","")</f>
        <v>-</v>
      </c>
      <c r="C15" s="87" t="str">
        <f>DB!B106</f>
        <v>Sebjoh</v>
      </c>
      <c r="E15" s="84" t="str">
        <f>DB!A113</f>
        <v>Select</v>
      </c>
      <c r="F15" s="83" t="str">
        <f t="shared" ref="F15:F20" si="5">IF(E15&lt;&gt;"","-","")</f>
        <v>-</v>
      </c>
      <c r="G15" s="87" t="str">
        <f>DB!B113</f>
        <v>Mauer</v>
      </c>
      <c r="I15" s="84" t="str">
        <f>DB!A120</f>
        <v>Kinks</v>
      </c>
      <c r="J15" s="83" t="str">
        <f t="shared" ref="J15:J20" si="6">IF(I15&lt;&gt;"","-","")</f>
        <v>-</v>
      </c>
      <c r="K15" s="87" t="str">
        <f>DB!B120</f>
        <v>Watson</v>
      </c>
      <c r="M15" s="84" t="str">
        <f>DB!A127</f>
        <v>Himbo</v>
      </c>
      <c r="N15" s="83" t="str">
        <f t="shared" ref="N15:N20" si="7">IF(M15&lt;&gt;"","-","")</f>
        <v>-</v>
      </c>
      <c r="O15" s="87" t="str">
        <f>DB!B127</f>
        <v>Randers</v>
      </c>
    </row>
    <row r="16" spans="1:15" x14ac:dyDescent="0.15">
      <c r="A16" s="3" t="str">
        <f>DB!A107</f>
        <v>Hede</v>
      </c>
      <c r="B16" s="1" t="str">
        <f t="shared" si="4"/>
        <v>-</v>
      </c>
      <c r="C16" s="5" t="str">
        <f>DB!B107</f>
        <v>Gunners</v>
      </c>
      <c r="E16" s="3" t="str">
        <f>DB!A114</f>
        <v>Chelsea</v>
      </c>
      <c r="F16" s="1" t="str">
        <f t="shared" si="5"/>
        <v>-</v>
      </c>
      <c r="G16" s="5" t="str">
        <f>DB!B114</f>
        <v>LPHJ</v>
      </c>
      <c r="I16" s="3" t="str">
        <f>DB!A121</f>
        <v>Anfield</v>
      </c>
      <c r="J16" s="1" t="str">
        <f t="shared" si="6"/>
        <v>-</v>
      </c>
      <c r="K16" s="5" t="str">
        <f>DB!B121</f>
        <v>Far</v>
      </c>
      <c r="M16" s="3" t="str">
        <f>DB!A128</f>
        <v>Flinca</v>
      </c>
      <c r="N16" s="1" t="str">
        <f t="shared" si="7"/>
        <v>-</v>
      </c>
      <c r="O16" s="5" t="str">
        <f>DB!B128</f>
        <v>Højgård</v>
      </c>
    </row>
    <row r="17" spans="1:15" x14ac:dyDescent="0.15">
      <c r="A17" s="3" t="str">
        <f>DB!A108</f>
        <v>Cottee</v>
      </c>
      <c r="B17" s="1" t="str">
        <f t="shared" si="4"/>
        <v>-</v>
      </c>
      <c r="C17" s="5" t="str">
        <f>DB!B108</f>
        <v>Anderup</v>
      </c>
      <c r="E17" s="3" t="str">
        <f>DB!A115</f>
        <v>Harry</v>
      </c>
      <c r="F17" s="1" t="str">
        <f t="shared" si="5"/>
        <v>-</v>
      </c>
      <c r="G17" s="5" t="str">
        <f>DB!B115</f>
        <v>Nemelig</v>
      </c>
      <c r="I17" s="3" t="str">
        <f>DB!A122</f>
        <v>Murer</v>
      </c>
      <c r="J17" s="1" t="str">
        <f t="shared" si="6"/>
        <v>-</v>
      </c>
      <c r="K17" s="5" t="str">
        <f>DB!B122</f>
        <v>Schøn</v>
      </c>
      <c r="M17" s="3" t="str">
        <f>DB!A129</f>
        <v>Benbo</v>
      </c>
      <c r="N17" s="1" t="str">
        <f t="shared" si="7"/>
        <v>-</v>
      </c>
      <c r="O17" s="5" t="str">
        <f>DB!B129</f>
        <v>Harry</v>
      </c>
    </row>
    <row r="18" spans="1:15" x14ac:dyDescent="0.15">
      <c r="A18" s="3" t="str">
        <f>DB!A109</f>
        <v>Steam</v>
      </c>
      <c r="B18" s="1" t="str">
        <f t="shared" si="4"/>
        <v>-</v>
      </c>
      <c r="C18" s="5" t="str">
        <f>DB!B109</f>
        <v>Far</v>
      </c>
      <c r="E18" s="3" t="str">
        <f>DB!A116</f>
        <v>Agger</v>
      </c>
      <c r="F18" s="1" t="str">
        <f t="shared" si="5"/>
        <v>-</v>
      </c>
      <c r="G18" s="5" t="str">
        <f>DB!B116</f>
        <v>Steam</v>
      </c>
      <c r="I18" s="3" t="str">
        <f>DB!A123</f>
        <v>Lund</v>
      </c>
      <c r="J18" s="1" t="str">
        <f t="shared" si="6"/>
        <v>-</v>
      </c>
      <c r="K18" s="5" t="str">
        <f>DB!B123</f>
        <v>Laplace</v>
      </c>
      <c r="M18" s="3" t="str">
        <f>DB!A130</f>
        <v>Idskov</v>
      </c>
      <c r="N18" s="1" t="str">
        <f t="shared" si="7"/>
        <v>-</v>
      </c>
      <c r="O18" s="5" t="str">
        <f>DB!B130</f>
        <v>Murer</v>
      </c>
    </row>
    <row r="19" spans="1:15" x14ac:dyDescent="0.15">
      <c r="A19" s="3" t="str">
        <f>DB!A110</f>
        <v>Select</v>
      </c>
      <c r="B19" s="1" t="str">
        <f t="shared" si="4"/>
        <v>-</v>
      </c>
      <c r="C19" s="5" t="str">
        <f>DB!B110</f>
        <v>Forest</v>
      </c>
      <c r="E19" s="3" t="str">
        <f>DB!A117</f>
        <v>Frydkær</v>
      </c>
      <c r="F19" s="1" t="str">
        <f t="shared" si="5"/>
        <v>-</v>
      </c>
      <c r="G19" s="5" t="str">
        <f>DB!B117</f>
        <v>SPVK</v>
      </c>
      <c r="I19" s="3" t="str">
        <f>DB!A124</f>
        <v>Nuser</v>
      </c>
      <c r="J19" s="1" t="str">
        <f t="shared" si="6"/>
        <v>-</v>
      </c>
      <c r="K19" s="5" t="str">
        <f>DB!B124</f>
        <v>Select</v>
      </c>
      <c r="M19" s="3" t="str">
        <f>DB!A131</f>
        <v>Kailua</v>
      </c>
      <c r="N19" s="1" t="str">
        <f t="shared" si="7"/>
        <v>-</v>
      </c>
      <c r="O19" s="5" t="str">
        <f>DB!B131</f>
        <v>Zico</v>
      </c>
    </row>
    <row r="20" spans="1:15" ht="13.5" thickBot="1" x14ac:dyDescent="0.2">
      <c r="A20" s="4" t="str">
        <f>DB!A111</f>
        <v>Himbo</v>
      </c>
      <c r="B20" s="2" t="str">
        <f t="shared" si="4"/>
        <v>-</v>
      </c>
      <c r="C20" s="6" t="str">
        <f>DB!B111</f>
        <v>Murer</v>
      </c>
      <c r="E20" s="4" t="str">
        <f>DB!A118</f>
        <v>MFP</v>
      </c>
      <c r="F20" s="2" t="str">
        <f t="shared" si="5"/>
        <v>-</v>
      </c>
      <c r="G20" s="6" t="str">
        <f>DB!B118</f>
        <v>Idskov</v>
      </c>
      <c r="I20" s="4" t="str">
        <f>DB!A125</f>
        <v>Futte</v>
      </c>
      <c r="J20" s="2" t="str">
        <f t="shared" si="6"/>
        <v>-</v>
      </c>
      <c r="K20" s="6" t="str">
        <f>DB!B125</f>
        <v>brula</v>
      </c>
      <c r="M20" s="4" t="str">
        <f>DB!A132</f>
        <v>Steam</v>
      </c>
      <c r="N20" s="2" t="str">
        <f t="shared" si="7"/>
        <v>-</v>
      </c>
      <c r="O20" s="6" t="str">
        <f>DB!B132</f>
        <v>Percy</v>
      </c>
    </row>
    <row r="21" spans="1:15" ht="13.5" thickTop="1" x14ac:dyDescent="0.15">
      <c r="A21" s="99" t="s">
        <v>8</v>
      </c>
      <c r="B21" s="99"/>
      <c r="C21" s="99"/>
      <c r="E21" s="99" t="s">
        <v>9</v>
      </c>
      <c r="F21" s="99"/>
      <c r="G21" s="99"/>
      <c r="I21" s="99" t="s">
        <v>10</v>
      </c>
      <c r="J21" s="99"/>
      <c r="K21" s="99"/>
      <c r="M21" s="99" t="s">
        <v>11</v>
      </c>
      <c r="N21" s="99"/>
      <c r="O21" s="99"/>
    </row>
    <row r="22" spans="1:15" ht="13.5" thickBot="1" x14ac:dyDescent="0.2">
      <c r="A22" s="100"/>
      <c r="B22" s="100"/>
      <c r="C22" s="100"/>
      <c r="E22" s="100"/>
      <c r="F22" s="100"/>
      <c r="G22" s="100"/>
      <c r="I22" s="100"/>
      <c r="J22" s="100"/>
      <c r="K22" s="100"/>
      <c r="M22" s="100"/>
      <c r="N22" s="100"/>
      <c r="O22" s="100"/>
    </row>
    <row r="23" spans="1:15" ht="14.25" thickTop="1" thickBot="1" x14ac:dyDescent="0.2">
      <c r="A23" s="101" t="str">
        <f>DB!C3</f>
        <v>10. runde</v>
      </c>
      <c r="B23" s="102"/>
      <c r="C23" s="103"/>
      <c r="E23" s="101" t="str">
        <f>DB!C3</f>
        <v>10. runde</v>
      </c>
      <c r="F23" s="102"/>
      <c r="G23" s="103"/>
      <c r="I23" s="101" t="str">
        <f>DB!C3</f>
        <v>10. runde</v>
      </c>
      <c r="J23" s="102"/>
      <c r="K23" s="103"/>
      <c r="M23" s="101" t="str">
        <f>DB!C3</f>
        <v>10. runde</v>
      </c>
      <c r="N23" s="102"/>
      <c r="O23" s="103"/>
    </row>
    <row r="24" spans="1:15" ht="13.5" thickTop="1" x14ac:dyDescent="0.15">
      <c r="A24" s="84" t="str">
        <f>DB!A134</f>
        <v>Murer</v>
      </c>
      <c r="B24" s="83" t="str">
        <f t="shared" ref="B24:B29" si="8">IF(A24&lt;&gt;"","-","")</f>
        <v>-</v>
      </c>
      <c r="C24" s="87" t="str">
        <f>DB!B134</f>
        <v>LUFCMOT</v>
      </c>
      <c r="E24" s="84" t="str">
        <f>DB!A141</f>
        <v>Benbo</v>
      </c>
      <c r="F24" s="83" t="str">
        <f t="shared" ref="F24:F29" si="9">IF(E24&lt;&gt;"","-","")</f>
        <v>-</v>
      </c>
      <c r="G24" s="87" t="str">
        <f>DB!B141</f>
        <v>Lund</v>
      </c>
      <c r="I24" s="84" t="str">
        <f>DB!A148</f>
        <v>Agger</v>
      </c>
      <c r="J24" s="83" t="str">
        <f t="shared" ref="J24:J29" si="10">IF(I24&lt;&gt;"","-","")</f>
        <v>-</v>
      </c>
      <c r="K24" s="87" t="str">
        <f>DB!B148</f>
        <v>Nuser</v>
      </c>
      <c r="M24" s="84" t="str">
        <f>DB!A155</f>
        <v>Cottee</v>
      </c>
      <c r="N24" s="83" t="str">
        <f t="shared" ref="N24:N29" si="11">IF(M24&lt;&gt;"","-","")</f>
        <v>-</v>
      </c>
      <c r="O24" s="87" t="str">
        <f>DB!B155</f>
        <v>MFP</v>
      </c>
    </row>
    <row r="25" spans="1:15" x14ac:dyDescent="0.15">
      <c r="A25" s="3" t="str">
        <f>DB!A135</f>
        <v>Robbo</v>
      </c>
      <c r="B25" s="1" t="str">
        <f t="shared" si="8"/>
        <v>-</v>
      </c>
      <c r="C25" s="5" t="str">
        <f>DB!B135</f>
        <v>Tynde</v>
      </c>
      <c r="E25" s="3" t="str">
        <f>DB!A142</f>
        <v>Stoke</v>
      </c>
      <c r="F25" s="1" t="str">
        <f t="shared" si="9"/>
        <v>-</v>
      </c>
      <c r="G25" s="5" t="str">
        <f>DB!B142</f>
        <v>Watson</v>
      </c>
      <c r="I25" s="3" t="str">
        <f>DB!A149</f>
        <v>Zico</v>
      </c>
      <c r="J25" s="1" t="str">
        <f t="shared" si="10"/>
        <v>-</v>
      </c>
      <c r="K25" s="5" t="str">
        <f>DB!B149</f>
        <v>Frydkær</v>
      </c>
      <c r="M25" s="3" t="str">
        <f>DB!A156</f>
        <v>SPVK</v>
      </c>
      <c r="N25" s="1" t="str">
        <f t="shared" si="11"/>
        <v>-</v>
      </c>
      <c r="O25" s="5" t="str">
        <f>DB!B156</f>
        <v>brula</v>
      </c>
    </row>
    <row r="26" spans="1:15" x14ac:dyDescent="0.15">
      <c r="A26" s="3" t="str">
        <f>DB!A136</f>
        <v>Far</v>
      </c>
      <c r="B26" s="1" t="str">
        <f t="shared" si="8"/>
        <v>-</v>
      </c>
      <c r="C26" s="5" t="str">
        <f>DB!B136</f>
        <v>Select</v>
      </c>
      <c r="E26" s="3" t="str">
        <f>DB!A143</f>
        <v>Anderup</v>
      </c>
      <c r="F26" s="1" t="str">
        <f t="shared" si="9"/>
        <v>-</v>
      </c>
      <c r="G26" s="5" t="str">
        <f>DB!B143</f>
        <v>Laplace</v>
      </c>
      <c r="I26" s="3" t="str">
        <f>DB!A150</f>
        <v>Tøfting</v>
      </c>
      <c r="J26" s="1" t="str">
        <f t="shared" si="10"/>
        <v>-</v>
      </c>
      <c r="K26" s="5" t="str">
        <f>DB!B150</f>
        <v>Chelsea</v>
      </c>
      <c r="M26" s="3" t="str">
        <f>DB!A157</f>
        <v>Idskov</v>
      </c>
      <c r="N26" s="1" t="str">
        <f t="shared" si="11"/>
        <v>-</v>
      </c>
      <c r="O26" s="5" t="str">
        <f>DB!B157</f>
        <v>Steam</v>
      </c>
    </row>
    <row r="27" spans="1:15" x14ac:dyDescent="0.15">
      <c r="A27" s="3" t="str">
        <f>DB!A137</f>
        <v>Kinks</v>
      </c>
      <c r="B27" s="1" t="str">
        <f t="shared" si="8"/>
        <v>-</v>
      </c>
      <c r="C27" s="5" t="str">
        <f>DB!B137</f>
        <v>Anfield</v>
      </c>
      <c r="E27" s="3" t="str">
        <f>DB!A144</f>
        <v>Murer</v>
      </c>
      <c r="F27" s="1" t="str">
        <f t="shared" si="9"/>
        <v>-</v>
      </c>
      <c r="G27" s="5" t="str">
        <f>DB!B144</f>
        <v>LPHJ</v>
      </c>
      <c r="I27" s="3" t="str">
        <f>DB!A151</f>
        <v>Højgård</v>
      </c>
      <c r="J27" s="1" t="str">
        <f t="shared" si="10"/>
        <v>-</v>
      </c>
      <c r="K27" s="5" t="str">
        <f>DB!B151</f>
        <v>Himbo</v>
      </c>
      <c r="M27" s="3" t="str">
        <f>DB!A158</f>
        <v>Livpool</v>
      </c>
      <c r="N27" s="1" t="str">
        <f t="shared" si="11"/>
        <v>-</v>
      </c>
      <c r="O27" s="5" t="str">
        <f>DB!B158</f>
        <v>Benbo</v>
      </c>
    </row>
    <row r="28" spans="1:15" x14ac:dyDescent="0.15">
      <c r="A28" s="3" t="str">
        <f>DB!A138</f>
        <v>Cottee</v>
      </c>
      <c r="B28" s="1" t="str">
        <f t="shared" si="8"/>
        <v>-</v>
      </c>
      <c r="C28" s="5" t="str">
        <f>DB!B138</f>
        <v>SPVK</v>
      </c>
      <c r="E28" s="3" t="str">
        <f>DB!A145</f>
        <v>Steam</v>
      </c>
      <c r="F28" s="1" t="str">
        <f t="shared" si="9"/>
        <v>-</v>
      </c>
      <c r="G28" s="5" t="str">
        <f>DB!B145</f>
        <v>Futte</v>
      </c>
      <c r="I28" s="3" t="str">
        <f>DB!A152</f>
        <v>Nielsen</v>
      </c>
      <c r="J28" s="1" t="str">
        <f t="shared" si="10"/>
        <v>-</v>
      </c>
      <c r="K28" s="5" t="str">
        <f>DB!B152</f>
        <v>Far</v>
      </c>
      <c r="M28" s="3" t="str">
        <f>DB!A159</f>
        <v>Murer</v>
      </c>
      <c r="N28" s="1" t="str">
        <f t="shared" si="11"/>
        <v>-</v>
      </c>
      <c r="O28" s="5" t="str">
        <f>DB!B159</f>
        <v>Randers</v>
      </c>
    </row>
    <row r="29" spans="1:15" ht="13.5" thickBot="1" x14ac:dyDescent="0.2">
      <c r="A29" s="4" t="str">
        <f>DB!A139</f>
        <v>Hede</v>
      </c>
      <c r="B29" s="2" t="str">
        <f t="shared" si="8"/>
        <v>-</v>
      </c>
      <c r="C29" s="6" t="str">
        <f>DB!B139</f>
        <v>Nuser</v>
      </c>
      <c r="E29" s="4" t="str">
        <f>DB!A146</f>
        <v>Idskov</v>
      </c>
      <c r="F29" s="2" t="str">
        <f t="shared" si="9"/>
        <v>-</v>
      </c>
      <c r="G29" s="6" t="str">
        <f>DB!B146</f>
        <v>Forest</v>
      </c>
      <c r="I29" s="4" t="str">
        <f>DB!A153</f>
        <v>Steam</v>
      </c>
      <c r="J29" s="2" t="str">
        <f t="shared" si="10"/>
        <v>-</v>
      </c>
      <c r="K29" s="6" t="str">
        <f>DB!B153</f>
        <v>Select</v>
      </c>
      <c r="M29" s="4" t="str">
        <f>DB!A160</f>
        <v>Harry</v>
      </c>
      <c r="N29" s="2" t="str">
        <f t="shared" si="11"/>
        <v>-</v>
      </c>
      <c r="O29" s="6" t="str">
        <f>DB!B160</f>
        <v>Lucky</v>
      </c>
    </row>
    <row r="30" spans="1:15" ht="13.5" thickTop="1" x14ac:dyDescent="0.15">
      <c r="A30" s="99" t="s">
        <v>12</v>
      </c>
      <c r="B30" s="99"/>
      <c r="C30" s="99"/>
      <c r="E30" s="99" t="s">
        <v>13</v>
      </c>
      <c r="F30" s="99"/>
      <c r="G30" s="99"/>
      <c r="I30" s="99" t="s">
        <v>14</v>
      </c>
      <c r="J30" s="99"/>
      <c r="K30" s="99"/>
      <c r="M30" s="99" t="s">
        <v>15</v>
      </c>
      <c r="N30" s="99"/>
      <c r="O30" s="99"/>
    </row>
    <row r="31" spans="1:15" ht="13.5" thickBot="1" x14ac:dyDescent="0.2">
      <c r="A31" s="100"/>
      <c r="B31" s="100"/>
      <c r="C31" s="100"/>
      <c r="E31" s="100"/>
      <c r="F31" s="100"/>
      <c r="G31" s="100"/>
      <c r="I31" s="100"/>
      <c r="J31" s="100"/>
      <c r="K31" s="100"/>
      <c r="M31" s="100"/>
      <c r="N31" s="100"/>
      <c r="O31" s="100"/>
    </row>
    <row r="32" spans="1:15" ht="14.25" thickTop="1" thickBot="1" x14ac:dyDescent="0.2">
      <c r="A32" s="101" t="str">
        <f>DB!C3</f>
        <v>10. runde</v>
      </c>
      <c r="B32" s="102"/>
      <c r="C32" s="103"/>
      <c r="E32" s="101" t="str">
        <f>DB!C3</f>
        <v>10. runde</v>
      </c>
      <c r="F32" s="102"/>
      <c r="G32" s="103"/>
      <c r="I32" s="101" t="str">
        <f>DB!C3</f>
        <v>10. runde</v>
      </c>
      <c r="J32" s="102"/>
      <c r="K32" s="103"/>
      <c r="M32" s="101" t="str">
        <f>DB!C3</f>
        <v>10. runde</v>
      </c>
      <c r="N32" s="102"/>
      <c r="O32" s="103"/>
    </row>
    <row r="33" spans="1:15" ht="13.5" thickTop="1" x14ac:dyDescent="0.15">
      <c r="A33" s="84" t="str">
        <f>DB!A162</f>
        <v>Flinca</v>
      </c>
      <c r="B33" s="83" t="str">
        <f t="shared" ref="B33:B38" si="12">IF(A33&lt;&gt;"","-","")</f>
        <v>-</v>
      </c>
      <c r="C33" s="87" t="str">
        <f>DB!B162</f>
        <v>Lund</v>
      </c>
      <c r="E33" s="84" t="str">
        <f>DB!A169</f>
        <v>Chelsea</v>
      </c>
      <c r="F33" s="83" t="str">
        <f t="shared" ref="F33:F38" si="13">IF(E33&lt;&gt;"","-","")</f>
        <v>-</v>
      </c>
      <c r="G33" s="87" t="str">
        <f>DB!B169</f>
        <v>Futte</v>
      </c>
      <c r="I33" s="84" t="str">
        <f>DB!A176</f>
        <v>Arsenal</v>
      </c>
      <c r="J33" s="83" t="str">
        <f t="shared" ref="J33:J38" si="14">IF(I33&lt;&gt;"","-","")</f>
        <v>-</v>
      </c>
      <c r="K33" s="87" t="str">
        <f>DB!B176</f>
        <v>Select</v>
      </c>
      <c r="M33" s="84" t="str">
        <f>DB!A183</f>
        <v>Forest</v>
      </c>
      <c r="N33" s="83" t="str">
        <f t="shared" ref="N33:N38" si="15">IF(M33&lt;&gt;"","-","")</f>
        <v>-</v>
      </c>
      <c r="O33" s="87" t="str">
        <f>DB!B183</f>
        <v>Steam</v>
      </c>
    </row>
    <row r="34" spans="1:15" x14ac:dyDescent="0.15">
      <c r="A34" s="3" t="str">
        <f>DB!A163</f>
        <v>LPHJ</v>
      </c>
      <c r="B34" s="1" t="str">
        <f t="shared" si="12"/>
        <v>-</v>
      </c>
      <c r="C34" s="5" t="str">
        <f>DB!B163</f>
        <v>Forest</v>
      </c>
      <c r="E34" s="3" t="str">
        <f>DB!A170</f>
        <v>Idskov</v>
      </c>
      <c r="F34" s="1" t="str">
        <f t="shared" si="13"/>
        <v>-</v>
      </c>
      <c r="G34" s="5" t="str">
        <f>DB!B170</f>
        <v>Mauer</v>
      </c>
      <c r="I34" s="3" t="str">
        <f>DB!A177</f>
        <v>Livpool</v>
      </c>
      <c r="J34" s="1" t="str">
        <f t="shared" si="14"/>
        <v>-</v>
      </c>
      <c r="K34" s="5" t="str">
        <f>DB!B177</f>
        <v>Idskov</v>
      </c>
      <c r="M34" s="3" t="str">
        <f>DB!A184</f>
        <v>Futte</v>
      </c>
      <c r="N34" s="1" t="str">
        <f t="shared" si="15"/>
        <v>-</v>
      </c>
      <c r="O34" s="5" t="str">
        <f>DB!B184</f>
        <v>Gunners</v>
      </c>
    </row>
    <row r="35" spans="1:15" x14ac:dyDescent="0.15">
      <c r="A35" s="3" t="str">
        <f>DB!A164</f>
        <v>Select</v>
      </c>
      <c r="B35" s="1" t="str">
        <f t="shared" si="12"/>
        <v>-</v>
      </c>
      <c r="C35" s="5" t="str">
        <f>DB!B164</f>
        <v>Idskov</v>
      </c>
      <c r="E35" s="3" t="str">
        <f>DB!A171</f>
        <v>Laplace</v>
      </c>
      <c r="F35" s="1" t="str">
        <f t="shared" si="13"/>
        <v>-</v>
      </c>
      <c r="G35" s="5" t="str">
        <f>DB!B171</f>
        <v>Lauge</v>
      </c>
      <c r="I35" s="3" t="str">
        <f>DB!A178</f>
        <v>Harry</v>
      </c>
      <c r="J35" s="1" t="str">
        <f t="shared" si="14"/>
        <v>-</v>
      </c>
      <c r="K35" s="5" t="str">
        <f>DB!B178</f>
        <v>Håvard</v>
      </c>
      <c r="M35" s="3" t="str">
        <f>DB!A185</f>
        <v>Percy</v>
      </c>
      <c r="N35" s="1" t="str">
        <f t="shared" si="15"/>
        <v>-</v>
      </c>
      <c r="O35" s="5" t="str">
        <f>DB!B185</f>
        <v>Select</v>
      </c>
    </row>
    <row r="36" spans="1:15" x14ac:dyDescent="0.15">
      <c r="A36" s="3" t="str">
        <f>DB!A165</f>
        <v>Hede</v>
      </c>
      <c r="B36" s="1" t="str">
        <f t="shared" si="12"/>
        <v>-</v>
      </c>
      <c r="C36" s="5" t="str">
        <f>DB!B165</f>
        <v>Zico</v>
      </c>
      <c r="E36" s="3" t="str">
        <f>DB!A172</f>
        <v>Murer</v>
      </c>
      <c r="F36" s="1" t="str">
        <f t="shared" si="13"/>
        <v>-</v>
      </c>
      <c r="G36" s="5" t="str">
        <f>DB!B172</f>
        <v>Kinks</v>
      </c>
      <c r="I36" s="3" t="str">
        <f>DB!A179</f>
        <v>SPVK</v>
      </c>
      <c r="J36" s="1" t="str">
        <f t="shared" si="14"/>
        <v>-</v>
      </c>
      <c r="K36" s="5" t="str">
        <f>DB!B179</f>
        <v>Cottee</v>
      </c>
      <c r="M36" s="3" t="str">
        <f>DB!A186</f>
        <v>LPHJ</v>
      </c>
      <c r="N36" s="1" t="str">
        <f t="shared" si="15"/>
        <v>-</v>
      </c>
      <c r="O36" s="5" t="str">
        <f>DB!B186</f>
        <v>Flinca</v>
      </c>
    </row>
    <row r="37" spans="1:15" x14ac:dyDescent="0.15">
      <c r="A37" s="3" t="str">
        <f>DB!A166</f>
        <v>Kudsken</v>
      </c>
      <c r="B37" s="1" t="str">
        <f t="shared" si="12"/>
        <v>-</v>
      </c>
      <c r="C37" s="5" t="str">
        <f>DB!B166</f>
        <v>LUFCMOT</v>
      </c>
      <c r="E37" s="3" t="str">
        <f>DB!A173</f>
        <v>Nuser</v>
      </c>
      <c r="F37" s="1" t="str">
        <f t="shared" si="13"/>
        <v>-</v>
      </c>
      <c r="G37" s="5" t="str">
        <f>DB!B173</f>
        <v>MFP</v>
      </c>
      <c r="I37" s="3" t="str">
        <f>DB!A180</f>
        <v>Far</v>
      </c>
      <c r="J37" s="1" t="str">
        <f t="shared" si="14"/>
        <v>-</v>
      </c>
      <c r="K37" s="5" t="str">
        <f>DB!B180</f>
        <v>Zico</v>
      </c>
      <c r="M37" s="3" t="str">
        <f>DB!A187</f>
        <v>Himbo</v>
      </c>
      <c r="N37" s="1" t="str">
        <f t="shared" si="15"/>
        <v>-</v>
      </c>
      <c r="O37" s="5" t="str">
        <f>DB!B187</f>
        <v>Benbo</v>
      </c>
    </row>
    <row r="38" spans="1:15" ht="13.5" thickBot="1" x14ac:dyDescent="0.2">
      <c r="A38" s="4" t="str">
        <f>DB!A167</f>
        <v>Far</v>
      </c>
      <c r="B38" s="2" t="str">
        <f t="shared" si="12"/>
        <v>-</v>
      </c>
      <c r="C38" s="6" t="str">
        <f>DB!B167</f>
        <v>United</v>
      </c>
      <c r="E38" s="4" t="str">
        <f>DB!A174</f>
        <v>Højgård</v>
      </c>
      <c r="F38" s="2" t="str">
        <f t="shared" si="13"/>
        <v>-</v>
      </c>
      <c r="G38" s="6" t="str">
        <f>DB!B174</f>
        <v>Steam</v>
      </c>
      <c r="I38" s="4" t="str">
        <f>DB!A181</f>
        <v>Frydkær</v>
      </c>
      <c r="J38" s="2" t="str">
        <f t="shared" si="14"/>
        <v>-</v>
      </c>
      <c r="K38" s="6" t="str">
        <f>DB!B181</f>
        <v>Agger</v>
      </c>
      <c r="M38" s="4" t="str">
        <f>DB!A188</f>
        <v>Murer</v>
      </c>
      <c r="N38" s="2" t="str">
        <f t="shared" si="15"/>
        <v>-</v>
      </c>
      <c r="O38" s="6" t="str">
        <f>DB!B188</f>
        <v>Far</v>
      </c>
    </row>
    <row r="39" spans="1:15" ht="12.75" customHeight="1" thickTop="1" x14ac:dyDescent="0.15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</row>
    <row r="40" spans="1:15" ht="12.75" customHeight="1" x14ac:dyDescent="0.15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</sheetData>
  <sheetProtection sheet="1" objects="1" scenarios="1"/>
  <mergeCells count="34">
    <mergeCell ref="A39:O40"/>
    <mergeCell ref="A1:O2"/>
    <mergeCell ref="A32:C32"/>
    <mergeCell ref="E32:G32"/>
    <mergeCell ref="I32:K32"/>
    <mergeCell ref="M32:O32"/>
    <mergeCell ref="A30:C31"/>
    <mergeCell ref="E30:G31"/>
    <mergeCell ref="I30:K31"/>
    <mergeCell ref="M30:O31"/>
    <mergeCell ref="A21:C22"/>
    <mergeCell ref="E21:G22"/>
    <mergeCell ref="I21:K22"/>
    <mergeCell ref="M21:O22"/>
    <mergeCell ref="A23:C23"/>
    <mergeCell ref="E23:G23"/>
    <mergeCell ref="I23:K23"/>
    <mergeCell ref="M23:O23"/>
    <mergeCell ref="A12:C13"/>
    <mergeCell ref="E12:G13"/>
    <mergeCell ref="I12:K13"/>
    <mergeCell ref="M12:O13"/>
    <mergeCell ref="A14:C14"/>
    <mergeCell ref="E14:G14"/>
    <mergeCell ref="I14:K14"/>
    <mergeCell ref="M14:O14"/>
    <mergeCell ref="A3:C4"/>
    <mergeCell ref="E3:G4"/>
    <mergeCell ref="I3:K4"/>
    <mergeCell ref="M3:O4"/>
    <mergeCell ref="A5:C5"/>
    <mergeCell ref="E5:G5"/>
    <mergeCell ref="I5:K5"/>
    <mergeCell ref="M5:O5"/>
  </mergeCells>
  <phoneticPr fontId="0" type="noConversion"/>
  <printOptions horizontalCentered="1" verticalCentered="1"/>
  <pageMargins left="0" right="0" top="0" bottom="0" header="0" footer="0"/>
  <pageSetup paperSize="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571F2-FE20-429A-B962-635D2A467375}">
  <dimension ref="A1:E21"/>
  <sheetViews>
    <sheetView showGridLines="0" workbookViewId="0">
      <selection activeCell="D5" sqref="D5:D17"/>
    </sheetView>
  </sheetViews>
  <sheetFormatPr defaultColWidth="9.16796875" defaultRowHeight="12.75" x14ac:dyDescent="0.15"/>
  <cols>
    <col min="1" max="1" width="3.50390625" style="8" bestFit="1" customWidth="1"/>
    <col min="2" max="2" width="17.93359375" style="16" customWidth="1"/>
    <col min="3" max="3" width="1.6171875" style="10" bestFit="1" customWidth="1"/>
    <col min="4" max="4" width="17.93359375" style="16" customWidth="1"/>
    <col min="5" max="5" width="3.50390625" style="10" customWidth="1"/>
    <col min="6" max="16384" width="9.16796875" style="16"/>
  </cols>
  <sheetData>
    <row r="1" spans="1:5" ht="13.5" thickTop="1" x14ac:dyDescent="0.15">
      <c r="A1" s="113" t="str">
        <f>CONCATENATE("Kampe - ",DB!C3)</f>
        <v>Kampe - 10. runde</v>
      </c>
      <c r="B1" s="114"/>
      <c r="C1" s="114"/>
      <c r="D1" s="114"/>
      <c r="E1" s="115"/>
    </row>
    <row r="2" spans="1:5" ht="13.5" thickBot="1" x14ac:dyDescent="0.2">
      <c r="A2" s="116"/>
      <c r="B2" s="100"/>
      <c r="C2" s="100"/>
      <c r="D2" s="100"/>
      <c r="E2" s="117"/>
    </row>
    <row r="3" spans="1:5" ht="13.5" thickTop="1" x14ac:dyDescent="0.15">
      <c r="A3" s="122"/>
      <c r="B3" s="118" t="s">
        <v>27</v>
      </c>
      <c r="C3" s="120"/>
      <c r="D3" s="118" t="s">
        <v>28</v>
      </c>
      <c r="E3" s="124"/>
    </row>
    <row r="4" spans="1:5" x14ac:dyDescent="0.15">
      <c r="A4" s="123"/>
      <c r="B4" s="119"/>
      <c r="C4" s="121"/>
      <c r="D4" s="119"/>
      <c r="E4" s="125"/>
    </row>
    <row r="5" spans="1:5" x14ac:dyDescent="0.15">
      <c r="A5" s="3" t="s">
        <v>29</v>
      </c>
      <c r="B5" s="90" t="s">
        <v>116</v>
      </c>
      <c r="C5" s="1"/>
      <c r="D5" s="90" t="s">
        <v>129</v>
      </c>
      <c r="E5" s="17"/>
    </row>
    <row r="6" spans="1:5" x14ac:dyDescent="0.15">
      <c r="A6" s="3" t="s">
        <v>30</v>
      </c>
      <c r="B6" s="90" t="s">
        <v>117</v>
      </c>
      <c r="C6" s="1"/>
      <c r="D6" s="90" t="s">
        <v>130</v>
      </c>
      <c r="E6" s="17"/>
    </row>
    <row r="7" spans="1:5" x14ac:dyDescent="0.15">
      <c r="A7" s="18" t="s">
        <v>31</v>
      </c>
      <c r="B7" s="19" t="s">
        <v>118</v>
      </c>
      <c r="C7" s="20"/>
      <c r="D7" s="19" t="s">
        <v>131</v>
      </c>
      <c r="E7" s="21"/>
    </row>
    <row r="8" spans="1:5" x14ac:dyDescent="0.15">
      <c r="A8" s="3" t="s">
        <v>32</v>
      </c>
      <c r="B8" s="90" t="s">
        <v>119</v>
      </c>
      <c r="C8" s="1"/>
      <c r="D8" s="90" t="s">
        <v>132</v>
      </c>
      <c r="E8" s="17"/>
    </row>
    <row r="9" spans="1:5" x14ac:dyDescent="0.15">
      <c r="A9" s="3" t="s">
        <v>33</v>
      </c>
      <c r="B9" s="90" t="s">
        <v>120</v>
      </c>
      <c r="C9" s="1"/>
      <c r="D9" s="90" t="s">
        <v>133</v>
      </c>
      <c r="E9" s="17"/>
    </row>
    <row r="10" spans="1:5" x14ac:dyDescent="0.15">
      <c r="A10" s="18" t="s">
        <v>34</v>
      </c>
      <c r="B10" s="19" t="s">
        <v>121</v>
      </c>
      <c r="C10" s="20"/>
      <c r="D10" s="19" t="s">
        <v>134</v>
      </c>
      <c r="E10" s="21"/>
    </row>
    <row r="11" spans="1:5" x14ac:dyDescent="0.15">
      <c r="A11" s="3" t="s">
        <v>35</v>
      </c>
      <c r="B11" s="90" t="s">
        <v>122</v>
      </c>
      <c r="C11" s="1"/>
      <c r="D11" s="90" t="s">
        <v>135</v>
      </c>
      <c r="E11" s="17"/>
    </row>
    <row r="12" spans="1:5" x14ac:dyDescent="0.15">
      <c r="A12" s="3" t="s">
        <v>36</v>
      </c>
      <c r="B12" s="90" t="s">
        <v>123</v>
      </c>
      <c r="C12" s="1"/>
      <c r="D12" s="90" t="s">
        <v>136</v>
      </c>
      <c r="E12" s="17"/>
    </row>
    <row r="13" spans="1:5" x14ac:dyDescent="0.15">
      <c r="A13" s="18" t="s">
        <v>37</v>
      </c>
      <c r="B13" s="19" t="s">
        <v>124</v>
      </c>
      <c r="C13" s="20"/>
      <c r="D13" s="19" t="s">
        <v>137</v>
      </c>
      <c r="E13" s="21"/>
    </row>
    <row r="14" spans="1:5" x14ac:dyDescent="0.15">
      <c r="A14" s="3" t="s">
        <v>38</v>
      </c>
      <c r="B14" s="90" t="s">
        <v>125</v>
      </c>
      <c r="C14" s="1"/>
      <c r="D14" s="90" t="s">
        <v>138</v>
      </c>
      <c r="E14" s="17"/>
    </row>
    <row r="15" spans="1:5" x14ac:dyDescent="0.15">
      <c r="A15" s="3" t="s">
        <v>39</v>
      </c>
      <c r="B15" s="90" t="s">
        <v>126</v>
      </c>
      <c r="C15" s="1"/>
      <c r="D15" s="90" t="s">
        <v>139</v>
      </c>
      <c r="E15" s="17"/>
    </row>
    <row r="16" spans="1:5" x14ac:dyDescent="0.15">
      <c r="A16" s="3" t="s">
        <v>40</v>
      </c>
      <c r="B16" s="90" t="s">
        <v>127</v>
      </c>
      <c r="C16" s="1"/>
      <c r="D16" s="90" t="s">
        <v>140</v>
      </c>
      <c r="E16" s="17"/>
    </row>
    <row r="17" spans="1:5" x14ac:dyDescent="0.15">
      <c r="A17" s="3" t="s">
        <v>41</v>
      </c>
      <c r="B17" s="90" t="s">
        <v>128</v>
      </c>
      <c r="C17" s="1"/>
      <c r="D17" s="90" t="s">
        <v>141</v>
      </c>
      <c r="E17" s="17"/>
    </row>
    <row r="18" spans="1:5" ht="13.5" thickBot="1" x14ac:dyDescent="0.2">
      <c r="A18" s="22"/>
      <c r="B18" s="23"/>
      <c r="C18" s="23"/>
      <c r="D18" s="23"/>
      <c r="E18" s="24"/>
    </row>
    <row r="19" spans="1:5" ht="13.5" thickTop="1" x14ac:dyDescent="0.15">
      <c r="A19" s="107" t="s">
        <v>42</v>
      </c>
      <c r="B19" s="108"/>
      <c r="C19" s="108"/>
      <c r="D19" s="108"/>
      <c r="E19" s="109"/>
    </row>
    <row r="20" spans="1:5" ht="13.5" thickBot="1" x14ac:dyDescent="0.2">
      <c r="A20" s="110"/>
      <c r="B20" s="111"/>
      <c r="C20" s="111"/>
      <c r="D20" s="111"/>
      <c r="E20" s="112"/>
    </row>
    <row r="21" spans="1:5" ht="13.5" thickTop="1" x14ac:dyDescent="0.15"/>
  </sheetData>
  <sheetProtection sheet="1" objects="1" scenarios="1"/>
  <mergeCells count="7">
    <mergeCell ref="A19:E20"/>
    <mergeCell ref="A1:E2"/>
    <mergeCell ref="B3:B4"/>
    <mergeCell ref="D3:D4"/>
    <mergeCell ref="C3:C4"/>
    <mergeCell ref="A3:A4"/>
    <mergeCell ref="E3:E4"/>
  </mergeCells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464EB-6AEB-4E90-89A5-27E4907A1ED3}">
  <sheetPr>
    <pageSetUpPr fitToPage="1"/>
  </sheetPr>
  <dimension ref="A1:AF81"/>
  <sheetViews>
    <sheetView showGridLines="0" topLeftCell="M42" zoomScale="80" zoomScaleNormal="80" workbookViewId="0">
      <selection activeCell="T60" sqref="T60"/>
    </sheetView>
  </sheetViews>
  <sheetFormatPr defaultColWidth="9.16796875" defaultRowHeight="12.75" x14ac:dyDescent="0.15"/>
  <cols>
    <col min="1" max="1" width="3.7734375" style="26" bestFit="1" customWidth="1"/>
    <col min="2" max="2" width="14.15625" style="26" bestFit="1" customWidth="1"/>
    <col min="3" max="3" width="3.7734375" style="26" bestFit="1" customWidth="1"/>
    <col min="4" max="4" width="14.15625" style="26" customWidth="1"/>
    <col min="5" max="5" width="3.7734375" style="26" bestFit="1" customWidth="1"/>
    <col min="6" max="6" width="14.15625" style="26" customWidth="1"/>
    <col min="7" max="7" width="3.7734375" style="26" bestFit="1" customWidth="1"/>
    <col min="8" max="8" width="14.15625" style="26" customWidth="1"/>
    <col min="9" max="9" width="3.7734375" style="26" bestFit="1" customWidth="1"/>
    <col min="10" max="10" width="14.15625" style="26" customWidth="1"/>
    <col min="11" max="11" width="3.7734375" style="26" bestFit="1" customWidth="1"/>
    <col min="12" max="12" width="14.15625" style="26" customWidth="1"/>
    <col min="13" max="13" width="3.7734375" style="26" bestFit="1" customWidth="1"/>
    <col min="14" max="14" width="14.15625" style="26" customWidth="1"/>
    <col min="15" max="15" width="3.7734375" style="26" bestFit="1" customWidth="1"/>
    <col min="16" max="16" width="14.15625" style="26" customWidth="1"/>
    <col min="17" max="17" width="3.7734375" style="26" bestFit="1" customWidth="1"/>
    <col min="18" max="18" width="14.15625" style="26" customWidth="1"/>
    <col min="19" max="19" width="3.7734375" style="26" bestFit="1" customWidth="1"/>
    <col min="20" max="20" width="14.15625" style="26" customWidth="1"/>
    <col min="21" max="21" width="3.7734375" style="26" bestFit="1" customWidth="1"/>
    <col min="22" max="22" width="14.15625" style="26" customWidth="1"/>
    <col min="23" max="23" width="3.7734375" style="26" bestFit="1" customWidth="1"/>
    <col min="24" max="24" width="14.15625" style="26" customWidth="1"/>
    <col min="25" max="25" width="3.7734375" style="26" customWidth="1"/>
    <col min="26" max="26" width="14.15625" style="26" customWidth="1"/>
    <col min="27" max="27" width="3.7734375" style="26" customWidth="1"/>
    <col min="28" max="28" width="14.15625" style="26" customWidth="1"/>
    <col min="29" max="29" width="3.7734375" style="26" bestFit="1" customWidth="1"/>
    <col min="30" max="30" width="14.15625" style="26" customWidth="1"/>
    <col min="31" max="31" width="3.7734375" style="26" bestFit="1" customWidth="1"/>
    <col min="32" max="32" width="14.15625" style="26" customWidth="1"/>
    <col min="33" max="16384" width="9.16796875" style="26"/>
  </cols>
  <sheetData>
    <row r="1" spans="1:32" s="25" customFormat="1" x14ac:dyDescent="0.15">
      <c r="A1" s="16"/>
      <c r="B1" s="97" t="str">
        <f>DB!C3</f>
        <v>10. runde</v>
      </c>
      <c r="C1" s="16"/>
      <c r="D1" s="97" t="str">
        <f>DB!C3</f>
        <v>10. runde</v>
      </c>
      <c r="E1" s="16"/>
      <c r="F1" s="97" t="str">
        <f>DB!C3</f>
        <v>10. runde</v>
      </c>
      <c r="G1" s="16"/>
      <c r="H1" s="97" t="str">
        <f>DB!C3</f>
        <v>10. runde</v>
      </c>
      <c r="I1" s="16"/>
      <c r="J1" s="97" t="str">
        <f>DB!C3</f>
        <v>10. runde</v>
      </c>
      <c r="K1" s="16"/>
      <c r="L1" s="97" t="str">
        <f>DB!C3</f>
        <v>10. runde</v>
      </c>
      <c r="M1" s="16"/>
      <c r="N1" s="97" t="str">
        <f>DB!C3</f>
        <v>10. runde</v>
      </c>
      <c r="O1" s="16"/>
      <c r="P1" s="97" t="str">
        <f>DB!C3</f>
        <v>10. runde</v>
      </c>
      <c r="Q1" s="16"/>
      <c r="R1" s="97" t="str">
        <f>DB!C3</f>
        <v>10. runde</v>
      </c>
      <c r="S1" s="16"/>
      <c r="T1" s="97" t="str">
        <f>DB!C3</f>
        <v>10. runde</v>
      </c>
      <c r="U1" s="16"/>
      <c r="V1" s="97" t="str">
        <f>DB!C3</f>
        <v>10. runde</v>
      </c>
      <c r="W1" s="16"/>
      <c r="X1" s="97" t="str">
        <f>DB!C3</f>
        <v>10. runde</v>
      </c>
      <c r="Y1" s="16"/>
      <c r="Z1" s="97" t="str">
        <f>DB!C3</f>
        <v>10. runde</v>
      </c>
      <c r="AA1" s="16"/>
      <c r="AB1" s="97" t="str">
        <f>DB!C3</f>
        <v>10. runde</v>
      </c>
      <c r="AC1" s="16"/>
      <c r="AD1" s="97" t="str">
        <f>DB!C3</f>
        <v>10. runde</v>
      </c>
      <c r="AE1" s="16"/>
      <c r="AF1" s="97" t="str">
        <f>DB!C3</f>
        <v>10. runde</v>
      </c>
    </row>
    <row r="2" spans="1:32" s="25" customFormat="1" ht="13.5" thickBot="1" x14ac:dyDescent="0.2">
      <c r="A2" s="16"/>
      <c r="B2" s="98"/>
      <c r="C2" s="16"/>
      <c r="D2" s="98"/>
      <c r="E2" s="16"/>
      <c r="F2" s="98"/>
      <c r="G2" s="16"/>
      <c r="H2" s="98"/>
      <c r="I2" s="16"/>
      <c r="J2" s="98"/>
      <c r="K2" s="16"/>
      <c r="L2" s="98"/>
      <c r="M2" s="16"/>
      <c r="N2" s="98"/>
      <c r="O2" s="16"/>
      <c r="P2" s="98"/>
      <c r="Q2" s="16"/>
      <c r="R2" s="98"/>
      <c r="S2" s="16"/>
      <c r="T2" s="98"/>
      <c r="U2" s="16"/>
      <c r="V2" s="98"/>
      <c r="W2" s="16"/>
      <c r="X2" s="98"/>
      <c r="Y2" s="16"/>
      <c r="Z2" s="98"/>
      <c r="AA2" s="16"/>
      <c r="AB2" s="98"/>
      <c r="AC2" s="16"/>
      <c r="AD2" s="98"/>
      <c r="AE2" s="16"/>
      <c r="AF2" s="98"/>
    </row>
    <row r="3" spans="1:32" s="25" customFormat="1" ht="14.25" thickTop="1" thickBot="1" x14ac:dyDescent="0.2">
      <c r="A3" s="16"/>
      <c r="B3" s="7" t="str">
        <f>DGET(DB!A11:D75,"Signatur",DB!A512:A513)</f>
        <v>Agger</v>
      </c>
      <c r="C3" s="16"/>
      <c r="D3" s="7" t="str">
        <f>DGET(DB!A11:D75,"Signatur",DB!B512:B513)</f>
        <v>Anderup</v>
      </c>
      <c r="E3" s="16"/>
      <c r="F3" s="7" t="str">
        <f>DGET(DB!A11:D75,"Signatur",DB!C512:C513)</f>
        <v>Anfield</v>
      </c>
      <c r="G3" s="16"/>
      <c r="H3" s="7" t="str">
        <f>DGET(DB!A11:D75,"Signatur",DB!D512:D513)</f>
        <v>Arsenal</v>
      </c>
      <c r="I3" s="16"/>
      <c r="J3" s="7" t="str">
        <f>DGET(DB!A11:D75,"Signatur",DB!E512:E513)</f>
        <v>Benbo</v>
      </c>
      <c r="K3" s="16"/>
      <c r="L3" s="7" t="str">
        <f>DGET(DB!A11:D75,"Signatur",DB!F512:F513)</f>
        <v>brula</v>
      </c>
      <c r="M3" s="16"/>
      <c r="N3" s="7" t="str">
        <f>DGET(DB!A11:D75,"Signatur",DB!G512:G513)</f>
        <v>Chelsea</v>
      </c>
      <c r="O3" s="16"/>
      <c r="P3" s="7" t="str">
        <f>DGET(DB!A11:D75,"Signatur",DB!H512:H513)</f>
        <v>Cottee</v>
      </c>
      <c r="Q3" s="16"/>
      <c r="R3" s="7" t="str">
        <f>DGET(DB!A11:D75,"Signatur",DB!I512:I513)</f>
        <v>Degnen</v>
      </c>
      <c r="S3" s="16"/>
      <c r="T3" s="7" t="str">
        <f>DGET(DB!A11:D75,"Signatur",DB!J512:J513)</f>
        <v>Far</v>
      </c>
      <c r="U3" s="16"/>
      <c r="V3" s="7" t="str">
        <f>DGET(DB!A11:D75,"Signatur",DB!K512:K513)</f>
        <v>Flinca</v>
      </c>
      <c r="W3" s="16"/>
      <c r="X3" s="7" t="str">
        <f>DGET(DB!A11:D75,"Signatur",DB!L512:L513)</f>
        <v>Forest</v>
      </c>
      <c r="Y3" s="16"/>
      <c r="Z3" s="7" t="str">
        <f>DGET(DB!A11:D75,"Signatur",DB!M512:M513)</f>
        <v>Frydkær</v>
      </c>
      <c r="AA3" s="16"/>
      <c r="AB3" s="7" t="str">
        <f>DGET(DB!A11:D75,"Signatur",DB!N512:N513)</f>
        <v>Futte</v>
      </c>
      <c r="AC3" s="16"/>
      <c r="AD3" s="7" t="str">
        <f>DGET(DB!A11:D75,"Signatur",DB!O512:O513)</f>
        <v>Gunners</v>
      </c>
      <c r="AE3" s="16"/>
      <c r="AF3" s="7" t="str">
        <f>DGET(DB!A11:D75,"Signatur",DB!P512:P513)</f>
        <v>Halvor</v>
      </c>
    </row>
    <row r="4" spans="1:32" s="25" customFormat="1" ht="14.25" thickTop="1" thickBot="1" x14ac:dyDescent="0.2">
      <c r="A4" s="16"/>
      <c r="B4" s="7" t="str">
        <f>IF(DB!A12&lt;&gt;"",IF(DB!D12=1,"Disket",IF(DB!F12=1,"Udmeldt","Status")),"")</f>
        <v>Status</v>
      </c>
      <c r="C4" s="16"/>
      <c r="D4" s="7" t="str">
        <f>IF(DB!A13&lt;&gt;"",IF(DB!D13=1,"Disket",IF(DB!F13=1,"Udmeldt","Status")),"")</f>
        <v>Status</v>
      </c>
      <c r="E4" s="16"/>
      <c r="F4" s="7" t="str">
        <f>IF(DB!A14&lt;&gt;"",IF(DB!D14=1,"Disket",IF(DB!F14=1,"Udmeldt","Status")),"")</f>
        <v>Status</v>
      </c>
      <c r="G4" s="16"/>
      <c r="H4" s="7" t="str">
        <f>IF(DB!A15&lt;&gt;"",IF(DB!D15=1,"Disket",IF(DB!F15=1,"Udmeldt","Status")),"")</f>
        <v>Status</v>
      </c>
      <c r="I4" s="16"/>
      <c r="J4" s="7" t="str">
        <f>IF(DB!A16&lt;&gt;"",IF(DB!D16=1,"Disket",IF(DB!F16=1,"Udmeldt","Status")),"")</f>
        <v>Status</v>
      </c>
      <c r="K4" s="16"/>
      <c r="L4" s="7" t="str">
        <f>IF(DB!A17&lt;&gt;"",IF(DB!D17=1,"Disket",IF(DB!F17=1,"Udmeldt","Status")),"")</f>
        <v>Status</v>
      </c>
      <c r="M4" s="16"/>
      <c r="N4" s="7" t="str">
        <f>IF(DB!A18&lt;&gt;"",IF(DB!D18=1,"Disket",IF(DB!F18=1,"Udmeldt","Status")),"")</f>
        <v>Status</v>
      </c>
      <c r="O4" s="16"/>
      <c r="P4" s="7" t="str">
        <f>IF(DB!A19&lt;&gt;"",IF(DB!D19=1,"Disket",IF(DB!F19=1,"Udmeldt","Status")),"")</f>
        <v>Status</v>
      </c>
      <c r="Q4" s="16"/>
      <c r="R4" s="7" t="str">
        <f>IF(DB!A20&lt;&gt;"",IF(DB!D20=1,"Disket",IF(DB!F20=1,"Udmeldt","Status")),"")</f>
        <v>Status</v>
      </c>
      <c r="S4" s="16"/>
      <c r="T4" s="7" t="str">
        <f>IF(DB!A21&lt;&gt;"",IF(DB!D21=1,"Disket",IF(DB!F21=1,"Udmeldt","Status")),"")</f>
        <v>Status</v>
      </c>
      <c r="U4" s="16"/>
      <c r="V4" s="7" t="str">
        <f>IF(DB!A22&lt;&gt;"",IF(DB!D22=1,"Disket",IF(DB!F22=1,"Udmeldt","Status")),"")</f>
        <v>Status</v>
      </c>
      <c r="W4" s="16"/>
      <c r="X4" s="7" t="str">
        <f>IF(DB!A23&lt;&gt;"",IF(DB!D23=1,"Disket",IF(DB!F23=1,"Udmeldt","Status")),"")</f>
        <v>Status</v>
      </c>
      <c r="Y4" s="16"/>
      <c r="Z4" s="7" t="str">
        <f>IF(DB!A24&lt;&gt;"",IF(DB!D24=1,"Disket",IF(DB!F24=1,"Udmeldt","Status")),"")</f>
        <v>Status</v>
      </c>
      <c r="AA4" s="16"/>
      <c r="AB4" s="7" t="str">
        <f>IF(DB!A25&lt;&gt;"",IF(DB!D25=1,"Disket",IF(DB!F25=1,"Udmeldt","Status")),"")</f>
        <v>Status</v>
      </c>
      <c r="AC4" s="16"/>
      <c r="AD4" s="7" t="str">
        <f>IF(DB!A26&lt;&gt;"",IF(DB!D26=1,"Disket",IF(DB!F26=1,"Udmeldt","Status")),"")</f>
        <v>Status</v>
      </c>
      <c r="AE4" s="16"/>
      <c r="AF4" s="7" t="str">
        <f>IF(DB!A27&lt;&gt;"",IF(DB!D27=1,"Disket",IF(DB!F27=1,"Udmeldt","Status")),"")</f>
        <v>Status</v>
      </c>
    </row>
    <row r="5" spans="1:32" s="25" customFormat="1" ht="14.25" thickTop="1" thickBot="1" x14ac:dyDescent="0.2">
      <c r="A5" s="16"/>
      <c r="B5" s="11"/>
      <c r="C5" s="16"/>
      <c r="D5" s="11"/>
      <c r="E5" s="16"/>
      <c r="F5" s="11"/>
      <c r="G5" s="16"/>
      <c r="H5" s="11"/>
      <c r="I5" s="16"/>
      <c r="J5" s="11"/>
      <c r="K5" s="16"/>
      <c r="L5" s="11"/>
      <c r="M5" s="16"/>
      <c r="N5" s="11"/>
      <c r="O5" s="16"/>
      <c r="P5" s="11"/>
      <c r="Q5" s="16"/>
      <c r="R5" s="11"/>
      <c r="S5" s="16"/>
      <c r="T5" s="11"/>
      <c r="U5" s="16"/>
      <c r="V5" s="11"/>
      <c r="W5" s="16"/>
      <c r="X5" s="11"/>
      <c r="Y5" s="16"/>
      <c r="Z5" s="11"/>
      <c r="AA5" s="16"/>
      <c r="AB5" s="11"/>
      <c r="AC5" s="16"/>
      <c r="AD5" s="11"/>
      <c r="AE5" s="16"/>
      <c r="AF5" s="11"/>
    </row>
    <row r="6" spans="1:32" s="25" customFormat="1" ht="14.25" thickTop="1" thickBot="1" x14ac:dyDescent="0.2">
      <c r="A6" s="16"/>
      <c r="B6" s="55" t="str">
        <f>IF(B3&lt;&gt;"","Række","")</f>
        <v>Række</v>
      </c>
      <c r="C6" s="31"/>
      <c r="D6" s="55" t="str">
        <f>IF(D3&lt;&gt;"","Række","")</f>
        <v>Række</v>
      </c>
      <c r="E6" s="31"/>
      <c r="F6" s="55" t="str">
        <f>IF(F3&lt;&gt;"","Række","")</f>
        <v>Række</v>
      </c>
      <c r="G6" s="31"/>
      <c r="H6" s="55" t="str">
        <f>IF(H3&lt;&gt;"","Række","")</f>
        <v>Række</v>
      </c>
      <c r="I6" s="31"/>
      <c r="J6" s="55" t="str">
        <f>IF(J3&lt;&gt;"","Række","")</f>
        <v>Række</v>
      </c>
      <c r="K6" s="31"/>
      <c r="L6" s="55" t="str">
        <f>IF(L3&lt;&gt;"","Række","")</f>
        <v>Række</v>
      </c>
      <c r="M6" s="31"/>
      <c r="N6" s="55" t="str">
        <f>IF(N3&lt;&gt;"","Række","")</f>
        <v>Række</v>
      </c>
      <c r="O6" s="31"/>
      <c r="P6" s="55" t="str">
        <f>IF(P3&lt;&gt;"","Række","")</f>
        <v>Række</v>
      </c>
      <c r="Q6" s="31"/>
      <c r="R6" s="55" t="str">
        <f>IF(R3&lt;&gt;"","Række","")</f>
        <v>Række</v>
      </c>
      <c r="S6" s="31"/>
      <c r="T6" s="55" t="str">
        <f>IF(T3&lt;&gt;"","Række","")</f>
        <v>Række</v>
      </c>
      <c r="U6" s="31"/>
      <c r="V6" s="55" t="str">
        <f>IF(V3&lt;&gt;"","Række","")</f>
        <v>Række</v>
      </c>
      <c r="W6" s="31"/>
      <c r="X6" s="55" t="str">
        <f>IF(X3&lt;&gt;"","Række","")</f>
        <v>Række</v>
      </c>
      <c r="Y6" s="31"/>
      <c r="Z6" s="55" t="str">
        <f>IF(Z3&lt;&gt;"","Række","")</f>
        <v>Række</v>
      </c>
      <c r="AA6" s="31"/>
      <c r="AB6" s="55" t="str">
        <f>IF(AB3&lt;&gt;"","Række","")</f>
        <v>Række</v>
      </c>
      <c r="AC6" s="31"/>
      <c r="AD6" s="55" t="str">
        <f>IF(AD3&lt;&gt;"","Række","")</f>
        <v>Række</v>
      </c>
      <c r="AE6" s="31"/>
      <c r="AF6" s="55" t="str">
        <f>IF(AF3&lt;&gt;"","Række","")</f>
        <v>Række</v>
      </c>
    </row>
    <row r="7" spans="1:32" s="25" customFormat="1" ht="15" thickTop="1" x14ac:dyDescent="0.15">
      <c r="A7" s="8" t="s">
        <v>29</v>
      </c>
      <c r="B7" s="91">
        <v>2</v>
      </c>
      <c r="C7" s="8" t="s">
        <v>29</v>
      </c>
      <c r="D7" s="91">
        <v>2</v>
      </c>
      <c r="E7" s="8" t="s">
        <v>29</v>
      </c>
      <c r="F7" s="91">
        <v>2</v>
      </c>
      <c r="G7" s="8" t="s">
        <v>29</v>
      </c>
      <c r="H7" s="91">
        <v>2</v>
      </c>
      <c r="I7" s="8" t="s">
        <v>29</v>
      </c>
      <c r="J7" s="91">
        <v>2</v>
      </c>
      <c r="K7" s="8" t="s">
        <v>29</v>
      </c>
      <c r="L7" s="91">
        <v>2</v>
      </c>
      <c r="M7" s="8" t="s">
        <v>29</v>
      </c>
      <c r="N7" s="91">
        <v>2</v>
      </c>
      <c r="O7" s="8" t="s">
        <v>29</v>
      </c>
      <c r="P7" s="91">
        <v>2</v>
      </c>
      <c r="Q7" s="8" t="s">
        <v>29</v>
      </c>
      <c r="R7" s="91">
        <v>2</v>
      </c>
      <c r="S7" s="8" t="s">
        <v>29</v>
      </c>
      <c r="T7" s="91">
        <v>2</v>
      </c>
      <c r="U7" s="8" t="s">
        <v>29</v>
      </c>
      <c r="V7" s="91">
        <v>2</v>
      </c>
      <c r="W7" s="8" t="s">
        <v>29</v>
      </c>
      <c r="X7" s="91">
        <v>2</v>
      </c>
      <c r="Y7" s="8" t="s">
        <v>29</v>
      </c>
      <c r="Z7" s="91">
        <v>2</v>
      </c>
      <c r="AA7" s="8" t="s">
        <v>29</v>
      </c>
      <c r="AB7" s="91">
        <v>2</v>
      </c>
      <c r="AC7" s="8" t="s">
        <v>29</v>
      </c>
      <c r="AD7" s="91">
        <v>2</v>
      </c>
      <c r="AE7" s="8" t="s">
        <v>29</v>
      </c>
      <c r="AF7" s="12">
        <v>2</v>
      </c>
    </row>
    <row r="8" spans="1:32" s="25" customFormat="1" ht="14.25" x14ac:dyDescent="0.15">
      <c r="A8" s="8" t="s">
        <v>30</v>
      </c>
      <c r="B8" s="92">
        <v>2</v>
      </c>
      <c r="C8" s="8" t="s">
        <v>30</v>
      </c>
      <c r="D8" s="92">
        <v>2</v>
      </c>
      <c r="E8" s="8" t="s">
        <v>30</v>
      </c>
      <c r="F8" s="92">
        <v>2</v>
      </c>
      <c r="G8" s="8" t="s">
        <v>30</v>
      </c>
      <c r="H8" s="92">
        <v>2</v>
      </c>
      <c r="I8" s="8" t="s">
        <v>30</v>
      </c>
      <c r="J8" s="92">
        <v>2</v>
      </c>
      <c r="K8" s="8" t="s">
        <v>30</v>
      </c>
      <c r="L8" s="92">
        <v>2</v>
      </c>
      <c r="M8" s="8" t="s">
        <v>30</v>
      </c>
      <c r="N8" s="92">
        <v>2</v>
      </c>
      <c r="O8" s="8" t="s">
        <v>30</v>
      </c>
      <c r="P8" s="92" t="s">
        <v>142</v>
      </c>
      <c r="Q8" s="8" t="s">
        <v>30</v>
      </c>
      <c r="R8" s="92">
        <v>2</v>
      </c>
      <c r="S8" s="8" t="s">
        <v>30</v>
      </c>
      <c r="T8" s="92">
        <v>2</v>
      </c>
      <c r="U8" s="8" t="s">
        <v>30</v>
      </c>
      <c r="V8" s="92">
        <v>2</v>
      </c>
      <c r="W8" s="8" t="s">
        <v>30</v>
      </c>
      <c r="X8" s="92">
        <v>2</v>
      </c>
      <c r="Y8" s="8" t="s">
        <v>30</v>
      </c>
      <c r="Z8" s="92">
        <v>2</v>
      </c>
      <c r="AA8" s="8" t="s">
        <v>30</v>
      </c>
      <c r="AB8" s="92">
        <v>2</v>
      </c>
      <c r="AC8" s="8" t="s">
        <v>30</v>
      </c>
      <c r="AD8" s="92">
        <v>2</v>
      </c>
      <c r="AE8" s="8" t="s">
        <v>30</v>
      </c>
      <c r="AF8" s="13">
        <v>2</v>
      </c>
    </row>
    <row r="9" spans="1:32" s="25" customFormat="1" ht="15" thickBot="1" x14ac:dyDescent="0.2">
      <c r="A9" s="8" t="s">
        <v>31</v>
      </c>
      <c r="B9" s="93">
        <v>1</v>
      </c>
      <c r="C9" s="8" t="s">
        <v>31</v>
      </c>
      <c r="D9" s="93">
        <v>1</v>
      </c>
      <c r="E9" s="8" t="s">
        <v>31</v>
      </c>
      <c r="F9" s="93">
        <v>1</v>
      </c>
      <c r="G9" s="8" t="s">
        <v>31</v>
      </c>
      <c r="H9" s="93">
        <v>1</v>
      </c>
      <c r="I9" s="8" t="s">
        <v>31</v>
      </c>
      <c r="J9" s="93">
        <v>1</v>
      </c>
      <c r="K9" s="8" t="s">
        <v>31</v>
      </c>
      <c r="L9" s="93">
        <v>1</v>
      </c>
      <c r="M9" s="8" t="s">
        <v>31</v>
      </c>
      <c r="N9" s="93">
        <v>1</v>
      </c>
      <c r="O9" s="8" t="s">
        <v>31</v>
      </c>
      <c r="P9" s="93">
        <v>1</v>
      </c>
      <c r="Q9" s="8" t="s">
        <v>31</v>
      </c>
      <c r="R9" s="93">
        <v>1</v>
      </c>
      <c r="S9" s="8" t="s">
        <v>31</v>
      </c>
      <c r="T9" s="93">
        <v>1</v>
      </c>
      <c r="U9" s="8" t="s">
        <v>31</v>
      </c>
      <c r="V9" s="93">
        <v>1</v>
      </c>
      <c r="W9" s="8" t="s">
        <v>31</v>
      </c>
      <c r="X9" s="93">
        <v>1</v>
      </c>
      <c r="Y9" s="8" t="s">
        <v>31</v>
      </c>
      <c r="Z9" s="93">
        <v>1</v>
      </c>
      <c r="AA9" s="8" t="s">
        <v>31</v>
      </c>
      <c r="AB9" s="93">
        <v>1</v>
      </c>
      <c r="AC9" s="8" t="s">
        <v>31</v>
      </c>
      <c r="AD9" s="93">
        <v>1</v>
      </c>
      <c r="AE9" s="8" t="s">
        <v>31</v>
      </c>
      <c r="AF9" s="14">
        <v>1</v>
      </c>
    </row>
    <row r="10" spans="1:32" s="25" customFormat="1" ht="14.25" x14ac:dyDescent="0.15">
      <c r="A10" s="8" t="s">
        <v>32</v>
      </c>
      <c r="B10" s="94">
        <v>1</v>
      </c>
      <c r="C10" s="8" t="s">
        <v>32</v>
      </c>
      <c r="D10" s="94">
        <v>1</v>
      </c>
      <c r="E10" s="8" t="s">
        <v>32</v>
      </c>
      <c r="F10" s="94">
        <v>1</v>
      </c>
      <c r="G10" s="8" t="s">
        <v>32</v>
      </c>
      <c r="H10" s="94">
        <v>1</v>
      </c>
      <c r="I10" s="8" t="s">
        <v>32</v>
      </c>
      <c r="J10" s="94">
        <v>1</v>
      </c>
      <c r="K10" s="8" t="s">
        <v>32</v>
      </c>
      <c r="L10" s="94">
        <v>1</v>
      </c>
      <c r="M10" s="8" t="s">
        <v>32</v>
      </c>
      <c r="N10" s="94">
        <v>1</v>
      </c>
      <c r="O10" s="8" t="s">
        <v>32</v>
      </c>
      <c r="P10" s="94">
        <v>1</v>
      </c>
      <c r="Q10" s="8" t="s">
        <v>32</v>
      </c>
      <c r="R10" s="94">
        <v>1</v>
      </c>
      <c r="S10" s="8" t="s">
        <v>32</v>
      </c>
      <c r="T10" s="94">
        <v>1</v>
      </c>
      <c r="U10" s="8" t="s">
        <v>32</v>
      </c>
      <c r="V10" s="94">
        <v>1</v>
      </c>
      <c r="W10" s="8" t="s">
        <v>32</v>
      </c>
      <c r="X10" s="94">
        <v>1</v>
      </c>
      <c r="Y10" s="8" t="s">
        <v>32</v>
      </c>
      <c r="Z10" s="94">
        <v>1</v>
      </c>
      <c r="AA10" s="8" t="s">
        <v>32</v>
      </c>
      <c r="AB10" s="94">
        <v>1</v>
      </c>
      <c r="AC10" s="8" t="s">
        <v>32</v>
      </c>
      <c r="AD10" s="94">
        <v>1</v>
      </c>
      <c r="AE10" s="8" t="s">
        <v>32</v>
      </c>
      <c r="AF10" s="15">
        <v>1</v>
      </c>
    </row>
    <row r="11" spans="1:32" s="25" customFormat="1" ht="14.25" x14ac:dyDescent="0.15">
      <c r="A11" s="8" t="s">
        <v>33</v>
      </c>
      <c r="B11" s="92">
        <v>2</v>
      </c>
      <c r="C11" s="8" t="s">
        <v>33</v>
      </c>
      <c r="D11" s="92">
        <v>2</v>
      </c>
      <c r="E11" s="8" t="s">
        <v>33</v>
      </c>
      <c r="F11" s="92">
        <v>2</v>
      </c>
      <c r="G11" s="8" t="s">
        <v>33</v>
      </c>
      <c r="H11" s="92">
        <v>2</v>
      </c>
      <c r="I11" s="8" t="s">
        <v>33</v>
      </c>
      <c r="J11" s="92">
        <v>2</v>
      </c>
      <c r="K11" s="8" t="s">
        <v>33</v>
      </c>
      <c r="L11" s="92">
        <v>2</v>
      </c>
      <c r="M11" s="8" t="s">
        <v>33</v>
      </c>
      <c r="N11" s="92">
        <v>2</v>
      </c>
      <c r="O11" s="8" t="s">
        <v>33</v>
      </c>
      <c r="P11" s="92">
        <v>2</v>
      </c>
      <c r="Q11" s="8" t="s">
        <v>33</v>
      </c>
      <c r="R11" s="92">
        <v>1</v>
      </c>
      <c r="S11" s="8" t="s">
        <v>33</v>
      </c>
      <c r="T11" s="92">
        <v>2</v>
      </c>
      <c r="U11" s="8" t="s">
        <v>33</v>
      </c>
      <c r="V11" s="92">
        <v>2</v>
      </c>
      <c r="W11" s="8" t="s">
        <v>33</v>
      </c>
      <c r="X11" s="92">
        <v>2</v>
      </c>
      <c r="Y11" s="8" t="s">
        <v>33</v>
      </c>
      <c r="Z11" s="92">
        <v>2</v>
      </c>
      <c r="AA11" s="8" t="s">
        <v>33</v>
      </c>
      <c r="AB11" s="92">
        <v>2</v>
      </c>
      <c r="AC11" s="8" t="s">
        <v>33</v>
      </c>
      <c r="AD11" s="92">
        <v>2</v>
      </c>
      <c r="AE11" s="8" t="s">
        <v>33</v>
      </c>
      <c r="AF11" s="13">
        <v>2</v>
      </c>
    </row>
    <row r="12" spans="1:32" s="25" customFormat="1" ht="15" thickBot="1" x14ac:dyDescent="0.2">
      <c r="A12" s="8" t="s">
        <v>34</v>
      </c>
      <c r="B12" s="93">
        <v>1</v>
      </c>
      <c r="C12" s="8" t="s">
        <v>34</v>
      </c>
      <c r="D12" s="93">
        <v>1</v>
      </c>
      <c r="E12" s="8" t="s">
        <v>34</v>
      </c>
      <c r="F12" s="93">
        <v>1</v>
      </c>
      <c r="G12" s="8" t="s">
        <v>34</v>
      </c>
      <c r="H12" s="93">
        <v>1</v>
      </c>
      <c r="I12" s="8" t="s">
        <v>34</v>
      </c>
      <c r="J12" s="93">
        <v>1</v>
      </c>
      <c r="K12" s="8" t="s">
        <v>34</v>
      </c>
      <c r="L12" s="93">
        <v>1</v>
      </c>
      <c r="M12" s="8" t="s">
        <v>34</v>
      </c>
      <c r="N12" s="93">
        <v>1</v>
      </c>
      <c r="O12" s="8" t="s">
        <v>34</v>
      </c>
      <c r="P12" s="93">
        <v>1</v>
      </c>
      <c r="Q12" s="8" t="s">
        <v>34</v>
      </c>
      <c r="R12" s="93">
        <v>1</v>
      </c>
      <c r="S12" s="8" t="s">
        <v>34</v>
      </c>
      <c r="T12" s="93">
        <v>1</v>
      </c>
      <c r="U12" s="8" t="s">
        <v>34</v>
      </c>
      <c r="V12" s="93">
        <v>1</v>
      </c>
      <c r="W12" s="8" t="s">
        <v>34</v>
      </c>
      <c r="X12" s="93">
        <v>1</v>
      </c>
      <c r="Y12" s="8" t="s">
        <v>34</v>
      </c>
      <c r="Z12" s="93">
        <v>1</v>
      </c>
      <c r="AA12" s="8" t="s">
        <v>34</v>
      </c>
      <c r="AB12" s="93">
        <v>1</v>
      </c>
      <c r="AC12" s="8" t="s">
        <v>34</v>
      </c>
      <c r="AD12" s="93">
        <v>1</v>
      </c>
      <c r="AE12" s="8" t="s">
        <v>34</v>
      </c>
      <c r="AF12" s="14">
        <v>1</v>
      </c>
    </row>
    <row r="13" spans="1:32" s="25" customFormat="1" ht="14.25" x14ac:dyDescent="0.15">
      <c r="A13" s="8" t="s">
        <v>35</v>
      </c>
      <c r="B13" s="94">
        <v>2</v>
      </c>
      <c r="C13" s="8" t="s">
        <v>35</v>
      </c>
      <c r="D13" s="94">
        <v>2</v>
      </c>
      <c r="E13" s="8" t="s">
        <v>35</v>
      </c>
      <c r="F13" s="94">
        <v>2</v>
      </c>
      <c r="G13" s="8" t="s">
        <v>35</v>
      </c>
      <c r="H13" s="94" t="s">
        <v>142</v>
      </c>
      <c r="I13" s="8" t="s">
        <v>35</v>
      </c>
      <c r="J13" s="94">
        <v>2</v>
      </c>
      <c r="K13" s="8" t="s">
        <v>35</v>
      </c>
      <c r="L13" s="94" t="s">
        <v>142</v>
      </c>
      <c r="M13" s="8" t="s">
        <v>35</v>
      </c>
      <c r="N13" s="94" t="s">
        <v>142</v>
      </c>
      <c r="O13" s="8" t="s">
        <v>35</v>
      </c>
      <c r="P13" s="94">
        <v>2</v>
      </c>
      <c r="Q13" s="8" t="s">
        <v>35</v>
      </c>
      <c r="R13" s="94">
        <v>1</v>
      </c>
      <c r="S13" s="8" t="s">
        <v>35</v>
      </c>
      <c r="T13" s="94">
        <v>2</v>
      </c>
      <c r="U13" s="8" t="s">
        <v>35</v>
      </c>
      <c r="V13" s="94">
        <v>2</v>
      </c>
      <c r="W13" s="8" t="s">
        <v>35</v>
      </c>
      <c r="X13" s="94">
        <v>2</v>
      </c>
      <c r="Y13" s="8" t="s">
        <v>35</v>
      </c>
      <c r="Z13" s="94">
        <v>2</v>
      </c>
      <c r="AA13" s="8" t="s">
        <v>35</v>
      </c>
      <c r="AB13" s="94">
        <v>2</v>
      </c>
      <c r="AC13" s="8" t="s">
        <v>35</v>
      </c>
      <c r="AD13" s="94">
        <v>2</v>
      </c>
      <c r="AE13" s="8" t="s">
        <v>35</v>
      </c>
      <c r="AF13" s="15">
        <v>2</v>
      </c>
    </row>
    <row r="14" spans="1:32" s="25" customFormat="1" ht="14.25" x14ac:dyDescent="0.15">
      <c r="A14" s="8" t="s">
        <v>36</v>
      </c>
      <c r="B14" s="92" t="s">
        <v>142</v>
      </c>
      <c r="C14" s="8" t="s">
        <v>36</v>
      </c>
      <c r="D14" s="92">
        <v>2</v>
      </c>
      <c r="E14" s="8" t="s">
        <v>36</v>
      </c>
      <c r="F14" s="92">
        <v>1</v>
      </c>
      <c r="G14" s="8" t="s">
        <v>36</v>
      </c>
      <c r="H14" s="92">
        <v>2</v>
      </c>
      <c r="I14" s="8" t="s">
        <v>36</v>
      </c>
      <c r="J14" s="92">
        <v>1</v>
      </c>
      <c r="K14" s="8" t="s">
        <v>36</v>
      </c>
      <c r="L14" s="92">
        <v>2</v>
      </c>
      <c r="M14" s="8" t="s">
        <v>36</v>
      </c>
      <c r="N14" s="92">
        <v>2</v>
      </c>
      <c r="O14" s="8" t="s">
        <v>36</v>
      </c>
      <c r="P14" s="92">
        <v>1</v>
      </c>
      <c r="Q14" s="8" t="s">
        <v>36</v>
      </c>
      <c r="R14" s="92">
        <v>1</v>
      </c>
      <c r="S14" s="8" t="s">
        <v>36</v>
      </c>
      <c r="T14" s="92">
        <v>1</v>
      </c>
      <c r="U14" s="8" t="s">
        <v>36</v>
      </c>
      <c r="V14" s="92">
        <v>2</v>
      </c>
      <c r="W14" s="8" t="s">
        <v>36</v>
      </c>
      <c r="X14" s="92">
        <v>2</v>
      </c>
      <c r="Y14" s="8" t="s">
        <v>36</v>
      </c>
      <c r="Z14" s="92">
        <v>1</v>
      </c>
      <c r="AA14" s="8" t="s">
        <v>36</v>
      </c>
      <c r="AB14" s="92">
        <v>1</v>
      </c>
      <c r="AC14" s="8" t="s">
        <v>36</v>
      </c>
      <c r="AD14" s="92">
        <v>1</v>
      </c>
      <c r="AE14" s="8" t="s">
        <v>36</v>
      </c>
      <c r="AF14" s="13">
        <v>2</v>
      </c>
    </row>
    <row r="15" spans="1:32" s="25" customFormat="1" ht="15" thickBot="1" x14ac:dyDescent="0.2">
      <c r="A15" s="8" t="s">
        <v>37</v>
      </c>
      <c r="B15" s="93">
        <v>2</v>
      </c>
      <c r="C15" s="8" t="s">
        <v>37</v>
      </c>
      <c r="D15" s="93">
        <v>2</v>
      </c>
      <c r="E15" s="8" t="s">
        <v>37</v>
      </c>
      <c r="F15" s="93">
        <v>2</v>
      </c>
      <c r="G15" s="8" t="s">
        <v>37</v>
      </c>
      <c r="H15" s="93">
        <v>2</v>
      </c>
      <c r="I15" s="8" t="s">
        <v>37</v>
      </c>
      <c r="J15" s="93">
        <v>2</v>
      </c>
      <c r="K15" s="8" t="s">
        <v>37</v>
      </c>
      <c r="L15" s="93">
        <v>2</v>
      </c>
      <c r="M15" s="8" t="s">
        <v>37</v>
      </c>
      <c r="N15" s="93">
        <v>2</v>
      </c>
      <c r="O15" s="8" t="s">
        <v>37</v>
      </c>
      <c r="P15" s="93">
        <v>2</v>
      </c>
      <c r="Q15" s="8" t="s">
        <v>37</v>
      </c>
      <c r="R15" s="93">
        <v>2</v>
      </c>
      <c r="S15" s="8" t="s">
        <v>37</v>
      </c>
      <c r="T15" s="93">
        <v>2</v>
      </c>
      <c r="U15" s="8" t="s">
        <v>37</v>
      </c>
      <c r="V15" s="93">
        <v>2</v>
      </c>
      <c r="W15" s="8" t="s">
        <v>37</v>
      </c>
      <c r="X15" s="93">
        <v>2</v>
      </c>
      <c r="Y15" s="8" t="s">
        <v>37</v>
      </c>
      <c r="Z15" s="93">
        <v>2</v>
      </c>
      <c r="AA15" s="8" t="s">
        <v>37</v>
      </c>
      <c r="AB15" s="93">
        <v>2</v>
      </c>
      <c r="AC15" s="8" t="s">
        <v>37</v>
      </c>
      <c r="AD15" s="93">
        <v>2</v>
      </c>
      <c r="AE15" s="8" t="s">
        <v>37</v>
      </c>
      <c r="AF15" s="14">
        <v>2</v>
      </c>
    </row>
    <row r="16" spans="1:32" s="25" customFormat="1" ht="14.25" x14ac:dyDescent="0.15">
      <c r="A16" s="8" t="s">
        <v>38</v>
      </c>
      <c r="B16" s="94">
        <v>2</v>
      </c>
      <c r="C16" s="8" t="s">
        <v>38</v>
      </c>
      <c r="D16" s="94">
        <v>2</v>
      </c>
      <c r="E16" s="8" t="s">
        <v>38</v>
      </c>
      <c r="F16" s="94">
        <v>2</v>
      </c>
      <c r="G16" s="8" t="s">
        <v>38</v>
      </c>
      <c r="H16" s="94">
        <v>2</v>
      </c>
      <c r="I16" s="8" t="s">
        <v>38</v>
      </c>
      <c r="J16" s="94">
        <v>2</v>
      </c>
      <c r="K16" s="8" t="s">
        <v>38</v>
      </c>
      <c r="L16" s="94" t="s">
        <v>142</v>
      </c>
      <c r="M16" s="8" t="s">
        <v>38</v>
      </c>
      <c r="N16" s="94">
        <v>2</v>
      </c>
      <c r="O16" s="8" t="s">
        <v>38</v>
      </c>
      <c r="P16" s="94">
        <v>2</v>
      </c>
      <c r="Q16" s="8" t="s">
        <v>38</v>
      </c>
      <c r="R16" s="94">
        <v>2</v>
      </c>
      <c r="S16" s="8" t="s">
        <v>38</v>
      </c>
      <c r="T16" s="94">
        <v>2</v>
      </c>
      <c r="U16" s="8" t="s">
        <v>38</v>
      </c>
      <c r="V16" s="94">
        <v>2</v>
      </c>
      <c r="W16" s="8" t="s">
        <v>38</v>
      </c>
      <c r="X16" s="94">
        <v>2</v>
      </c>
      <c r="Y16" s="8" t="s">
        <v>38</v>
      </c>
      <c r="Z16" s="94">
        <v>2</v>
      </c>
      <c r="AA16" s="8" t="s">
        <v>38</v>
      </c>
      <c r="AB16" s="94" t="s">
        <v>142</v>
      </c>
      <c r="AC16" s="8" t="s">
        <v>38</v>
      </c>
      <c r="AD16" s="94">
        <v>1</v>
      </c>
      <c r="AE16" s="8" t="s">
        <v>38</v>
      </c>
      <c r="AF16" s="15">
        <v>2</v>
      </c>
    </row>
    <row r="17" spans="1:32" s="25" customFormat="1" ht="14.25" x14ac:dyDescent="0.15">
      <c r="A17" s="8" t="s">
        <v>39</v>
      </c>
      <c r="B17" s="92">
        <v>2</v>
      </c>
      <c r="C17" s="8" t="s">
        <v>39</v>
      </c>
      <c r="D17" s="92" t="s">
        <v>142</v>
      </c>
      <c r="E17" s="8" t="s">
        <v>39</v>
      </c>
      <c r="F17" s="92" t="s">
        <v>142</v>
      </c>
      <c r="G17" s="8" t="s">
        <v>39</v>
      </c>
      <c r="H17" s="92">
        <v>2</v>
      </c>
      <c r="I17" s="8" t="s">
        <v>39</v>
      </c>
      <c r="J17" s="92" t="s">
        <v>142</v>
      </c>
      <c r="K17" s="8" t="s">
        <v>39</v>
      </c>
      <c r="L17" s="92" t="s">
        <v>142</v>
      </c>
      <c r="M17" s="8" t="s">
        <v>39</v>
      </c>
      <c r="N17" s="92">
        <v>1</v>
      </c>
      <c r="O17" s="8" t="s">
        <v>39</v>
      </c>
      <c r="P17" s="92">
        <v>2</v>
      </c>
      <c r="Q17" s="8" t="s">
        <v>39</v>
      </c>
      <c r="R17" s="92" t="s">
        <v>142</v>
      </c>
      <c r="S17" s="8" t="s">
        <v>39</v>
      </c>
      <c r="T17" s="92" t="s">
        <v>142</v>
      </c>
      <c r="U17" s="8" t="s">
        <v>39</v>
      </c>
      <c r="V17" s="92" t="s">
        <v>142</v>
      </c>
      <c r="W17" s="8" t="s">
        <v>39</v>
      </c>
      <c r="X17" s="92" t="s">
        <v>142</v>
      </c>
      <c r="Y17" s="8" t="s">
        <v>39</v>
      </c>
      <c r="Z17" s="92" t="s">
        <v>142</v>
      </c>
      <c r="AA17" s="8" t="s">
        <v>39</v>
      </c>
      <c r="AB17" s="92">
        <v>1</v>
      </c>
      <c r="AC17" s="8" t="s">
        <v>39</v>
      </c>
      <c r="AD17" s="92" t="s">
        <v>142</v>
      </c>
      <c r="AE17" s="8" t="s">
        <v>39</v>
      </c>
      <c r="AF17" s="13" t="s">
        <v>142</v>
      </c>
    </row>
    <row r="18" spans="1:32" s="25" customFormat="1" ht="14.25" x14ac:dyDescent="0.15">
      <c r="A18" s="8" t="s">
        <v>40</v>
      </c>
      <c r="B18" s="92" t="s">
        <v>142</v>
      </c>
      <c r="C18" s="8" t="s">
        <v>40</v>
      </c>
      <c r="D18" s="92">
        <v>2</v>
      </c>
      <c r="E18" s="8" t="s">
        <v>40</v>
      </c>
      <c r="F18" s="92">
        <v>2</v>
      </c>
      <c r="G18" s="8" t="s">
        <v>40</v>
      </c>
      <c r="H18" s="92">
        <v>2</v>
      </c>
      <c r="I18" s="8" t="s">
        <v>40</v>
      </c>
      <c r="J18" s="92">
        <v>2</v>
      </c>
      <c r="K18" s="8" t="s">
        <v>40</v>
      </c>
      <c r="L18" s="92">
        <v>2</v>
      </c>
      <c r="M18" s="8" t="s">
        <v>40</v>
      </c>
      <c r="N18" s="92" t="s">
        <v>142</v>
      </c>
      <c r="O18" s="8" t="s">
        <v>40</v>
      </c>
      <c r="P18" s="92">
        <v>2</v>
      </c>
      <c r="Q18" s="8" t="s">
        <v>40</v>
      </c>
      <c r="R18" s="92">
        <v>2</v>
      </c>
      <c r="S18" s="8" t="s">
        <v>40</v>
      </c>
      <c r="T18" s="92">
        <v>2</v>
      </c>
      <c r="U18" s="8" t="s">
        <v>40</v>
      </c>
      <c r="V18" s="92">
        <v>2</v>
      </c>
      <c r="W18" s="8" t="s">
        <v>40</v>
      </c>
      <c r="X18" s="92">
        <v>2</v>
      </c>
      <c r="Y18" s="8" t="s">
        <v>40</v>
      </c>
      <c r="Z18" s="92">
        <v>2</v>
      </c>
      <c r="AA18" s="8" t="s">
        <v>40</v>
      </c>
      <c r="AB18" s="92">
        <v>2</v>
      </c>
      <c r="AC18" s="8" t="s">
        <v>40</v>
      </c>
      <c r="AD18" s="92">
        <v>2</v>
      </c>
      <c r="AE18" s="8" t="s">
        <v>40</v>
      </c>
      <c r="AF18" s="13">
        <v>2</v>
      </c>
    </row>
    <row r="19" spans="1:32" s="25" customFormat="1" ht="15" thickBot="1" x14ac:dyDescent="0.2">
      <c r="A19" s="8" t="s">
        <v>41</v>
      </c>
      <c r="B19" s="95">
        <v>2</v>
      </c>
      <c r="C19" s="8" t="s">
        <v>41</v>
      </c>
      <c r="D19" s="95">
        <v>2</v>
      </c>
      <c r="E19" s="8" t="s">
        <v>41</v>
      </c>
      <c r="F19" s="95">
        <v>2</v>
      </c>
      <c r="G19" s="8" t="s">
        <v>41</v>
      </c>
      <c r="H19" s="95">
        <v>2</v>
      </c>
      <c r="I19" s="8" t="s">
        <v>41</v>
      </c>
      <c r="J19" s="95">
        <v>2</v>
      </c>
      <c r="K19" s="8" t="s">
        <v>41</v>
      </c>
      <c r="L19" s="95">
        <v>2</v>
      </c>
      <c r="M19" s="8" t="s">
        <v>41</v>
      </c>
      <c r="N19" s="95">
        <v>2</v>
      </c>
      <c r="O19" s="8" t="s">
        <v>41</v>
      </c>
      <c r="P19" s="95">
        <v>2</v>
      </c>
      <c r="Q19" s="8" t="s">
        <v>41</v>
      </c>
      <c r="R19" s="95">
        <v>2</v>
      </c>
      <c r="S19" s="8" t="s">
        <v>41</v>
      </c>
      <c r="T19" s="95">
        <v>2</v>
      </c>
      <c r="U19" s="8" t="s">
        <v>41</v>
      </c>
      <c r="V19" s="95">
        <v>2</v>
      </c>
      <c r="W19" s="8" t="s">
        <v>41</v>
      </c>
      <c r="X19" s="95">
        <v>2</v>
      </c>
      <c r="Y19" s="8" t="s">
        <v>41</v>
      </c>
      <c r="Z19" s="95">
        <v>2</v>
      </c>
      <c r="AA19" s="8" t="s">
        <v>41</v>
      </c>
      <c r="AB19" s="95">
        <v>2</v>
      </c>
      <c r="AC19" s="8" t="s">
        <v>41</v>
      </c>
      <c r="AD19" s="95">
        <v>2</v>
      </c>
      <c r="AE19" s="8" t="s">
        <v>41</v>
      </c>
      <c r="AF19" s="15">
        <v>2</v>
      </c>
    </row>
    <row r="20" spans="1:32" s="25" customFormat="1" ht="14.25" thickTop="1" thickBot="1" x14ac:dyDescent="0.2">
      <c r="A20" s="9"/>
      <c r="B20" s="7" t="str">
        <f>DB!A8</f>
        <v>OK</v>
      </c>
      <c r="C20" s="9"/>
      <c r="D20" s="7" t="str">
        <f>DB!B8</f>
        <v>OK</v>
      </c>
      <c r="E20" s="9"/>
      <c r="F20" s="7" t="str">
        <f>DB!C8</f>
        <v>OK</v>
      </c>
      <c r="G20" s="9"/>
      <c r="H20" s="7" t="str">
        <f>DB!D8</f>
        <v>OK</v>
      </c>
      <c r="I20" s="9"/>
      <c r="J20" s="7" t="str">
        <f>DB!E8</f>
        <v>OK</v>
      </c>
      <c r="K20" s="9"/>
      <c r="L20" s="7" t="str">
        <f>DB!F8</f>
        <v>OK</v>
      </c>
      <c r="M20" s="9"/>
      <c r="N20" s="7" t="str">
        <f>DB!G8</f>
        <v>OK</v>
      </c>
      <c r="O20" s="9"/>
      <c r="P20" s="7" t="str">
        <f>DB!H8</f>
        <v>OK</v>
      </c>
      <c r="Q20" s="9"/>
      <c r="R20" s="7" t="str">
        <f>DB!I8</f>
        <v>OK</v>
      </c>
      <c r="S20" s="9"/>
      <c r="T20" s="7" t="str">
        <f>DB!J8</f>
        <v>OK</v>
      </c>
      <c r="U20" s="9"/>
      <c r="V20" s="7" t="str">
        <f>DB!K8</f>
        <v>OK</v>
      </c>
      <c r="W20" s="9"/>
      <c r="X20" s="7" t="str">
        <f>DB!L8</f>
        <v>OK</v>
      </c>
      <c r="Y20" s="9"/>
      <c r="Z20" s="7" t="str">
        <f>DB!M8</f>
        <v>OK</v>
      </c>
      <c r="AA20" s="9"/>
      <c r="AB20" s="7" t="str">
        <f>DB!N8</f>
        <v>OK</v>
      </c>
      <c r="AC20" s="9"/>
      <c r="AD20" s="7" t="str">
        <f>DB!O8</f>
        <v>OK</v>
      </c>
      <c r="AE20" s="9"/>
      <c r="AF20" s="7" t="str">
        <f>DB!P8</f>
        <v>OK</v>
      </c>
    </row>
    <row r="21" spans="1:32" s="25" customFormat="1" ht="13.5" thickTop="1" x14ac:dyDescent="0.15">
      <c r="A21" s="16"/>
      <c r="B21" s="97" t="str">
        <f>DB!C3</f>
        <v>10. runde</v>
      </c>
      <c r="C21" s="16"/>
      <c r="D21" s="97" t="str">
        <f>DB!C3</f>
        <v>10. runde</v>
      </c>
      <c r="E21" s="16"/>
      <c r="F21" s="97" t="str">
        <f>DB!C3</f>
        <v>10. runde</v>
      </c>
      <c r="G21" s="16"/>
      <c r="H21" s="97" t="str">
        <f>DB!C3</f>
        <v>10. runde</v>
      </c>
      <c r="I21" s="16"/>
      <c r="J21" s="97" t="str">
        <f>DB!C3</f>
        <v>10. runde</v>
      </c>
      <c r="K21" s="16"/>
      <c r="L21" s="97" t="str">
        <f>DB!C3</f>
        <v>10. runde</v>
      </c>
      <c r="M21" s="16"/>
      <c r="N21" s="97" t="str">
        <f>DB!C3</f>
        <v>10. runde</v>
      </c>
      <c r="O21" s="16"/>
      <c r="P21" s="97" t="str">
        <f>DB!C3</f>
        <v>10. runde</v>
      </c>
      <c r="Q21" s="16"/>
      <c r="R21" s="97" t="str">
        <f>DB!C3</f>
        <v>10. runde</v>
      </c>
      <c r="S21" s="16"/>
      <c r="T21" s="97" t="str">
        <f>DB!C3</f>
        <v>10. runde</v>
      </c>
      <c r="U21" s="16"/>
      <c r="V21" s="97" t="str">
        <f>DB!C3</f>
        <v>10. runde</v>
      </c>
      <c r="W21" s="16"/>
      <c r="X21" s="97" t="str">
        <f>DB!C3</f>
        <v>10. runde</v>
      </c>
      <c r="Y21" s="16"/>
      <c r="Z21" s="97" t="str">
        <f>DB!C3</f>
        <v>10. runde</v>
      </c>
      <c r="AA21" s="16"/>
      <c r="AB21" s="97" t="str">
        <f>DB!C3</f>
        <v>10. runde</v>
      </c>
      <c r="AC21" s="16"/>
      <c r="AD21" s="97" t="str">
        <f>DB!C3</f>
        <v>10. runde</v>
      </c>
      <c r="AE21" s="16"/>
      <c r="AF21" s="97" t="str">
        <f>DB!C3</f>
        <v>10. runde</v>
      </c>
    </row>
    <row r="22" spans="1:32" s="25" customFormat="1" ht="13.5" thickBot="1" x14ac:dyDescent="0.2">
      <c r="A22" s="16"/>
      <c r="B22" s="98"/>
      <c r="C22" s="16"/>
      <c r="D22" s="98"/>
      <c r="E22" s="16"/>
      <c r="F22" s="98"/>
      <c r="G22" s="16"/>
      <c r="H22" s="98"/>
      <c r="I22" s="16"/>
      <c r="J22" s="98"/>
      <c r="K22" s="16"/>
      <c r="L22" s="98"/>
      <c r="M22" s="16"/>
      <c r="N22" s="98"/>
      <c r="O22" s="16"/>
      <c r="P22" s="98"/>
      <c r="Q22" s="16"/>
      <c r="R22" s="98"/>
      <c r="S22" s="16"/>
      <c r="T22" s="98"/>
      <c r="U22" s="16"/>
      <c r="V22" s="98"/>
      <c r="W22" s="16"/>
      <c r="X22" s="98"/>
      <c r="Y22" s="16"/>
      <c r="Z22" s="98"/>
      <c r="AA22" s="16"/>
      <c r="AB22" s="98"/>
      <c r="AC22" s="16"/>
      <c r="AD22" s="98"/>
      <c r="AE22" s="16"/>
      <c r="AF22" s="98"/>
    </row>
    <row r="23" spans="1:32" s="25" customFormat="1" ht="14.25" thickTop="1" thickBot="1" x14ac:dyDescent="0.2">
      <c r="A23" s="16"/>
      <c r="B23" s="7" t="str">
        <f>DGET(DB!A11:D75,"Signatur",DB!Q512:Q513)</f>
        <v>Harry</v>
      </c>
      <c r="C23" s="16"/>
      <c r="D23" s="7" t="str">
        <f>DGET(DB!A11:D75,"Signatur",DB!R512:R513)</f>
        <v>Hede</v>
      </c>
      <c r="E23" s="16"/>
      <c r="F23" s="7" t="str">
        <f>DGET(DB!A11:D75,"Signatur",DB!S512:S513)</f>
        <v>Himbo</v>
      </c>
      <c r="G23" s="16"/>
      <c r="H23" s="7" t="str">
        <f>DGET(DB!A11:D75,"Signatur",DB!T512:T513)</f>
        <v>Højgård</v>
      </c>
      <c r="I23" s="16"/>
      <c r="J23" s="7" t="str">
        <f>DGET(DB!A11:D75,"Signatur",DB!U512:U513)</f>
        <v>Håvard</v>
      </c>
      <c r="K23" s="16"/>
      <c r="L23" s="7" t="str">
        <f>DGET(DB!A11:D75,"Signatur",DB!V512:V513)</f>
        <v>Idskov</v>
      </c>
      <c r="M23" s="16"/>
      <c r="N23" s="7" t="str">
        <f>DGET(DB!A11:D75,"Signatur",DB!W512:W513)</f>
        <v>Kailua</v>
      </c>
      <c r="O23" s="16"/>
      <c r="P23" s="7" t="str">
        <f>DGET(DB!A11:D75,"Signatur",DB!X512:X513)</f>
        <v>Kinks</v>
      </c>
      <c r="Q23" s="16"/>
      <c r="R23" s="7" t="str">
        <f>DGET(DB!A11:D75,"Signatur",DB!Y512:Y513)</f>
        <v>Kudsken</v>
      </c>
      <c r="S23" s="16"/>
      <c r="T23" s="7" t="str">
        <f>DGET(DB!A11:D75,"Signatur",DB!Z512:Z513)</f>
        <v>Laplace</v>
      </c>
      <c r="U23" s="16"/>
      <c r="V23" s="7" t="str">
        <f>DGET(DB!A11:D75,"Signatur",DB!AA512:AA513)</f>
        <v>Lauge</v>
      </c>
      <c r="W23" s="16"/>
      <c r="X23" s="7" t="str">
        <f>DGET(DB!A11:D75,"Signatur",DB!AB512:AB513)</f>
        <v>Livpool</v>
      </c>
      <c r="Y23" s="16"/>
      <c r="Z23" s="7" t="str">
        <f>DGET(DB!A11:D75,"Signatur",DB!AC512:AC513)</f>
        <v>LPHJ</v>
      </c>
      <c r="AA23" s="16"/>
      <c r="AB23" s="7" t="str">
        <f>DGET(DB!A11:D75,"Signatur",DB!AD512:AD513)</f>
        <v>Lucky</v>
      </c>
      <c r="AC23" s="16"/>
      <c r="AD23" s="7" t="str">
        <f>DGET(DB!A11:D75,"Signatur",DB!AE512:AE513)</f>
        <v>LUFCMOT</v>
      </c>
      <c r="AE23" s="16"/>
      <c r="AF23" s="7" t="str">
        <f>DGET(DB!A11:D75,"Signatur",DB!AF512:AF513)</f>
        <v>Lund</v>
      </c>
    </row>
    <row r="24" spans="1:32" s="25" customFormat="1" ht="14.25" thickTop="1" thickBot="1" x14ac:dyDescent="0.2">
      <c r="A24" s="16"/>
      <c r="B24" s="7" t="str">
        <f>IF(DB!A28&lt;&gt;"",IF(DB!D28=1,"Disket",IF(DB!F28=1,"Udmeldt","Status")),"")</f>
        <v>Status</v>
      </c>
      <c r="C24" s="16"/>
      <c r="D24" s="7" t="str">
        <f>IF(DB!A29&lt;&gt;"",IF(DB!D29=1,"Disket",IF(DB!F29=1,"Udmeldt","Status")),"")</f>
        <v>Status</v>
      </c>
      <c r="E24" s="16"/>
      <c r="F24" s="7" t="str">
        <f>IF(DB!A30&lt;&gt;"",IF(DB!D30=1,"Disket",IF(DB!F30=1,"Udmeldt","Status")),"")</f>
        <v>Status</v>
      </c>
      <c r="G24" s="16"/>
      <c r="H24" s="7" t="str">
        <f>IF(DB!A31&lt;&gt;"",IF(DB!D31=1,"Disket",IF(DB!F31=1,"Udmeldt","Status")),"")</f>
        <v>Status</v>
      </c>
      <c r="I24" s="16"/>
      <c r="J24" s="7" t="str">
        <f>IF(DB!A32&lt;&gt;"",IF(DB!D32=1,"Disket",IF(DB!F32=1,"Udmeldt","Status")),"")</f>
        <v>Status</v>
      </c>
      <c r="K24" s="16"/>
      <c r="L24" s="7" t="str">
        <f>IF(DB!A33&lt;&gt;"",IF(DB!D33=1,"Disket",IF(DB!F33=1,"Udmeldt","Status")),"")</f>
        <v>Status</v>
      </c>
      <c r="M24" s="16"/>
      <c r="N24" s="7" t="str">
        <f>IF(DB!A34&lt;&gt;"",IF(DB!D34=1,"Disket",IF(DB!F34=1,"Udmeldt","Status")),"")</f>
        <v>Status</v>
      </c>
      <c r="O24" s="16"/>
      <c r="P24" s="7" t="str">
        <f>IF(DB!A35&lt;&gt;"",IF(DB!D35=1,"Disket",IF(DB!F35=1,"Udmeldt","Status")),"")</f>
        <v>Status</v>
      </c>
      <c r="Q24" s="16"/>
      <c r="R24" s="7" t="str">
        <f>IF(DB!A36&lt;&gt;"",IF(DB!D36=1,"Disket",IF(DB!F36=1,"Udmeldt","Status")),"")</f>
        <v>Status</v>
      </c>
      <c r="S24" s="16"/>
      <c r="T24" s="7" t="str">
        <f>IF(DB!A37&lt;&gt;"",IF(DB!D37=1,"Disket",IF(DB!F37=1,"Udmeldt","Status")),"")</f>
        <v>Status</v>
      </c>
      <c r="U24" s="16"/>
      <c r="V24" s="7" t="str">
        <f>IF(DB!A38&lt;&gt;"",IF(DB!D38=1,"Disket",IF(DB!F38=1,"Udmeldt","Status")),"")</f>
        <v>Status</v>
      </c>
      <c r="W24" s="16"/>
      <c r="X24" s="7" t="str">
        <f>IF(DB!A39&lt;&gt;"",IF(DB!D39=1,"Disket",IF(DB!F39=1,"Udmeldt","Status")),"")</f>
        <v>Status</v>
      </c>
      <c r="Y24" s="16"/>
      <c r="Z24" s="7" t="str">
        <f>IF(DB!A40&lt;&gt;"",IF(DB!D40=1,"Disket",IF(DB!F40=1,"Udmeldt","Status")),"")</f>
        <v>Status</v>
      </c>
      <c r="AA24" s="16"/>
      <c r="AB24" s="7" t="str">
        <f>IF(DB!A41&lt;&gt;"",IF(DB!D41=1,"Disket",IF(DB!F41=1,"Udmeldt","Status")),"")</f>
        <v>Status</v>
      </c>
      <c r="AC24" s="16"/>
      <c r="AD24" s="7" t="str">
        <f>IF(DB!A42&lt;&gt;"",IF(DB!D42=1,"Disket",IF(DB!F42=1,"Udmeldt","Status")),"")</f>
        <v>Status</v>
      </c>
      <c r="AE24" s="16"/>
      <c r="AF24" s="7" t="str">
        <f>IF(DB!A43&lt;&gt;"",IF(DB!D43=1,"Disket",IF(DB!F43=1,"Udmeldt","Status")),"")</f>
        <v>Status</v>
      </c>
    </row>
    <row r="25" spans="1:32" s="25" customFormat="1" ht="14.25" thickTop="1" thickBot="1" x14ac:dyDescent="0.2">
      <c r="A25" s="16"/>
      <c r="B25" s="11"/>
      <c r="C25" s="16"/>
      <c r="D25" s="11"/>
      <c r="E25" s="16"/>
      <c r="F25" s="11"/>
      <c r="G25" s="16"/>
      <c r="H25" s="11"/>
      <c r="I25" s="16"/>
      <c r="J25" s="11"/>
      <c r="K25" s="16"/>
      <c r="L25" s="11"/>
      <c r="M25" s="16"/>
      <c r="N25" s="11"/>
      <c r="O25" s="16"/>
      <c r="P25" s="11"/>
      <c r="Q25" s="16"/>
      <c r="R25" s="11"/>
      <c r="S25" s="16"/>
      <c r="T25" s="11"/>
      <c r="U25" s="16"/>
      <c r="V25" s="11"/>
      <c r="W25" s="16"/>
      <c r="X25" s="11"/>
      <c r="Y25" s="16"/>
      <c r="Z25" s="11"/>
      <c r="AA25" s="16"/>
      <c r="AB25" s="11"/>
      <c r="AC25" s="16"/>
      <c r="AD25" s="11"/>
      <c r="AE25" s="16"/>
      <c r="AF25" s="11"/>
    </row>
    <row r="26" spans="1:32" s="25" customFormat="1" ht="14.25" thickTop="1" thickBot="1" x14ac:dyDescent="0.2">
      <c r="A26" s="16"/>
      <c r="B26" s="55" t="str">
        <f>IF(B23&lt;&gt;"","Række","")</f>
        <v>Række</v>
      </c>
      <c r="C26" s="31"/>
      <c r="D26" s="55" t="str">
        <f>IF(D23&lt;&gt;"","Række","")</f>
        <v>Række</v>
      </c>
      <c r="E26" s="31"/>
      <c r="F26" s="55" t="str">
        <f>IF(F23&lt;&gt;"","Række","")</f>
        <v>Række</v>
      </c>
      <c r="G26" s="31"/>
      <c r="H26" s="55" t="str">
        <f>IF(H23&lt;&gt;"","Række","")</f>
        <v>Række</v>
      </c>
      <c r="I26" s="31"/>
      <c r="J26" s="55" t="str">
        <f>IF(J23&lt;&gt;"","Række","")</f>
        <v>Række</v>
      </c>
      <c r="K26" s="31"/>
      <c r="L26" s="55" t="str">
        <f>IF(L23&lt;&gt;"","Række","")</f>
        <v>Række</v>
      </c>
      <c r="M26" s="31"/>
      <c r="N26" s="55" t="str">
        <f>IF(N23&lt;&gt;"","Række","")</f>
        <v>Række</v>
      </c>
      <c r="O26" s="31"/>
      <c r="P26" s="55" t="str">
        <f>IF(P23&lt;&gt;"","Række","")</f>
        <v>Række</v>
      </c>
      <c r="Q26" s="31"/>
      <c r="R26" s="55" t="str">
        <f>IF(R23&lt;&gt;"","Række","")</f>
        <v>Række</v>
      </c>
      <c r="S26" s="31"/>
      <c r="T26" s="55" t="str">
        <f>IF(T23&lt;&gt;"","Række","")</f>
        <v>Række</v>
      </c>
      <c r="U26" s="31"/>
      <c r="V26" s="55" t="str">
        <f>IF(V23&lt;&gt;"","Række","")</f>
        <v>Række</v>
      </c>
      <c r="W26" s="31"/>
      <c r="X26" s="55" t="str">
        <f>IF(X23&lt;&gt;"","Række","")</f>
        <v>Række</v>
      </c>
      <c r="Y26" s="31"/>
      <c r="Z26" s="55" t="str">
        <f>IF(Z23&lt;&gt;"","Række","")</f>
        <v>Række</v>
      </c>
      <c r="AA26" s="31"/>
      <c r="AB26" s="55" t="str">
        <f>IF(AB23&lt;&gt;"","Række","")</f>
        <v>Række</v>
      </c>
      <c r="AC26" s="31"/>
      <c r="AD26" s="55" t="str">
        <f>IF(AD23&lt;&gt;"","Række","")</f>
        <v>Række</v>
      </c>
      <c r="AE26" s="31"/>
      <c r="AF26" s="55" t="str">
        <f>IF(AF23&lt;&gt;"","Række","")</f>
        <v>Række</v>
      </c>
    </row>
    <row r="27" spans="1:32" s="25" customFormat="1" ht="15" thickTop="1" x14ac:dyDescent="0.15">
      <c r="A27" s="8" t="s">
        <v>29</v>
      </c>
      <c r="B27" s="91">
        <v>2</v>
      </c>
      <c r="C27" s="8" t="s">
        <v>29</v>
      </c>
      <c r="D27" s="91">
        <v>2</v>
      </c>
      <c r="E27" s="8" t="s">
        <v>29</v>
      </c>
      <c r="F27" s="91">
        <v>2</v>
      </c>
      <c r="G27" s="8" t="s">
        <v>29</v>
      </c>
      <c r="H27" s="91">
        <v>2</v>
      </c>
      <c r="I27" s="8" t="s">
        <v>29</v>
      </c>
      <c r="J27" s="91">
        <v>2</v>
      </c>
      <c r="K27" s="8" t="s">
        <v>29</v>
      </c>
      <c r="L27" s="91">
        <v>2</v>
      </c>
      <c r="M27" s="8" t="s">
        <v>29</v>
      </c>
      <c r="N27" s="91">
        <v>2</v>
      </c>
      <c r="O27" s="8" t="s">
        <v>29</v>
      </c>
      <c r="P27" s="12">
        <v>2</v>
      </c>
      <c r="Q27" s="8" t="s">
        <v>29</v>
      </c>
      <c r="R27" s="91">
        <v>2</v>
      </c>
      <c r="S27" s="8" t="s">
        <v>29</v>
      </c>
      <c r="T27" s="91">
        <v>2</v>
      </c>
      <c r="U27" s="8" t="s">
        <v>29</v>
      </c>
      <c r="V27" s="91">
        <v>2</v>
      </c>
      <c r="W27" s="8" t="s">
        <v>29</v>
      </c>
      <c r="X27" s="91">
        <v>2</v>
      </c>
      <c r="Y27" s="8" t="s">
        <v>29</v>
      </c>
      <c r="Z27" s="12">
        <v>2</v>
      </c>
      <c r="AA27" s="8" t="s">
        <v>29</v>
      </c>
      <c r="AB27" s="91">
        <v>2</v>
      </c>
      <c r="AC27" s="8" t="s">
        <v>29</v>
      </c>
      <c r="AD27" s="91">
        <v>2</v>
      </c>
      <c r="AE27" s="8" t="s">
        <v>29</v>
      </c>
      <c r="AF27" s="91">
        <v>2</v>
      </c>
    </row>
    <row r="28" spans="1:32" s="25" customFormat="1" ht="14.25" x14ac:dyDescent="0.15">
      <c r="A28" s="8" t="s">
        <v>30</v>
      </c>
      <c r="B28" s="92">
        <v>2</v>
      </c>
      <c r="C28" s="8" t="s">
        <v>30</v>
      </c>
      <c r="D28" s="92">
        <v>2</v>
      </c>
      <c r="E28" s="8" t="s">
        <v>30</v>
      </c>
      <c r="F28" s="92">
        <v>2</v>
      </c>
      <c r="G28" s="8" t="s">
        <v>30</v>
      </c>
      <c r="H28" s="92">
        <v>2</v>
      </c>
      <c r="I28" s="8" t="s">
        <v>30</v>
      </c>
      <c r="J28" s="92">
        <v>2</v>
      </c>
      <c r="K28" s="8" t="s">
        <v>30</v>
      </c>
      <c r="L28" s="92">
        <v>2</v>
      </c>
      <c r="M28" s="8" t="s">
        <v>30</v>
      </c>
      <c r="N28" s="92">
        <v>2</v>
      </c>
      <c r="O28" s="8" t="s">
        <v>30</v>
      </c>
      <c r="P28" s="13">
        <v>2</v>
      </c>
      <c r="Q28" s="8" t="s">
        <v>30</v>
      </c>
      <c r="R28" s="92" t="s">
        <v>142</v>
      </c>
      <c r="S28" s="8" t="s">
        <v>30</v>
      </c>
      <c r="T28" s="92">
        <v>2</v>
      </c>
      <c r="U28" s="8" t="s">
        <v>30</v>
      </c>
      <c r="V28" s="92">
        <v>2</v>
      </c>
      <c r="W28" s="8" t="s">
        <v>30</v>
      </c>
      <c r="X28" s="92">
        <v>2</v>
      </c>
      <c r="Y28" s="8" t="s">
        <v>30</v>
      </c>
      <c r="Z28" s="13">
        <v>2</v>
      </c>
      <c r="AA28" s="8" t="s">
        <v>30</v>
      </c>
      <c r="AB28" s="92">
        <v>2</v>
      </c>
      <c r="AC28" s="8" t="s">
        <v>30</v>
      </c>
      <c r="AD28" s="92">
        <v>2</v>
      </c>
      <c r="AE28" s="8" t="s">
        <v>30</v>
      </c>
      <c r="AF28" s="92">
        <v>2</v>
      </c>
    </row>
    <row r="29" spans="1:32" s="25" customFormat="1" ht="15" thickBot="1" x14ac:dyDescent="0.2">
      <c r="A29" s="8" t="s">
        <v>31</v>
      </c>
      <c r="B29" s="93">
        <v>1</v>
      </c>
      <c r="C29" s="8" t="s">
        <v>31</v>
      </c>
      <c r="D29" s="93">
        <v>1</v>
      </c>
      <c r="E29" s="8" t="s">
        <v>31</v>
      </c>
      <c r="F29" s="93">
        <v>1</v>
      </c>
      <c r="G29" s="8" t="s">
        <v>31</v>
      </c>
      <c r="H29" s="93">
        <v>1</v>
      </c>
      <c r="I29" s="8" t="s">
        <v>31</v>
      </c>
      <c r="J29" s="93">
        <v>1</v>
      </c>
      <c r="K29" s="8" t="s">
        <v>31</v>
      </c>
      <c r="L29" s="93">
        <v>1</v>
      </c>
      <c r="M29" s="8" t="s">
        <v>31</v>
      </c>
      <c r="N29" s="93">
        <v>1</v>
      </c>
      <c r="O29" s="8" t="s">
        <v>31</v>
      </c>
      <c r="P29" s="14">
        <v>1</v>
      </c>
      <c r="Q29" s="8" t="s">
        <v>31</v>
      </c>
      <c r="R29" s="93">
        <v>1</v>
      </c>
      <c r="S29" s="8" t="s">
        <v>31</v>
      </c>
      <c r="T29" s="93">
        <v>1</v>
      </c>
      <c r="U29" s="8" t="s">
        <v>31</v>
      </c>
      <c r="V29" s="93">
        <v>1</v>
      </c>
      <c r="W29" s="8" t="s">
        <v>31</v>
      </c>
      <c r="X29" s="93">
        <v>1</v>
      </c>
      <c r="Y29" s="8" t="s">
        <v>31</v>
      </c>
      <c r="Z29" s="14">
        <v>1</v>
      </c>
      <c r="AA29" s="8" t="s">
        <v>31</v>
      </c>
      <c r="AB29" s="93">
        <v>1</v>
      </c>
      <c r="AC29" s="8" t="s">
        <v>31</v>
      </c>
      <c r="AD29" s="93">
        <v>1</v>
      </c>
      <c r="AE29" s="8" t="s">
        <v>31</v>
      </c>
      <c r="AF29" s="93">
        <v>1</v>
      </c>
    </row>
    <row r="30" spans="1:32" s="25" customFormat="1" ht="14.25" x14ac:dyDescent="0.15">
      <c r="A30" s="8" t="s">
        <v>32</v>
      </c>
      <c r="B30" s="94">
        <v>1</v>
      </c>
      <c r="C30" s="8" t="s">
        <v>32</v>
      </c>
      <c r="D30" s="94">
        <v>1</v>
      </c>
      <c r="E30" s="8" t="s">
        <v>32</v>
      </c>
      <c r="F30" s="94">
        <v>1</v>
      </c>
      <c r="G30" s="8" t="s">
        <v>32</v>
      </c>
      <c r="H30" s="94">
        <v>1</v>
      </c>
      <c r="I30" s="8" t="s">
        <v>32</v>
      </c>
      <c r="J30" s="94">
        <v>1</v>
      </c>
      <c r="K30" s="8" t="s">
        <v>32</v>
      </c>
      <c r="L30" s="94">
        <v>1</v>
      </c>
      <c r="M30" s="8" t="s">
        <v>32</v>
      </c>
      <c r="N30" s="94">
        <v>1</v>
      </c>
      <c r="O30" s="8" t="s">
        <v>32</v>
      </c>
      <c r="P30" s="15">
        <v>1</v>
      </c>
      <c r="Q30" s="8" t="s">
        <v>32</v>
      </c>
      <c r="R30" s="94">
        <v>1</v>
      </c>
      <c r="S30" s="8" t="s">
        <v>32</v>
      </c>
      <c r="T30" s="94">
        <v>1</v>
      </c>
      <c r="U30" s="8" t="s">
        <v>32</v>
      </c>
      <c r="V30" s="94">
        <v>1</v>
      </c>
      <c r="W30" s="8" t="s">
        <v>32</v>
      </c>
      <c r="X30" s="94">
        <v>1</v>
      </c>
      <c r="Y30" s="8" t="s">
        <v>32</v>
      </c>
      <c r="Z30" s="15">
        <v>1</v>
      </c>
      <c r="AA30" s="8" t="s">
        <v>32</v>
      </c>
      <c r="AB30" s="94">
        <v>1</v>
      </c>
      <c r="AC30" s="8" t="s">
        <v>32</v>
      </c>
      <c r="AD30" s="94">
        <v>1</v>
      </c>
      <c r="AE30" s="8" t="s">
        <v>32</v>
      </c>
      <c r="AF30" s="94">
        <v>1</v>
      </c>
    </row>
    <row r="31" spans="1:32" s="25" customFormat="1" ht="14.25" x14ac:dyDescent="0.15">
      <c r="A31" s="8" t="s">
        <v>33</v>
      </c>
      <c r="B31" s="92">
        <v>2</v>
      </c>
      <c r="C31" s="8" t="s">
        <v>33</v>
      </c>
      <c r="D31" s="92">
        <v>2</v>
      </c>
      <c r="E31" s="8" t="s">
        <v>33</v>
      </c>
      <c r="F31" s="92">
        <v>2</v>
      </c>
      <c r="G31" s="8" t="s">
        <v>33</v>
      </c>
      <c r="H31" s="92">
        <v>2</v>
      </c>
      <c r="I31" s="8" t="s">
        <v>33</v>
      </c>
      <c r="J31" s="92">
        <v>2</v>
      </c>
      <c r="K31" s="8" t="s">
        <v>33</v>
      </c>
      <c r="L31" s="92">
        <v>2</v>
      </c>
      <c r="M31" s="8" t="s">
        <v>33</v>
      </c>
      <c r="N31" s="92">
        <v>2</v>
      </c>
      <c r="O31" s="8" t="s">
        <v>33</v>
      </c>
      <c r="P31" s="13">
        <v>2</v>
      </c>
      <c r="Q31" s="8" t="s">
        <v>33</v>
      </c>
      <c r="R31" s="92">
        <v>2</v>
      </c>
      <c r="S31" s="8" t="s">
        <v>33</v>
      </c>
      <c r="T31" s="92">
        <v>2</v>
      </c>
      <c r="U31" s="8" t="s">
        <v>33</v>
      </c>
      <c r="V31" s="92">
        <v>2</v>
      </c>
      <c r="W31" s="8" t="s">
        <v>33</v>
      </c>
      <c r="X31" s="92">
        <v>2</v>
      </c>
      <c r="Y31" s="8" t="s">
        <v>33</v>
      </c>
      <c r="Z31" s="13">
        <v>2</v>
      </c>
      <c r="AA31" s="8" t="s">
        <v>33</v>
      </c>
      <c r="AB31" s="92">
        <v>2</v>
      </c>
      <c r="AC31" s="8" t="s">
        <v>33</v>
      </c>
      <c r="AD31" s="92">
        <v>2</v>
      </c>
      <c r="AE31" s="8" t="s">
        <v>33</v>
      </c>
      <c r="AF31" s="92">
        <v>2</v>
      </c>
    </row>
    <row r="32" spans="1:32" s="25" customFormat="1" ht="15" thickBot="1" x14ac:dyDescent="0.2">
      <c r="A32" s="8" t="s">
        <v>34</v>
      </c>
      <c r="B32" s="93">
        <v>1</v>
      </c>
      <c r="C32" s="8" t="s">
        <v>34</v>
      </c>
      <c r="D32" s="93">
        <v>1</v>
      </c>
      <c r="E32" s="8" t="s">
        <v>34</v>
      </c>
      <c r="F32" s="93">
        <v>1</v>
      </c>
      <c r="G32" s="8" t="s">
        <v>34</v>
      </c>
      <c r="H32" s="93">
        <v>1</v>
      </c>
      <c r="I32" s="8" t="s">
        <v>34</v>
      </c>
      <c r="J32" s="93">
        <v>1</v>
      </c>
      <c r="K32" s="8" t="s">
        <v>34</v>
      </c>
      <c r="L32" s="93">
        <v>1</v>
      </c>
      <c r="M32" s="8" t="s">
        <v>34</v>
      </c>
      <c r="N32" s="93">
        <v>1</v>
      </c>
      <c r="O32" s="8" t="s">
        <v>34</v>
      </c>
      <c r="P32" s="14">
        <v>1</v>
      </c>
      <c r="Q32" s="8" t="s">
        <v>34</v>
      </c>
      <c r="R32" s="93">
        <v>1</v>
      </c>
      <c r="S32" s="8" t="s">
        <v>34</v>
      </c>
      <c r="T32" s="93">
        <v>1</v>
      </c>
      <c r="U32" s="8" t="s">
        <v>34</v>
      </c>
      <c r="V32" s="93">
        <v>1</v>
      </c>
      <c r="W32" s="8" t="s">
        <v>34</v>
      </c>
      <c r="X32" s="93">
        <v>1</v>
      </c>
      <c r="Y32" s="8" t="s">
        <v>34</v>
      </c>
      <c r="Z32" s="14">
        <v>1</v>
      </c>
      <c r="AA32" s="8" t="s">
        <v>34</v>
      </c>
      <c r="AB32" s="93">
        <v>1</v>
      </c>
      <c r="AC32" s="8" t="s">
        <v>34</v>
      </c>
      <c r="AD32" s="93">
        <v>1</v>
      </c>
      <c r="AE32" s="8" t="s">
        <v>34</v>
      </c>
      <c r="AF32" s="93">
        <v>1</v>
      </c>
    </row>
    <row r="33" spans="1:32" s="25" customFormat="1" ht="14.25" x14ac:dyDescent="0.15">
      <c r="A33" s="8" t="s">
        <v>35</v>
      </c>
      <c r="B33" s="94" t="s">
        <v>142</v>
      </c>
      <c r="C33" s="8" t="s">
        <v>35</v>
      </c>
      <c r="D33" s="94">
        <v>2</v>
      </c>
      <c r="E33" s="8" t="s">
        <v>35</v>
      </c>
      <c r="F33" s="94">
        <v>2</v>
      </c>
      <c r="G33" s="8" t="s">
        <v>35</v>
      </c>
      <c r="H33" s="94">
        <v>2</v>
      </c>
      <c r="I33" s="8" t="s">
        <v>35</v>
      </c>
      <c r="J33" s="94">
        <v>2</v>
      </c>
      <c r="K33" s="8" t="s">
        <v>35</v>
      </c>
      <c r="L33" s="94">
        <v>2</v>
      </c>
      <c r="M33" s="8" t="s">
        <v>35</v>
      </c>
      <c r="N33" s="94">
        <v>2</v>
      </c>
      <c r="O33" s="8" t="s">
        <v>35</v>
      </c>
      <c r="P33" s="15">
        <v>2</v>
      </c>
      <c r="Q33" s="8" t="s">
        <v>35</v>
      </c>
      <c r="R33" s="94" t="s">
        <v>142</v>
      </c>
      <c r="S33" s="8" t="s">
        <v>35</v>
      </c>
      <c r="T33" s="94">
        <v>1</v>
      </c>
      <c r="U33" s="8" t="s">
        <v>35</v>
      </c>
      <c r="V33" s="94" t="s">
        <v>142</v>
      </c>
      <c r="W33" s="8" t="s">
        <v>35</v>
      </c>
      <c r="X33" s="94" t="s">
        <v>142</v>
      </c>
      <c r="Y33" s="8" t="s">
        <v>35</v>
      </c>
      <c r="Z33" s="15">
        <v>2</v>
      </c>
      <c r="AA33" s="8" t="s">
        <v>35</v>
      </c>
      <c r="AB33" s="94">
        <v>2</v>
      </c>
      <c r="AC33" s="8" t="s">
        <v>35</v>
      </c>
      <c r="AD33" s="94" t="s">
        <v>142</v>
      </c>
      <c r="AE33" s="8" t="s">
        <v>35</v>
      </c>
      <c r="AF33" s="94">
        <v>2</v>
      </c>
    </row>
    <row r="34" spans="1:32" s="25" customFormat="1" ht="14.25" x14ac:dyDescent="0.15">
      <c r="A34" s="8" t="s">
        <v>36</v>
      </c>
      <c r="B34" s="92">
        <v>2</v>
      </c>
      <c r="C34" s="8" t="s">
        <v>36</v>
      </c>
      <c r="D34" s="92">
        <v>2</v>
      </c>
      <c r="E34" s="8" t="s">
        <v>36</v>
      </c>
      <c r="F34" s="92">
        <v>2</v>
      </c>
      <c r="G34" s="8" t="s">
        <v>36</v>
      </c>
      <c r="H34" s="92">
        <v>2</v>
      </c>
      <c r="I34" s="8" t="s">
        <v>36</v>
      </c>
      <c r="J34" s="92">
        <v>2</v>
      </c>
      <c r="K34" s="8" t="s">
        <v>36</v>
      </c>
      <c r="L34" s="92">
        <v>2</v>
      </c>
      <c r="M34" s="8" t="s">
        <v>36</v>
      </c>
      <c r="N34" s="92">
        <v>1</v>
      </c>
      <c r="O34" s="8" t="s">
        <v>36</v>
      </c>
      <c r="P34" s="13">
        <v>2</v>
      </c>
      <c r="Q34" s="8" t="s">
        <v>36</v>
      </c>
      <c r="R34" s="92">
        <v>2</v>
      </c>
      <c r="S34" s="8" t="s">
        <v>36</v>
      </c>
      <c r="T34" s="92">
        <v>2</v>
      </c>
      <c r="U34" s="8" t="s">
        <v>36</v>
      </c>
      <c r="V34" s="92">
        <v>2</v>
      </c>
      <c r="W34" s="8" t="s">
        <v>36</v>
      </c>
      <c r="X34" s="92">
        <v>1</v>
      </c>
      <c r="Y34" s="8" t="s">
        <v>36</v>
      </c>
      <c r="Z34" s="13">
        <v>1</v>
      </c>
      <c r="AA34" s="8" t="s">
        <v>36</v>
      </c>
      <c r="AB34" s="92" t="s">
        <v>142</v>
      </c>
      <c r="AC34" s="8" t="s">
        <v>36</v>
      </c>
      <c r="AD34" s="92">
        <v>2</v>
      </c>
      <c r="AE34" s="8" t="s">
        <v>36</v>
      </c>
      <c r="AF34" s="92">
        <v>2</v>
      </c>
    </row>
    <row r="35" spans="1:32" s="25" customFormat="1" ht="15" thickBot="1" x14ac:dyDescent="0.2">
      <c r="A35" s="8" t="s">
        <v>37</v>
      </c>
      <c r="B35" s="93">
        <v>2</v>
      </c>
      <c r="C35" s="8" t="s">
        <v>37</v>
      </c>
      <c r="D35" s="93">
        <v>2</v>
      </c>
      <c r="E35" s="8" t="s">
        <v>37</v>
      </c>
      <c r="F35" s="93">
        <v>2</v>
      </c>
      <c r="G35" s="8" t="s">
        <v>37</v>
      </c>
      <c r="H35" s="93">
        <v>2</v>
      </c>
      <c r="I35" s="8" t="s">
        <v>37</v>
      </c>
      <c r="J35" s="93">
        <v>2</v>
      </c>
      <c r="K35" s="8" t="s">
        <v>37</v>
      </c>
      <c r="L35" s="93">
        <v>2</v>
      </c>
      <c r="M35" s="8" t="s">
        <v>37</v>
      </c>
      <c r="N35" s="93">
        <v>2</v>
      </c>
      <c r="O35" s="8" t="s">
        <v>37</v>
      </c>
      <c r="P35" s="14">
        <v>2</v>
      </c>
      <c r="Q35" s="8" t="s">
        <v>37</v>
      </c>
      <c r="R35" s="93">
        <v>2</v>
      </c>
      <c r="S35" s="8" t="s">
        <v>37</v>
      </c>
      <c r="T35" s="93">
        <v>2</v>
      </c>
      <c r="U35" s="8" t="s">
        <v>37</v>
      </c>
      <c r="V35" s="93">
        <v>2</v>
      </c>
      <c r="W35" s="8" t="s">
        <v>37</v>
      </c>
      <c r="X35" s="93">
        <v>2</v>
      </c>
      <c r="Y35" s="8" t="s">
        <v>37</v>
      </c>
      <c r="Z35" s="14">
        <v>2</v>
      </c>
      <c r="AA35" s="8" t="s">
        <v>37</v>
      </c>
      <c r="AB35" s="93">
        <v>2</v>
      </c>
      <c r="AC35" s="8" t="s">
        <v>37</v>
      </c>
      <c r="AD35" s="93">
        <v>2</v>
      </c>
      <c r="AE35" s="8" t="s">
        <v>37</v>
      </c>
      <c r="AF35" s="93">
        <v>2</v>
      </c>
    </row>
    <row r="36" spans="1:32" s="25" customFormat="1" ht="14.25" x14ac:dyDescent="0.15">
      <c r="A36" s="8" t="s">
        <v>38</v>
      </c>
      <c r="B36" s="94">
        <v>2</v>
      </c>
      <c r="C36" s="8" t="s">
        <v>38</v>
      </c>
      <c r="D36" s="94">
        <v>2</v>
      </c>
      <c r="E36" s="8" t="s">
        <v>38</v>
      </c>
      <c r="F36" s="94">
        <v>2</v>
      </c>
      <c r="G36" s="8" t="s">
        <v>38</v>
      </c>
      <c r="H36" s="94">
        <v>2</v>
      </c>
      <c r="I36" s="8" t="s">
        <v>38</v>
      </c>
      <c r="J36" s="94">
        <v>2</v>
      </c>
      <c r="K36" s="8" t="s">
        <v>38</v>
      </c>
      <c r="L36" s="94" t="s">
        <v>142</v>
      </c>
      <c r="M36" s="8" t="s">
        <v>38</v>
      </c>
      <c r="N36" s="94">
        <v>2</v>
      </c>
      <c r="O36" s="8" t="s">
        <v>38</v>
      </c>
      <c r="P36" s="15">
        <v>2</v>
      </c>
      <c r="Q36" s="8" t="s">
        <v>38</v>
      </c>
      <c r="R36" s="94">
        <v>2</v>
      </c>
      <c r="S36" s="8" t="s">
        <v>38</v>
      </c>
      <c r="T36" s="94" t="s">
        <v>142</v>
      </c>
      <c r="U36" s="8" t="s">
        <v>38</v>
      </c>
      <c r="V36" s="94" t="s">
        <v>142</v>
      </c>
      <c r="W36" s="8" t="s">
        <v>38</v>
      </c>
      <c r="X36" s="94">
        <v>2</v>
      </c>
      <c r="Y36" s="8" t="s">
        <v>38</v>
      </c>
      <c r="Z36" s="15">
        <v>2</v>
      </c>
      <c r="AA36" s="8" t="s">
        <v>38</v>
      </c>
      <c r="AB36" s="94" t="s">
        <v>142</v>
      </c>
      <c r="AC36" s="8" t="s">
        <v>38</v>
      </c>
      <c r="AD36" s="94">
        <v>2</v>
      </c>
      <c r="AE36" s="8" t="s">
        <v>38</v>
      </c>
      <c r="AF36" s="94">
        <v>2</v>
      </c>
    </row>
    <row r="37" spans="1:32" s="25" customFormat="1" ht="14.25" x14ac:dyDescent="0.15">
      <c r="A37" s="8" t="s">
        <v>39</v>
      </c>
      <c r="B37" s="92">
        <v>2</v>
      </c>
      <c r="C37" s="8" t="s">
        <v>39</v>
      </c>
      <c r="D37" s="92" t="s">
        <v>142</v>
      </c>
      <c r="E37" s="8" t="s">
        <v>39</v>
      </c>
      <c r="F37" s="92">
        <v>2</v>
      </c>
      <c r="G37" s="8" t="s">
        <v>39</v>
      </c>
      <c r="H37" s="92" t="s">
        <v>142</v>
      </c>
      <c r="I37" s="8" t="s">
        <v>39</v>
      </c>
      <c r="J37" s="92" t="s">
        <v>142</v>
      </c>
      <c r="K37" s="8" t="s">
        <v>39</v>
      </c>
      <c r="L37" s="92">
        <v>2</v>
      </c>
      <c r="M37" s="8" t="s">
        <v>39</v>
      </c>
      <c r="N37" s="92" t="s">
        <v>142</v>
      </c>
      <c r="O37" s="8" t="s">
        <v>39</v>
      </c>
      <c r="P37" s="13" t="s">
        <v>142</v>
      </c>
      <c r="Q37" s="8" t="s">
        <v>39</v>
      </c>
      <c r="R37" s="92">
        <v>2</v>
      </c>
      <c r="S37" s="8" t="s">
        <v>39</v>
      </c>
      <c r="T37" s="92">
        <v>2</v>
      </c>
      <c r="U37" s="8" t="s">
        <v>39</v>
      </c>
      <c r="V37" s="92" t="s">
        <v>142</v>
      </c>
      <c r="W37" s="8" t="s">
        <v>39</v>
      </c>
      <c r="X37" s="92" t="s">
        <v>142</v>
      </c>
      <c r="Y37" s="8" t="s">
        <v>39</v>
      </c>
      <c r="Z37" s="13" t="s">
        <v>142</v>
      </c>
      <c r="AA37" s="8" t="s">
        <v>39</v>
      </c>
      <c r="AB37" s="92">
        <v>1</v>
      </c>
      <c r="AC37" s="8" t="s">
        <v>39</v>
      </c>
      <c r="AD37" s="92">
        <v>2</v>
      </c>
      <c r="AE37" s="8" t="s">
        <v>39</v>
      </c>
      <c r="AF37" s="92" t="s">
        <v>142</v>
      </c>
    </row>
    <row r="38" spans="1:32" s="25" customFormat="1" ht="14.25" x14ac:dyDescent="0.15">
      <c r="A38" s="8" t="s">
        <v>40</v>
      </c>
      <c r="B38" s="92">
        <v>2</v>
      </c>
      <c r="C38" s="8" t="s">
        <v>40</v>
      </c>
      <c r="D38" s="92">
        <v>2</v>
      </c>
      <c r="E38" s="8" t="s">
        <v>40</v>
      </c>
      <c r="F38" s="92">
        <v>2</v>
      </c>
      <c r="G38" s="8" t="s">
        <v>40</v>
      </c>
      <c r="H38" s="92">
        <v>2</v>
      </c>
      <c r="I38" s="8" t="s">
        <v>40</v>
      </c>
      <c r="J38" s="92">
        <v>2</v>
      </c>
      <c r="K38" s="8" t="s">
        <v>40</v>
      </c>
      <c r="L38" s="92">
        <v>2</v>
      </c>
      <c r="M38" s="8" t="s">
        <v>40</v>
      </c>
      <c r="N38" s="92">
        <v>2</v>
      </c>
      <c r="O38" s="8" t="s">
        <v>40</v>
      </c>
      <c r="P38" s="13">
        <v>2</v>
      </c>
      <c r="Q38" s="8" t="s">
        <v>40</v>
      </c>
      <c r="R38" s="92">
        <v>2</v>
      </c>
      <c r="S38" s="8" t="s">
        <v>40</v>
      </c>
      <c r="T38" s="92">
        <v>2</v>
      </c>
      <c r="U38" s="8" t="s">
        <v>40</v>
      </c>
      <c r="V38" s="92">
        <v>2</v>
      </c>
      <c r="W38" s="8" t="s">
        <v>40</v>
      </c>
      <c r="X38" s="92">
        <v>2</v>
      </c>
      <c r="Y38" s="8" t="s">
        <v>40</v>
      </c>
      <c r="Z38" s="13">
        <v>2</v>
      </c>
      <c r="AA38" s="8" t="s">
        <v>40</v>
      </c>
      <c r="AB38" s="92" t="s">
        <v>142</v>
      </c>
      <c r="AC38" s="8" t="s">
        <v>40</v>
      </c>
      <c r="AD38" s="92">
        <v>2</v>
      </c>
      <c r="AE38" s="8" t="s">
        <v>40</v>
      </c>
      <c r="AF38" s="92">
        <v>2</v>
      </c>
    </row>
    <row r="39" spans="1:32" s="25" customFormat="1" ht="15" thickBot="1" x14ac:dyDescent="0.2">
      <c r="A39" s="8" t="s">
        <v>41</v>
      </c>
      <c r="B39" s="95">
        <v>2</v>
      </c>
      <c r="C39" s="8" t="s">
        <v>41</v>
      </c>
      <c r="D39" s="95">
        <v>2</v>
      </c>
      <c r="E39" s="8" t="s">
        <v>41</v>
      </c>
      <c r="F39" s="95" t="s">
        <v>142</v>
      </c>
      <c r="G39" s="8" t="s">
        <v>41</v>
      </c>
      <c r="H39" s="95">
        <v>2</v>
      </c>
      <c r="I39" s="8" t="s">
        <v>41</v>
      </c>
      <c r="J39" s="95">
        <v>2</v>
      </c>
      <c r="K39" s="8" t="s">
        <v>41</v>
      </c>
      <c r="L39" s="95">
        <v>2</v>
      </c>
      <c r="M39" s="8" t="s">
        <v>41</v>
      </c>
      <c r="N39" s="95">
        <v>2</v>
      </c>
      <c r="O39" s="8" t="s">
        <v>41</v>
      </c>
      <c r="P39" s="15">
        <v>2</v>
      </c>
      <c r="Q39" s="8" t="s">
        <v>41</v>
      </c>
      <c r="R39" s="95">
        <v>2</v>
      </c>
      <c r="S39" s="8" t="s">
        <v>41</v>
      </c>
      <c r="T39" s="95">
        <v>2</v>
      </c>
      <c r="U39" s="8" t="s">
        <v>41</v>
      </c>
      <c r="V39" s="95">
        <v>2</v>
      </c>
      <c r="W39" s="8" t="s">
        <v>41</v>
      </c>
      <c r="X39" s="95">
        <v>2</v>
      </c>
      <c r="Y39" s="8" t="s">
        <v>41</v>
      </c>
      <c r="Z39" s="15">
        <v>2</v>
      </c>
      <c r="AA39" s="8" t="s">
        <v>41</v>
      </c>
      <c r="AB39" s="95">
        <v>2</v>
      </c>
      <c r="AC39" s="8" t="s">
        <v>41</v>
      </c>
      <c r="AD39" s="95">
        <v>2</v>
      </c>
      <c r="AE39" s="8" t="s">
        <v>41</v>
      </c>
      <c r="AF39" s="95">
        <v>2</v>
      </c>
    </row>
    <row r="40" spans="1:32" s="25" customFormat="1" ht="14.25" thickTop="1" thickBot="1" x14ac:dyDescent="0.2">
      <c r="A40" s="9"/>
      <c r="B40" s="7" t="str">
        <f>DB!Q8</f>
        <v>OK</v>
      </c>
      <c r="C40" s="9"/>
      <c r="D40" s="7" t="str">
        <f>DB!R8</f>
        <v>OK</v>
      </c>
      <c r="E40" s="9"/>
      <c r="F40" s="7" t="str">
        <f>DB!S8</f>
        <v>OK</v>
      </c>
      <c r="G40" s="9"/>
      <c r="H40" s="7" t="str">
        <f>DB!T8</f>
        <v>OK</v>
      </c>
      <c r="I40" s="9"/>
      <c r="J40" s="7" t="str">
        <f>DB!U8</f>
        <v>OK</v>
      </c>
      <c r="K40" s="9"/>
      <c r="L40" s="7" t="str">
        <f>DB!V8</f>
        <v>OK</v>
      </c>
      <c r="M40" s="9"/>
      <c r="N40" s="7" t="str">
        <f>DB!W8</f>
        <v>OK</v>
      </c>
      <c r="O40" s="9"/>
      <c r="P40" s="7" t="str">
        <f>DB!X8</f>
        <v>OK</v>
      </c>
      <c r="Q40" s="9"/>
      <c r="R40" s="7" t="str">
        <f>DB!Y8</f>
        <v>OK</v>
      </c>
      <c r="S40" s="9"/>
      <c r="T40" s="7" t="str">
        <f>DB!Z8</f>
        <v>OK</v>
      </c>
      <c r="U40" s="9"/>
      <c r="V40" s="7" t="str">
        <f>DB!AA8</f>
        <v>OK</v>
      </c>
      <c r="W40" s="9"/>
      <c r="X40" s="7" t="str">
        <f>DB!AB8</f>
        <v>OK</v>
      </c>
      <c r="Y40" s="9"/>
      <c r="Z40" s="7" t="str">
        <f>DB!AC8</f>
        <v>OK</v>
      </c>
      <c r="AA40" s="9"/>
      <c r="AB40" s="7" t="str">
        <f>DB!AD8</f>
        <v>OK</v>
      </c>
      <c r="AC40" s="9"/>
      <c r="AD40" s="7" t="str">
        <f>DB!AE8</f>
        <v>OK</v>
      </c>
      <c r="AE40" s="9"/>
      <c r="AF40" s="7" t="str">
        <f>DB!AF8</f>
        <v>OK</v>
      </c>
    </row>
    <row r="41" spans="1:32" s="25" customFormat="1" ht="13.5" thickTop="1" x14ac:dyDescent="0.15">
      <c r="A41" s="16"/>
      <c r="B41" s="97" t="str">
        <f>DB!C3</f>
        <v>10. runde</v>
      </c>
      <c r="C41" s="16"/>
      <c r="D41" s="97" t="str">
        <f>DB!C3</f>
        <v>10. runde</v>
      </c>
      <c r="E41" s="16"/>
      <c r="F41" s="97" t="str">
        <f>DB!C3</f>
        <v>10. runde</v>
      </c>
      <c r="G41" s="16"/>
      <c r="H41" s="97" t="str">
        <f>DB!C3</f>
        <v>10. runde</v>
      </c>
      <c r="I41" s="16"/>
      <c r="J41" s="97" t="str">
        <f>DB!C3</f>
        <v>10. runde</v>
      </c>
      <c r="K41" s="16"/>
      <c r="L41" s="97" t="str">
        <f>DB!C3</f>
        <v>10. runde</v>
      </c>
      <c r="M41" s="16"/>
      <c r="N41" s="97" t="str">
        <f>DB!C3</f>
        <v>10. runde</v>
      </c>
      <c r="O41" s="16"/>
      <c r="P41" s="97" t="str">
        <f>DB!C3</f>
        <v>10. runde</v>
      </c>
      <c r="Q41" s="16"/>
      <c r="R41" s="97" t="str">
        <f>DB!C3</f>
        <v>10. runde</v>
      </c>
      <c r="S41" s="16"/>
      <c r="T41" s="97" t="str">
        <f>DB!C3</f>
        <v>10. runde</v>
      </c>
      <c r="U41" s="16"/>
      <c r="V41" s="97" t="str">
        <f>DB!C3</f>
        <v>10. runde</v>
      </c>
      <c r="W41" s="16"/>
      <c r="X41" s="97" t="str">
        <f>DB!C3</f>
        <v>10. runde</v>
      </c>
      <c r="Y41" s="16"/>
      <c r="Z41" s="97" t="str">
        <f>DB!C3</f>
        <v>10. runde</v>
      </c>
      <c r="AA41" s="16"/>
      <c r="AB41" s="97" t="str">
        <f>DB!C3</f>
        <v>10. runde</v>
      </c>
      <c r="AC41" s="16"/>
      <c r="AD41" s="97" t="str">
        <f>DB!C3</f>
        <v>10. runde</v>
      </c>
      <c r="AE41" s="16"/>
      <c r="AF41" s="97" t="str">
        <f>DB!C3</f>
        <v>10. runde</v>
      </c>
    </row>
    <row r="42" spans="1:32" s="25" customFormat="1" ht="13.5" thickBot="1" x14ac:dyDescent="0.2">
      <c r="A42" s="16"/>
      <c r="B42" s="98"/>
      <c r="C42" s="16"/>
      <c r="D42" s="98"/>
      <c r="E42" s="16"/>
      <c r="F42" s="98"/>
      <c r="G42" s="16"/>
      <c r="H42" s="98"/>
      <c r="I42" s="16"/>
      <c r="J42" s="98"/>
      <c r="K42" s="16"/>
      <c r="L42" s="98"/>
      <c r="M42" s="16"/>
      <c r="N42" s="98"/>
      <c r="O42" s="16"/>
      <c r="P42" s="98"/>
      <c r="Q42" s="16"/>
      <c r="R42" s="98"/>
      <c r="S42" s="16"/>
      <c r="T42" s="98"/>
      <c r="U42" s="16"/>
      <c r="V42" s="98"/>
      <c r="W42" s="16"/>
      <c r="X42" s="98"/>
      <c r="Y42" s="16"/>
      <c r="Z42" s="98"/>
      <c r="AA42" s="16"/>
      <c r="AB42" s="98"/>
      <c r="AC42" s="16"/>
      <c r="AD42" s="98"/>
      <c r="AE42" s="16"/>
      <c r="AF42" s="98"/>
    </row>
    <row r="43" spans="1:32" s="25" customFormat="1" ht="14.25" thickTop="1" thickBot="1" x14ac:dyDescent="0.2">
      <c r="A43" s="16"/>
      <c r="B43" s="7" t="str">
        <f>DGET(DB!A11:D75,"Signatur",DB!AG512:AG513)</f>
        <v>Mauer</v>
      </c>
      <c r="C43" s="16"/>
      <c r="D43" s="7" t="str">
        <f>DGET(DB!A11:D75,"Signatur",DB!AH512:AH513)</f>
        <v>MFP</v>
      </c>
      <c r="E43" s="16"/>
      <c r="F43" s="7" t="str">
        <f>DGET(DB!A11:D75,"Signatur",DB!AI512:AI513)</f>
        <v>Murer</v>
      </c>
      <c r="G43" s="16"/>
      <c r="H43" s="7" t="str">
        <f>DGET(DB!A11:D75,"Signatur",DB!AJ512:AJ513)</f>
        <v>Nemelig</v>
      </c>
      <c r="I43" s="16"/>
      <c r="J43" s="7" t="str">
        <f>DGET(DB!A11:D75,"Signatur",DB!AK512:AK513)</f>
        <v>Nielsen</v>
      </c>
      <c r="K43" s="16"/>
      <c r="L43" s="7" t="str">
        <f>DGET(DB!A11:D75,"Signatur",DB!AL512:AL513)</f>
        <v>Nuser</v>
      </c>
      <c r="M43" s="16"/>
      <c r="N43" s="7" t="str">
        <f>DGET(DB!A11:D75,"Signatur",DB!AM512:AM513)</f>
        <v>Percy</v>
      </c>
      <c r="O43" s="16"/>
      <c r="P43" s="7" t="str">
        <f>DGET(DB!A11:D75,"Signatur",DB!AN512:AN513)</f>
        <v>Randers</v>
      </c>
      <c r="Q43" s="16"/>
      <c r="R43" s="7" t="str">
        <f>DGET(DB!A11:D75,"Signatur",DB!AO512:AO513)</f>
        <v>Robbo</v>
      </c>
      <c r="S43" s="16"/>
      <c r="T43" s="7" t="str">
        <f>DGET(DB!A11:D75,"Signatur",DB!AP512:AP513)</f>
        <v>Schøn</v>
      </c>
      <c r="U43" s="16"/>
      <c r="V43" s="7" t="str">
        <f>DGET(DB!A11:D75,"Signatur",DB!AQ512:AQ513)</f>
        <v>Sebjoh</v>
      </c>
      <c r="W43" s="16"/>
      <c r="X43" s="7" t="str">
        <f>DGET(DB!A11:D75,"Signatur",DB!AR512:AR513)</f>
        <v>Select</v>
      </c>
      <c r="Y43" s="16"/>
      <c r="Z43" s="7" t="str">
        <f>DGET(DB!A11:D75,"Signatur",DB!AS512:AS513)</f>
        <v>SPVK</v>
      </c>
      <c r="AA43" s="16"/>
      <c r="AB43" s="7" t="str">
        <f>DGET(DB!A11:D75,"Signatur",DB!AT512:AT513)</f>
        <v>Steam</v>
      </c>
      <c r="AC43" s="16"/>
      <c r="AD43" s="7" t="str">
        <f>DGET(DB!A11:D75,"Signatur",DB!AU512:AU513)</f>
        <v>Stoke</v>
      </c>
      <c r="AE43" s="16"/>
      <c r="AF43" s="7" t="str">
        <f>DGET(DB!A11:D75,"Signatur",DB!AV512:AV513)</f>
        <v>Tynde</v>
      </c>
    </row>
    <row r="44" spans="1:32" s="25" customFormat="1" ht="14.25" thickTop="1" thickBot="1" x14ac:dyDescent="0.2">
      <c r="A44" s="16"/>
      <c r="B44" s="7" t="str">
        <f>IF(DB!A44&lt;&gt;"",IF(DB!D44=1,"Disket",IF(DB!F44=1,"Udmeldt","Status")),"")</f>
        <v>Status</v>
      </c>
      <c r="C44" s="16"/>
      <c r="D44" s="7" t="str">
        <f>IF(DB!A45&lt;&gt;"",IF(DB!D45=1,"Disket",IF(DB!F45=1,"Udmeldt","Status")),"")</f>
        <v>Status</v>
      </c>
      <c r="E44" s="16"/>
      <c r="F44" s="7" t="str">
        <f>IF(DB!A46&lt;&gt;"",IF(DB!D46=1,"Disket",IF(DB!F46=1,"Udmeldt","Status")),"")</f>
        <v>Status</v>
      </c>
      <c r="G44" s="16"/>
      <c r="H44" s="7" t="str">
        <f>IF(DB!A47&lt;&gt;"",IF(DB!D47=1,"Disket",IF(DB!F47=1,"Udmeldt","Status")),"")</f>
        <v>Status</v>
      </c>
      <c r="I44" s="16"/>
      <c r="J44" s="7" t="str">
        <f>IF(DB!A48&lt;&gt;"",IF(DB!D48=1,"Disket",IF(DB!F48=1,"Udmeldt","Status")),"")</f>
        <v>Status</v>
      </c>
      <c r="K44" s="16"/>
      <c r="L44" s="7" t="str">
        <f>IF(DB!A49&lt;&gt;"",IF(DB!D49=1,"Disket",IF(DB!F49=1,"Udmeldt","Status")),"")</f>
        <v>Status</v>
      </c>
      <c r="M44" s="16"/>
      <c r="N44" s="7" t="str">
        <f>IF(DB!A50&lt;&gt;"",IF(DB!D50=1,"Disket",IF(DB!F50=1,"Udmeldt","Status")),"")</f>
        <v>Status</v>
      </c>
      <c r="O44" s="16"/>
      <c r="P44" s="7" t="str">
        <f>IF(DB!A51&lt;&gt;"",IF(DB!D51=1,"Disket",IF(DB!F51=1,"Udmeldt","Status")),"")</f>
        <v>Status</v>
      </c>
      <c r="Q44" s="16"/>
      <c r="R44" s="7" t="str">
        <f>IF(DB!A52&lt;&gt;"",IF(DB!D52=1,"Disket",IF(DB!F52=1,"Udmeldt","Status")),"")</f>
        <v>Status</v>
      </c>
      <c r="S44" s="16"/>
      <c r="T44" s="7" t="str">
        <f>IF(DB!A53&lt;&gt;"",IF(DB!D53=1,"Disket",IF(DB!F53=1,"Udmeldt","Status")),"")</f>
        <v>Status</v>
      </c>
      <c r="U44" s="16"/>
      <c r="V44" s="7" t="str">
        <f>IF(DB!A54&lt;&gt;"",IF(DB!D54=1,"Disket",IF(DB!F54=1,"Udmeldt","Status")),"")</f>
        <v>Status</v>
      </c>
      <c r="W44" s="16"/>
      <c r="X44" s="7" t="str">
        <f>IF(DB!A55&lt;&gt;"",IF(DB!D55=1,"Disket",IF(DB!F55=1,"Udmeldt","Status")),"")</f>
        <v>Status</v>
      </c>
      <c r="Y44" s="16"/>
      <c r="Z44" s="7" t="str">
        <f>IF(DB!A56&lt;&gt;"",IF(DB!D56=1,"Disket",IF(DB!F56=1,"Udmeldt","Status")),"")</f>
        <v>Status</v>
      </c>
      <c r="AA44" s="16"/>
      <c r="AB44" s="7" t="str">
        <f>IF(DB!A57&lt;&gt;"",IF(DB!D57=1,"Disket",IF(DB!F57=1,"Udmeldt","Status")),"")</f>
        <v>Status</v>
      </c>
      <c r="AC44" s="16"/>
      <c r="AD44" s="7" t="str">
        <f>IF(DB!A58&lt;&gt;"",IF(DB!D58=1,"Disket",IF(DB!F58=1,"Udmeldt","Status")),"")</f>
        <v>Status</v>
      </c>
      <c r="AE44" s="16"/>
      <c r="AF44" s="7" t="str">
        <f>IF(DB!A59&lt;&gt;"",IF(DB!D59=1,"Disket",IF(DB!F59=1,"Udmeldt","Status")),"")</f>
        <v>Status</v>
      </c>
    </row>
    <row r="45" spans="1:32" s="25" customFormat="1" ht="14.25" thickTop="1" thickBot="1" x14ac:dyDescent="0.2">
      <c r="A45" s="16"/>
      <c r="B45" s="11" t="s">
        <v>143</v>
      </c>
      <c r="C45" s="16"/>
      <c r="D45" s="11"/>
      <c r="E45" s="16"/>
      <c r="F45" s="11"/>
      <c r="G45" s="16"/>
      <c r="H45" s="11"/>
      <c r="I45" s="16"/>
      <c r="J45" s="11"/>
      <c r="K45" s="16"/>
      <c r="L45" s="11"/>
      <c r="M45" s="16"/>
      <c r="N45" s="11"/>
      <c r="O45" s="16"/>
      <c r="P45" s="11"/>
      <c r="Q45" s="16"/>
      <c r="R45" s="11"/>
      <c r="S45" s="16"/>
      <c r="T45" s="11"/>
      <c r="U45" s="16"/>
      <c r="V45" s="11"/>
      <c r="W45" s="16"/>
      <c r="X45" s="96"/>
      <c r="Y45" s="16"/>
      <c r="Z45" s="11"/>
      <c r="AA45" s="16"/>
      <c r="AB45" s="11"/>
      <c r="AC45" s="16"/>
      <c r="AD45" s="11"/>
      <c r="AE45" s="16"/>
      <c r="AF45" s="11"/>
    </row>
    <row r="46" spans="1:32" s="25" customFormat="1" ht="14.25" thickTop="1" thickBot="1" x14ac:dyDescent="0.2">
      <c r="A46" s="16"/>
      <c r="B46" s="55" t="str">
        <f>IF(B43&lt;&gt;"","Række","")</f>
        <v>Række</v>
      </c>
      <c r="C46" s="31"/>
      <c r="D46" s="55" t="str">
        <f>IF(D43&lt;&gt;"","Række","")</f>
        <v>Række</v>
      </c>
      <c r="E46" s="31"/>
      <c r="F46" s="55" t="str">
        <f>IF(F43&lt;&gt;"","Række","")</f>
        <v>Række</v>
      </c>
      <c r="G46" s="31"/>
      <c r="H46" s="55" t="str">
        <f>IF(H43&lt;&gt;"","Række","")</f>
        <v>Række</v>
      </c>
      <c r="I46" s="31"/>
      <c r="J46" s="55" t="str">
        <f>IF(J43&lt;&gt;"","Række","")</f>
        <v>Række</v>
      </c>
      <c r="K46" s="31"/>
      <c r="L46" s="55" t="str">
        <f>IF(L43&lt;&gt;"","Række","")</f>
        <v>Række</v>
      </c>
      <c r="M46" s="31"/>
      <c r="N46" s="55" t="str">
        <f>IF(N43&lt;&gt;"","Række","")</f>
        <v>Række</v>
      </c>
      <c r="O46" s="31"/>
      <c r="P46" s="55" t="str">
        <f>IF(P43&lt;&gt;"","Række","")</f>
        <v>Række</v>
      </c>
      <c r="Q46" s="31"/>
      <c r="R46" s="55" t="str">
        <f>IF(R43&lt;&gt;"","Række","")</f>
        <v>Række</v>
      </c>
      <c r="S46" s="31"/>
      <c r="T46" s="55" t="str">
        <f>IF(T43&lt;&gt;"","Række","")</f>
        <v>Række</v>
      </c>
      <c r="U46" s="31"/>
      <c r="V46" s="55" t="str">
        <f>IF(V43&lt;&gt;"","Række","")</f>
        <v>Række</v>
      </c>
      <c r="W46" s="31"/>
      <c r="X46" s="55" t="str">
        <f>IF(X43&lt;&gt;"","Række","")</f>
        <v>Række</v>
      </c>
      <c r="Y46" s="31"/>
      <c r="Z46" s="55" t="str">
        <f>IF(Z43&lt;&gt;"","Række","")</f>
        <v>Række</v>
      </c>
      <c r="AA46" s="31"/>
      <c r="AB46" s="55" t="str">
        <f>IF(AB43&lt;&gt;"","Række","")</f>
        <v>Række</v>
      </c>
      <c r="AC46" s="31"/>
      <c r="AD46" s="55" t="str">
        <f>IF(AD43&lt;&gt;"","Række","")</f>
        <v>Række</v>
      </c>
      <c r="AE46" s="31"/>
      <c r="AF46" s="55" t="str">
        <f>IF(AF43&lt;&gt;"","Række","")</f>
        <v>Række</v>
      </c>
    </row>
    <row r="47" spans="1:32" s="25" customFormat="1" ht="15" thickTop="1" x14ac:dyDescent="0.15">
      <c r="A47" s="8" t="s">
        <v>29</v>
      </c>
      <c r="B47" s="91"/>
      <c r="C47" s="8" t="s">
        <v>29</v>
      </c>
      <c r="D47" s="91">
        <v>2</v>
      </c>
      <c r="E47" s="8" t="s">
        <v>29</v>
      </c>
      <c r="F47" s="91">
        <v>2</v>
      </c>
      <c r="G47" s="8" t="s">
        <v>29</v>
      </c>
      <c r="H47" s="91">
        <v>2</v>
      </c>
      <c r="I47" s="8" t="s">
        <v>29</v>
      </c>
      <c r="J47" s="91">
        <v>2</v>
      </c>
      <c r="K47" s="8" t="s">
        <v>29</v>
      </c>
      <c r="L47" s="91">
        <v>2</v>
      </c>
      <c r="M47" s="8" t="s">
        <v>29</v>
      </c>
      <c r="N47" s="91">
        <v>2</v>
      </c>
      <c r="O47" s="8" t="s">
        <v>29</v>
      </c>
      <c r="P47" s="91">
        <v>2</v>
      </c>
      <c r="Q47" s="8" t="s">
        <v>29</v>
      </c>
      <c r="R47" s="91">
        <v>2</v>
      </c>
      <c r="S47" s="8" t="s">
        <v>29</v>
      </c>
      <c r="T47" s="91">
        <v>2</v>
      </c>
      <c r="U47" s="8" t="s">
        <v>29</v>
      </c>
      <c r="V47" s="91">
        <v>2</v>
      </c>
      <c r="W47" s="8" t="s">
        <v>29</v>
      </c>
      <c r="X47" s="12">
        <v>2</v>
      </c>
      <c r="Y47" s="8" t="s">
        <v>29</v>
      </c>
      <c r="Z47" s="91">
        <v>2</v>
      </c>
      <c r="AA47" s="8" t="s">
        <v>29</v>
      </c>
      <c r="AB47" s="91">
        <v>2</v>
      </c>
      <c r="AC47" s="8" t="s">
        <v>29</v>
      </c>
      <c r="AD47" s="91">
        <v>2</v>
      </c>
      <c r="AE47" s="8" t="s">
        <v>29</v>
      </c>
      <c r="AF47" s="91">
        <v>2</v>
      </c>
    </row>
    <row r="48" spans="1:32" s="25" customFormat="1" ht="14.25" x14ac:dyDescent="0.15">
      <c r="A48" s="8" t="s">
        <v>30</v>
      </c>
      <c r="B48" s="92"/>
      <c r="C48" s="8" t="s">
        <v>30</v>
      </c>
      <c r="D48" s="92">
        <v>2</v>
      </c>
      <c r="E48" s="8" t="s">
        <v>30</v>
      </c>
      <c r="F48" s="92">
        <v>2</v>
      </c>
      <c r="G48" s="8" t="s">
        <v>30</v>
      </c>
      <c r="H48" s="92">
        <v>2</v>
      </c>
      <c r="I48" s="8" t="s">
        <v>30</v>
      </c>
      <c r="J48" s="92">
        <v>2</v>
      </c>
      <c r="K48" s="8" t="s">
        <v>30</v>
      </c>
      <c r="L48" s="92">
        <v>2</v>
      </c>
      <c r="M48" s="8" t="s">
        <v>30</v>
      </c>
      <c r="N48" s="92">
        <v>2</v>
      </c>
      <c r="O48" s="8" t="s">
        <v>30</v>
      </c>
      <c r="P48" s="92">
        <v>1</v>
      </c>
      <c r="Q48" s="8" t="s">
        <v>30</v>
      </c>
      <c r="R48" s="92">
        <v>2</v>
      </c>
      <c r="S48" s="8" t="s">
        <v>30</v>
      </c>
      <c r="T48" s="92">
        <v>2</v>
      </c>
      <c r="U48" s="8" t="s">
        <v>30</v>
      </c>
      <c r="V48" s="92">
        <v>2</v>
      </c>
      <c r="W48" s="8" t="s">
        <v>30</v>
      </c>
      <c r="X48" s="13">
        <v>2</v>
      </c>
      <c r="Y48" s="8" t="s">
        <v>30</v>
      </c>
      <c r="Z48" s="92">
        <v>2</v>
      </c>
      <c r="AA48" s="8" t="s">
        <v>30</v>
      </c>
      <c r="AB48" s="92">
        <v>2</v>
      </c>
      <c r="AC48" s="8" t="s">
        <v>30</v>
      </c>
      <c r="AD48" s="92">
        <v>2</v>
      </c>
      <c r="AE48" s="8" t="s">
        <v>30</v>
      </c>
      <c r="AF48" s="92">
        <v>2</v>
      </c>
    </row>
    <row r="49" spans="1:32" s="25" customFormat="1" ht="15" thickBot="1" x14ac:dyDescent="0.2">
      <c r="A49" s="8" t="s">
        <v>31</v>
      </c>
      <c r="B49" s="93"/>
      <c r="C49" s="8" t="s">
        <v>31</v>
      </c>
      <c r="D49" s="93">
        <v>1</v>
      </c>
      <c r="E49" s="8" t="s">
        <v>31</v>
      </c>
      <c r="F49" s="93">
        <v>1</v>
      </c>
      <c r="G49" s="8" t="s">
        <v>31</v>
      </c>
      <c r="H49" s="93">
        <v>1</v>
      </c>
      <c r="I49" s="8" t="s">
        <v>31</v>
      </c>
      <c r="J49" s="93">
        <v>1</v>
      </c>
      <c r="K49" s="8" t="s">
        <v>31</v>
      </c>
      <c r="L49" s="93">
        <v>1</v>
      </c>
      <c r="M49" s="8" t="s">
        <v>31</v>
      </c>
      <c r="N49" s="93">
        <v>1</v>
      </c>
      <c r="O49" s="8" t="s">
        <v>31</v>
      </c>
      <c r="P49" s="93">
        <v>2</v>
      </c>
      <c r="Q49" s="8" t="s">
        <v>31</v>
      </c>
      <c r="R49" s="93">
        <v>1</v>
      </c>
      <c r="S49" s="8" t="s">
        <v>31</v>
      </c>
      <c r="T49" s="93">
        <v>1</v>
      </c>
      <c r="U49" s="8" t="s">
        <v>31</v>
      </c>
      <c r="V49" s="93">
        <v>1</v>
      </c>
      <c r="W49" s="8" t="s">
        <v>31</v>
      </c>
      <c r="X49" s="14">
        <v>1</v>
      </c>
      <c r="Y49" s="8" t="s">
        <v>31</v>
      </c>
      <c r="Z49" s="93">
        <v>1</v>
      </c>
      <c r="AA49" s="8" t="s">
        <v>31</v>
      </c>
      <c r="AB49" s="93">
        <v>1</v>
      </c>
      <c r="AC49" s="8" t="s">
        <v>31</v>
      </c>
      <c r="AD49" s="93">
        <v>1</v>
      </c>
      <c r="AE49" s="8" t="s">
        <v>31</v>
      </c>
      <c r="AF49" s="93">
        <v>2</v>
      </c>
    </row>
    <row r="50" spans="1:32" s="25" customFormat="1" ht="14.25" x14ac:dyDescent="0.15">
      <c r="A50" s="8" t="s">
        <v>32</v>
      </c>
      <c r="B50" s="94"/>
      <c r="C50" s="8" t="s">
        <v>32</v>
      </c>
      <c r="D50" s="94">
        <v>1</v>
      </c>
      <c r="E50" s="8" t="s">
        <v>32</v>
      </c>
      <c r="F50" s="94">
        <v>1</v>
      </c>
      <c r="G50" s="8" t="s">
        <v>32</v>
      </c>
      <c r="H50" s="94">
        <v>1</v>
      </c>
      <c r="I50" s="8" t="s">
        <v>32</v>
      </c>
      <c r="J50" s="94">
        <v>1</v>
      </c>
      <c r="K50" s="8" t="s">
        <v>32</v>
      </c>
      <c r="L50" s="94">
        <v>1</v>
      </c>
      <c r="M50" s="8" t="s">
        <v>32</v>
      </c>
      <c r="N50" s="94">
        <v>1</v>
      </c>
      <c r="O50" s="8" t="s">
        <v>32</v>
      </c>
      <c r="P50" s="94">
        <v>1</v>
      </c>
      <c r="Q50" s="8" t="s">
        <v>32</v>
      </c>
      <c r="R50" s="94">
        <v>1</v>
      </c>
      <c r="S50" s="8" t="s">
        <v>32</v>
      </c>
      <c r="T50" s="94">
        <v>1</v>
      </c>
      <c r="U50" s="8" t="s">
        <v>32</v>
      </c>
      <c r="V50" s="94">
        <v>1</v>
      </c>
      <c r="W50" s="8" t="s">
        <v>32</v>
      </c>
      <c r="X50" s="15">
        <v>1</v>
      </c>
      <c r="Y50" s="8" t="s">
        <v>32</v>
      </c>
      <c r="Z50" s="94">
        <v>1</v>
      </c>
      <c r="AA50" s="8" t="s">
        <v>32</v>
      </c>
      <c r="AB50" s="94">
        <v>1</v>
      </c>
      <c r="AC50" s="8" t="s">
        <v>32</v>
      </c>
      <c r="AD50" s="94">
        <v>1</v>
      </c>
      <c r="AE50" s="8" t="s">
        <v>32</v>
      </c>
      <c r="AF50" s="94">
        <v>1</v>
      </c>
    </row>
    <row r="51" spans="1:32" s="25" customFormat="1" ht="14.25" x14ac:dyDescent="0.15">
      <c r="A51" s="8" t="s">
        <v>33</v>
      </c>
      <c r="B51" s="92"/>
      <c r="C51" s="8" t="s">
        <v>33</v>
      </c>
      <c r="D51" s="92">
        <v>2</v>
      </c>
      <c r="E51" s="8" t="s">
        <v>33</v>
      </c>
      <c r="F51" s="92">
        <v>2</v>
      </c>
      <c r="G51" s="8" t="s">
        <v>33</v>
      </c>
      <c r="H51" s="92" t="s">
        <v>142</v>
      </c>
      <c r="I51" s="8" t="s">
        <v>33</v>
      </c>
      <c r="J51" s="92">
        <v>2</v>
      </c>
      <c r="K51" s="8" t="s">
        <v>33</v>
      </c>
      <c r="L51" s="92">
        <v>2</v>
      </c>
      <c r="M51" s="8" t="s">
        <v>33</v>
      </c>
      <c r="N51" s="92">
        <v>2</v>
      </c>
      <c r="O51" s="8" t="s">
        <v>33</v>
      </c>
      <c r="P51" s="92">
        <v>2</v>
      </c>
      <c r="Q51" s="8" t="s">
        <v>33</v>
      </c>
      <c r="R51" s="92">
        <v>2</v>
      </c>
      <c r="S51" s="8" t="s">
        <v>33</v>
      </c>
      <c r="T51" s="92">
        <v>2</v>
      </c>
      <c r="U51" s="8" t="s">
        <v>33</v>
      </c>
      <c r="V51" s="92">
        <v>2</v>
      </c>
      <c r="W51" s="8" t="s">
        <v>33</v>
      </c>
      <c r="X51" s="13">
        <v>2</v>
      </c>
      <c r="Y51" s="8" t="s">
        <v>33</v>
      </c>
      <c r="Z51" s="92">
        <v>2</v>
      </c>
      <c r="AA51" s="8" t="s">
        <v>33</v>
      </c>
      <c r="AB51" s="92">
        <v>2</v>
      </c>
      <c r="AC51" s="8" t="s">
        <v>33</v>
      </c>
      <c r="AD51" s="92">
        <v>2</v>
      </c>
      <c r="AE51" s="8" t="s">
        <v>33</v>
      </c>
      <c r="AF51" s="92">
        <v>2</v>
      </c>
    </row>
    <row r="52" spans="1:32" s="25" customFormat="1" ht="15" thickBot="1" x14ac:dyDescent="0.2">
      <c r="A52" s="8" t="s">
        <v>34</v>
      </c>
      <c r="B52" s="93"/>
      <c r="C52" s="8" t="s">
        <v>34</v>
      </c>
      <c r="D52" s="93">
        <v>1</v>
      </c>
      <c r="E52" s="8" t="s">
        <v>34</v>
      </c>
      <c r="F52" s="93">
        <v>1</v>
      </c>
      <c r="G52" s="8" t="s">
        <v>34</v>
      </c>
      <c r="H52" s="93">
        <v>1</v>
      </c>
      <c r="I52" s="8" t="s">
        <v>34</v>
      </c>
      <c r="J52" s="93">
        <v>1</v>
      </c>
      <c r="K52" s="8" t="s">
        <v>34</v>
      </c>
      <c r="L52" s="93">
        <v>1</v>
      </c>
      <c r="M52" s="8" t="s">
        <v>34</v>
      </c>
      <c r="N52" s="93">
        <v>1</v>
      </c>
      <c r="O52" s="8" t="s">
        <v>34</v>
      </c>
      <c r="P52" s="93">
        <v>1</v>
      </c>
      <c r="Q52" s="8" t="s">
        <v>34</v>
      </c>
      <c r="R52" s="93">
        <v>1</v>
      </c>
      <c r="S52" s="8" t="s">
        <v>34</v>
      </c>
      <c r="T52" s="93">
        <v>1</v>
      </c>
      <c r="U52" s="8" t="s">
        <v>34</v>
      </c>
      <c r="V52" s="93">
        <v>1</v>
      </c>
      <c r="W52" s="8" t="s">
        <v>34</v>
      </c>
      <c r="X52" s="14">
        <v>1</v>
      </c>
      <c r="Y52" s="8" t="s">
        <v>34</v>
      </c>
      <c r="Z52" s="93">
        <v>1</v>
      </c>
      <c r="AA52" s="8" t="s">
        <v>34</v>
      </c>
      <c r="AB52" s="93">
        <v>1</v>
      </c>
      <c r="AC52" s="8" t="s">
        <v>34</v>
      </c>
      <c r="AD52" s="93">
        <v>1</v>
      </c>
      <c r="AE52" s="8" t="s">
        <v>34</v>
      </c>
      <c r="AF52" s="93">
        <v>1</v>
      </c>
    </row>
    <row r="53" spans="1:32" s="25" customFormat="1" ht="14.25" x14ac:dyDescent="0.15">
      <c r="A53" s="8" t="s">
        <v>35</v>
      </c>
      <c r="B53" s="94"/>
      <c r="C53" s="8" t="s">
        <v>35</v>
      </c>
      <c r="D53" s="94">
        <v>2</v>
      </c>
      <c r="E53" s="8" t="s">
        <v>35</v>
      </c>
      <c r="F53" s="94">
        <v>1</v>
      </c>
      <c r="G53" s="8" t="s">
        <v>35</v>
      </c>
      <c r="H53" s="94">
        <v>2</v>
      </c>
      <c r="I53" s="8" t="s">
        <v>35</v>
      </c>
      <c r="J53" s="94">
        <v>1</v>
      </c>
      <c r="K53" s="8" t="s">
        <v>35</v>
      </c>
      <c r="L53" s="94" t="s">
        <v>142</v>
      </c>
      <c r="M53" s="8" t="s">
        <v>35</v>
      </c>
      <c r="N53" s="94">
        <v>1</v>
      </c>
      <c r="O53" s="8" t="s">
        <v>35</v>
      </c>
      <c r="P53" s="94">
        <v>2</v>
      </c>
      <c r="Q53" s="8" t="s">
        <v>35</v>
      </c>
      <c r="R53" s="94">
        <v>2</v>
      </c>
      <c r="S53" s="8" t="s">
        <v>35</v>
      </c>
      <c r="T53" s="94" t="s">
        <v>142</v>
      </c>
      <c r="U53" s="8" t="s">
        <v>35</v>
      </c>
      <c r="V53" s="94">
        <v>2</v>
      </c>
      <c r="W53" s="8" t="s">
        <v>35</v>
      </c>
      <c r="X53" s="15">
        <v>2</v>
      </c>
      <c r="Y53" s="8" t="s">
        <v>35</v>
      </c>
      <c r="Z53" s="94">
        <v>2</v>
      </c>
      <c r="AA53" s="8" t="s">
        <v>35</v>
      </c>
      <c r="AB53" s="94">
        <v>2</v>
      </c>
      <c r="AC53" s="8" t="s">
        <v>35</v>
      </c>
      <c r="AD53" s="94">
        <v>2</v>
      </c>
      <c r="AE53" s="8" t="s">
        <v>35</v>
      </c>
      <c r="AF53" s="94" t="s">
        <v>142</v>
      </c>
    </row>
    <row r="54" spans="1:32" s="25" customFormat="1" ht="14.25" x14ac:dyDescent="0.15">
      <c r="A54" s="8" t="s">
        <v>36</v>
      </c>
      <c r="B54" s="92"/>
      <c r="C54" s="8" t="s">
        <v>36</v>
      </c>
      <c r="D54" s="92">
        <v>2</v>
      </c>
      <c r="E54" s="8" t="s">
        <v>36</v>
      </c>
      <c r="F54" s="92">
        <v>1</v>
      </c>
      <c r="G54" s="8" t="s">
        <v>36</v>
      </c>
      <c r="H54" s="92">
        <v>1</v>
      </c>
      <c r="I54" s="8" t="s">
        <v>36</v>
      </c>
      <c r="J54" s="92">
        <v>1</v>
      </c>
      <c r="K54" s="8" t="s">
        <v>36</v>
      </c>
      <c r="L54" s="92">
        <v>2</v>
      </c>
      <c r="M54" s="8" t="s">
        <v>36</v>
      </c>
      <c r="N54" s="92" t="s">
        <v>142</v>
      </c>
      <c r="O54" s="8" t="s">
        <v>36</v>
      </c>
      <c r="P54" s="92">
        <v>1</v>
      </c>
      <c r="Q54" s="8" t="s">
        <v>36</v>
      </c>
      <c r="R54" s="92">
        <v>1</v>
      </c>
      <c r="S54" s="8" t="s">
        <v>36</v>
      </c>
      <c r="T54" s="92">
        <v>2</v>
      </c>
      <c r="U54" s="8" t="s">
        <v>36</v>
      </c>
      <c r="V54" s="92">
        <v>2</v>
      </c>
      <c r="W54" s="8" t="s">
        <v>36</v>
      </c>
      <c r="X54" s="13">
        <v>2</v>
      </c>
      <c r="Y54" s="8" t="s">
        <v>36</v>
      </c>
      <c r="Z54" s="92">
        <v>1</v>
      </c>
      <c r="AA54" s="8" t="s">
        <v>36</v>
      </c>
      <c r="AB54" s="92">
        <v>2</v>
      </c>
      <c r="AC54" s="8" t="s">
        <v>36</v>
      </c>
      <c r="AD54" s="92">
        <v>2</v>
      </c>
      <c r="AE54" s="8" t="s">
        <v>36</v>
      </c>
      <c r="AF54" s="92">
        <v>2</v>
      </c>
    </row>
    <row r="55" spans="1:32" s="25" customFormat="1" ht="15" thickBot="1" x14ac:dyDescent="0.2">
      <c r="A55" s="8" t="s">
        <v>37</v>
      </c>
      <c r="B55" s="93"/>
      <c r="C55" s="8" t="s">
        <v>37</v>
      </c>
      <c r="D55" s="93">
        <v>2</v>
      </c>
      <c r="E55" s="8" t="s">
        <v>37</v>
      </c>
      <c r="F55" s="93">
        <v>2</v>
      </c>
      <c r="G55" s="8" t="s">
        <v>37</v>
      </c>
      <c r="H55" s="93">
        <v>2</v>
      </c>
      <c r="I55" s="8" t="s">
        <v>37</v>
      </c>
      <c r="J55" s="93">
        <v>2</v>
      </c>
      <c r="K55" s="8" t="s">
        <v>37</v>
      </c>
      <c r="L55" s="93">
        <v>2</v>
      </c>
      <c r="M55" s="8" t="s">
        <v>37</v>
      </c>
      <c r="N55" s="93">
        <v>2</v>
      </c>
      <c r="O55" s="8" t="s">
        <v>37</v>
      </c>
      <c r="P55" s="93">
        <v>2</v>
      </c>
      <c r="Q55" s="8" t="s">
        <v>37</v>
      </c>
      <c r="R55" s="93">
        <v>2</v>
      </c>
      <c r="S55" s="8" t="s">
        <v>37</v>
      </c>
      <c r="T55" s="93">
        <v>2</v>
      </c>
      <c r="U55" s="8" t="s">
        <v>37</v>
      </c>
      <c r="V55" s="93">
        <v>2</v>
      </c>
      <c r="W55" s="8" t="s">
        <v>37</v>
      </c>
      <c r="X55" s="14">
        <v>2</v>
      </c>
      <c r="Y55" s="8" t="s">
        <v>37</v>
      </c>
      <c r="Z55" s="93">
        <v>2</v>
      </c>
      <c r="AA55" s="8" t="s">
        <v>37</v>
      </c>
      <c r="AB55" s="93">
        <v>2</v>
      </c>
      <c r="AC55" s="8" t="s">
        <v>37</v>
      </c>
      <c r="AD55" s="93">
        <v>2</v>
      </c>
      <c r="AE55" s="8" t="s">
        <v>37</v>
      </c>
      <c r="AF55" s="93">
        <v>2</v>
      </c>
    </row>
    <row r="56" spans="1:32" s="25" customFormat="1" ht="14.25" x14ac:dyDescent="0.15">
      <c r="A56" s="8" t="s">
        <v>38</v>
      </c>
      <c r="B56" s="94"/>
      <c r="C56" s="8" t="s">
        <v>38</v>
      </c>
      <c r="D56" s="94">
        <v>1</v>
      </c>
      <c r="E56" s="8" t="s">
        <v>38</v>
      </c>
      <c r="F56" s="94">
        <v>2</v>
      </c>
      <c r="G56" s="8" t="s">
        <v>38</v>
      </c>
      <c r="H56" s="94">
        <v>2</v>
      </c>
      <c r="I56" s="8" t="s">
        <v>38</v>
      </c>
      <c r="J56" s="94" t="s">
        <v>142</v>
      </c>
      <c r="K56" s="8" t="s">
        <v>38</v>
      </c>
      <c r="L56" s="94">
        <v>2</v>
      </c>
      <c r="M56" s="8" t="s">
        <v>38</v>
      </c>
      <c r="N56" s="94">
        <v>2</v>
      </c>
      <c r="O56" s="8" t="s">
        <v>38</v>
      </c>
      <c r="P56" s="94" t="s">
        <v>142</v>
      </c>
      <c r="Q56" s="8" t="s">
        <v>38</v>
      </c>
      <c r="R56" s="94">
        <v>2</v>
      </c>
      <c r="S56" s="8" t="s">
        <v>38</v>
      </c>
      <c r="T56" s="94" t="s">
        <v>142</v>
      </c>
      <c r="U56" s="8" t="s">
        <v>38</v>
      </c>
      <c r="V56" s="94" t="s">
        <v>142</v>
      </c>
      <c r="W56" s="8" t="s">
        <v>38</v>
      </c>
      <c r="X56" s="15">
        <v>1</v>
      </c>
      <c r="Y56" s="8" t="s">
        <v>38</v>
      </c>
      <c r="Z56" s="94">
        <v>2</v>
      </c>
      <c r="AA56" s="8" t="s">
        <v>38</v>
      </c>
      <c r="AB56" s="94" t="s">
        <v>142</v>
      </c>
      <c r="AC56" s="8" t="s">
        <v>38</v>
      </c>
      <c r="AD56" s="94">
        <v>2</v>
      </c>
      <c r="AE56" s="8" t="s">
        <v>38</v>
      </c>
      <c r="AF56" s="94">
        <v>1</v>
      </c>
    </row>
    <row r="57" spans="1:32" s="25" customFormat="1" ht="14.25" x14ac:dyDescent="0.15">
      <c r="A57" s="8" t="s">
        <v>39</v>
      </c>
      <c r="B57" s="92"/>
      <c r="C57" s="8" t="s">
        <v>39</v>
      </c>
      <c r="D57" s="92" t="s">
        <v>142</v>
      </c>
      <c r="E57" s="8" t="s">
        <v>39</v>
      </c>
      <c r="F57" s="92" t="s">
        <v>142</v>
      </c>
      <c r="G57" s="8" t="s">
        <v>39</v>
      </c>
      <c r="H57" s="92">
        <v>2</v>
      </c>
      <c r="I57" s="8" t="s">
        <v>39</v>
      </c>
      <c r="J57" s="92">
        <v>1</v>
      </c>
      <c r="K57" s="8" t="s">
        <v>39</v>
      </c>
      <c r="L57" s="92">
        <v>2</v>
      </c>
      <c r="M57" s="8" t="s">
        <v>39</v>
      </c>
      <c r="N57" s="92">
        <v>2</v>
      </c>
      <c r="O57" s="8" t="s">
        <v>39</v>
      </c>
      <c r="P57" s="92">
        <v>2</v>
      </c>
      <c r="Q57" s="8" t="s">
        <v>39</v>
      </c>
      <c r="R57" s="92" t="s">
        <v>142</v>
      </c>
      <c r="S57" s="8" t="s">
        <v>39</v>
      </c>
      <c r="T57" s="92">
        <v>2</v>
      </c>
      <c r="U57" s="8" t="s">
        <v>39</v>
      </c>
      <c r="V57" s="92" t="s">
        <v>142</v>
      </c>
      <c r="W57" s="8" t="s">
        <v>39</v>
      </c>
      <c r="X57" s="13" t="s">
        <v>142</v>
      </c>
      <c r="Y57" s="8" t="s">
        <v>39</v>
      </c>
      <c r="Z57" s="92" t="s">
        <v>142</v>
      </c>
      <c r="AA57" s="8" t="s">
        <v>39</v>
      </c>
      <c r="AB57" s="92">
        <v>2</v>
      </c>
      <c r="AC57" s="8" t="s">
        <v>39</v>
      </c>
      <c r="AD57" s="92">
        <v>2</v>
      </c>
      <c r="AE57" s="8" t="s">
        <v>39</v>
      </c>
      <c r="AF57" s="92">
        <v>2</v>
      </c>
    </row>
    <row r="58" spans="1:32" s="25" customFormat="1" ht="14.25" x14ac:dyDescent="0.15">
      <c r="A58" s="8" t="s">
        <v>40</v>
      </c>
      <c r="B58" s="92"/>
      <c r="C58" s="8" t="s">
        <v>40</v>
      </c>
      <c r="D58" s="92">
        <v>2</v>
      </c>
      <c r="E58" s="8" t="s">
        <v>40</v>
      </c>
      <c r="F58" s="92">
        <v>2</v>
      </c>
      <c r="G58" s="8" t="s">
        <v>40</v>
      </c>
      <c r="H58" s="92">
        <v>2</v>
      </c>
      <c r="I58" s="8" t="s">
        <v>40</v>
      </c>
      <c r="J58" s="92">
        <v>2</v>
      </c>
      <c r="K58" s="8" t="s">
        <v>40</v>
      </c>
      <c r="L58" s="92">
        <v>2</v>
      </c>
      <c r="M58" s="8" t="s">
        <v>40</v>
      </c>
      <c r="N58" s="92">
        <v>2</v>
      </c>
      <c r="O58" s="8" t="s">
        <v>40</v>
      </c>
      <c r="P58" s="92">
        <v>2</v>
      </c>
      <c r="Q58" s="8" t="s">
        <v>40</v>
      </c>
      <c r="R58" s="92">
        <v>2</v>
      </c>
      <c r="S58" s="8" t="s">
        <v>40</v>
      </c>
      <c r="T58" s="92">
        <v>2</v>
      </c>
      <c r="U58" s="8" t="s">
        <v>40</v>
      </c>
      <c r="V58" s="92">
        <v>2</v>
      </c>
      <c r="W58" s="8" t="s">
        <v>40</v>
      </c>
      <c r="X58" s="13">
        <v>2</v>
      </c>
      <c r="Y58" s="8" t="s">
        <v>40</v>
      </c>
      <c r="Z58" s="92">
        <v>2</v>
      </c>
      <c r="AA58" s="8" t="s">
        <v>40</v>
      </c>
      <c r="AB58" s="92">
        <v>2</v>
      </c>
      <c r="AC58" s="8" t="s">
        <v>40</v>
      </c>
      <c r="AD58" s="92">
        <v>2</v>
      </c>
      <c r="AE58" s="8" t="s">
        <v>40</v>
      </c>
      <c r="AF58" s="92">
        <v>2</v>
      </c>
    </row>
    <row r="59" spans="1:32" s="25" customFormat="1" ht="15" thickBot="1" x14ac:dyDescent="0.2">
      <c r="A59" s="8" t="s">
        <v>41</v>
      </c>
      <c r="B59" s="95"/>
      <c r="C59" s="8" t="s">
        <v>41</v>
      </c>
      <c r="D59" s="95">
        <v>2</v>
      </c>
      <c r="E59" s="8" t="s">
        <v>41</v>
      </c>
      <c r="F59" s="95">
        <v>2</v>
      </c>
      <c r="G59" s="8" t="s">
        <v>41</v>
      </c>
      <c r="H59" s="95">
        <v>2</v>
      </c>
      <c r="I59" s="8" t="s">
        <v>41</v>
      </c>
      <c r="J59" s="95">
        <v>2</v>
      </c>
      <c r="K59" s="8" t="s">
        <v>41</v>
      </c>
      <c r="L59" s="95">
        <v>2</v>
      </c>
      <c r="M59" s="8" t="s">
        <v>41</v>
      </c>
      <c r="N59" s="95">
        <v>2</v>
      </c>
      <c r="O59" s="8" t="s">
        <v>41</v>
      </c>
      <c r="P59" s="95">
        <v>2</v>
      </c>
      <c r="Q59" s="8" t="s">
        <v>41</v>
      </c>
      <c r="R59" s="95">
        <v>2</v>
      </c>
      <c r="S59" s="8" t="s">
        <v>41</v>
      </c>
      <c r="T59" s="95">
        <v>2</v>
      </c>
      <c r="U59" s="8" t="s">
        <v>41</v>
      </c>
      <c r="V59" s="95">
        <v>2</v>
      </c>
      <c r="W59" s="8" t="s">
        <v>41</v>
      </c>
      <c r="X59" s="15">
        <v>2</v>
      </c>
      <c r="Y59" s="8" t="s">
        <v>41</v>
      </c>
      <c r="Z59" s="95">
        <v>2</v>
      </c>
      <c r="AA59" s="8" t="s">
        <v>41</v>
      </c>
      <c r="AB59" s="95">
        <v>2</v>
      </c>
      <c r="AC59" s="8" t="s">
        <v>41</v>
      </c>
      <c r="AD59" s="95" t="s">
        <v>142</v>
      </c>
      <c r="AE59" s="8" t="s">
        <v>41</v>
      </c>
      <c r="AF59" s="95">
        <v>2</v>
      </c>
    </row>
    <row r="60" spans="1:32" s="25" customFormat="1" ht="14.25" thickTop="1" thickBot="1" x14ac:dyDescent="0.2">
      <c r="A60" s="9"/>
      <c r="B60" s="7" t="str">
        <f>DB!AG8</f>
        <v>OK</v>
      </c>
      <c r="C60" s="9"/>
      <c r="D60" s="7" t="str">
        <f>DB!AH8</f>
        <v>OK</v>
      </c>
      <c r="E60" s="9"/>
      <c r="F60" s="7" t="str">
        <f>DB!AI8</f>
        <v>OK</v>
      </c>
      <c r="G60" s="9"/>
      <c r="H60" s="7" t="str">
        <f>DB!AJ8</f>
        <v>OK</v>
      </c>
      <c r="I60" s="9"/>
      <c r="J60" s="7" t="str">
        <f>DB!AK8</f>
        <v>OK</v>
      </c>
      <c r="K60" s="9"/>
      <c r="L60" s="7" t="str">
        <f>DB!AL8</f>
        <v>OK</v>
      </c>
      <c r="M60" s="9"/>
      <c r="N60" s="7" t="str">
        <f>DB!AM8</f>
        <v>OK</v>
      </c>
      <c r="O60" s="9"/>
      <c r="P60" s="7" t="str">
        <f>DB!AN8</f>
        <v>OK</v>
      </c>
      <c r="Q60" s="9"/>
      <c r="R60" s="7" t="str">
        <f>DB!AO8</f>
        <v>OK</v>
      </c>
      <c r="S60" s="9"/>
      <c r="T60" s="7" t="str">
        <f>DB!AP8</f>
        <v>OK</v>
      </c>
      <c r="U60" s="9"/>
      <c r="V60" s="7" t="str">
        <f>DB!AQ8</f>
        <v>OK</v>
      </c>
      <c r="W60" s="9"/>
      <c r="X60" s="7" t="str">
        <f>DB!AR8</f>
        <v>OK</v>
      </c>
      <c r="Y60" s="9"/>
      <c r="Z60" s="7" t="str">
        <f>DB!AS8</f>
        <v>OK</v>
      </c>
      <c r="AA60" s="9"/>
      <c r="AB60" s="7" t="str">
        <f>DB!AT8</f>
        <v>OK</v>
      </c>
      <c r="AC60" s="9"/>
      <c r="AD60" s="7" t="str">
        <f>DB!AU8</f>
        <v>OK</v>
      </c>
      <c r="AE60" s="9"/>
      <c r="AF60" s="7" t="str">
        <f>DB!AV8</f>
        <v>OK</v>
      </c>
    </row>
    <row r="61" spans="1:32" s="25" customFormat="1" ht="13.5" thickTop="1" x14ac:dyDescent="0.15">
      <c r="A61" s="16"/>
      <c r="B61" s="97" t="str">
        <f>DB!C3</f>
        <v>10. runde</v>
      </c>
      <c r="C61" s="16"/>
      <c r="D61" s="97" t="str">
        <f>DB!C3</f>
        <v>10. runde</v>
      </c>
      <c r="E61" s="16"/>
      <c r="F61" s="97" t="str">
        <f>DB!C3</f>
        <v>10. runde</v>
      </c>
      <c r="G61" s="16"/>
      <c r="H61" s="97" t="str">
        <f>DB!C3</f>
        <v>10. runde</v>
      </c>
      <c r="I61" s="16"/>
      <c r="J61" s="97" t="str">
        <f>DB!C3</f>
        <v>10. runde</v>
      </c>
      <c r="K61" s="16"/>
      <c r="L61" s="97" t="str">
        <f>DB!C3</f>
        <v>10. runde</v>
      </c>
      <c r="M61" s="16"/>
      <c r="N61" s="97" t="str">
        <f>DB!C3</f>
        <v>10. runde</v>
      </c>
      <c r="O61" s="16"/>
      <c r="P61" s="97" t="str">
        <f>DB!C3</f>
        <v>10. runde</v>
      </c>
      <c r="Q61" s="16"/>
      <c r="R61" s="97" t="str">
        <f>DB!C3</f>
        <v>10. runde</v>
      </c>
      <c r="S61" s="16"/>
      <c r="T61" s="97" t="str">
        <f>DB!C3</f>
        <v>10. runde</v>
      </c>
      <c r="U61" s="16"/>
      <c r="V61" s="97" t="str">
        <f>DB!C3</f>
        <v>10. runde</v>
      </c>
      <c r="W61" s="16"/>
      <c r="X61" s="97" t="str">
        <f>DB!C3</f>
        <v>10. runde</v>
      </c>
      <c r="Y61" s="16"/>
      <c r="Z61" s="97" t="str">
        <f>DB!C3</f>
        <v>10. runde</v>
      </c>
      <c r="AA61" s="16"/>
      <c r="AB61" s="97" t="str">
        <f>DB!C3</f>
        <v>10. runde</v>
      </c>
      <c r="AC61" s="16"/>
      <c r="AD61" s="97" t="str">
        <f>DB!C3</f>
        <v>10. runde</v>
      </c>
      <c r="AE61" s="16"/>
      <c r="AF61" s="97" t="str">
        <f>DB!C3</f>
        <v>10. runde</v>
      </c>
    </row>
    <row r="62" spans="1:32" s="25" customFormat="1" ht="13.5" thickBot="1" x14ac:dyDescent="0.2">
      <c r="A62" s="16"/>
      <c r="B62" s="98"/>
      <c r="C62" s="16"/>
      <c r="D62" s="98"/>
      <c r="E62" s="16"/>
      <c r="F62" s="98"/>
      <c r="G62" s="16"/>
      <c r="H62" s="98"/>
      <c r="I62" s="16"/>
      <c r="J62" s="98"/>
      <c r="K62" s="16"/>
      <c r="L62" s="98"/>
      <c r="M62" s="16"/>
      <c r="N62" s="98"/>
      <c r="O62" s="16"/>
      <c r="P62" s="98"/>
      <c r="Q62" s="16"/>
      <c r="R62" s="98"/>
      <c r="S62" s="16"/>
      <c r="T62" s="98"/>
      <c r="U62" s="16"/>
      <c r="V62" s="98"/>
      <c r="W62" s="16"/>
      <c r="X62" s="98"/>
      <c r="Y62" s="16"/>
      <c r="Z62" s="98"/>
      <c r="AA62" s="16"/>
      <c r="AB62" s="98"/>
      <c r="AC62" s="16"/>
      <c r="AD62" s="98"/>
      <c r="AE62" s="16"/>
      <c r="AF62" s="98"/>
    </row>
    <row r="63" spans="1:32" s="25" customFormat="1" ht="14.25" thickTop="1" thickBot="1" x14ac:dyDescent="0.2">
      <c r="A63" s="16"/>
      <c r="B63" s="7" t="str">
        <f>DGET(DB!A11:D75,"Signatur",DB!AW512:AW513)</f>
        <v>Tøfting</v>
      </c>
      <c r="C63" s="16"/>
      <c r="D63" s="7" t="str">
        <f>DGET(DB!A11:D75,"Signatur",DB!AX512:AX513)</f>
        <v>United</v>
      </c>
      <c r="E63" s="16"/>
      <c r="F63" s="7" t="str">
        <f>DGET(DB!A11:D75,"Signatur",DB!AY512:AY513)</f>
        <v>Watson</v>
      </c>
      <c r="G63" s="16"/>
      <c r="H63" s="7" t="str">
        <f>DGET(DB!A11:D75,"Signatur",DB!AZ512:AZ513)</f>
        <v>Zico</v>
      </c>
      <c r="I63" s="16"/>
      <c r="J63" s="7" t="str">
        <f>DGET(DB!A11:D75,"Signatur",DB!BA512:BA513)</f>
        <v>ÅZÆTZØW</v>
      </c>
      <c r="K63" s="16"/>
      <c r="L63" s="7" t="str">
        <f>DGET(DB!A11:D75,"Signatur",DB!BB512:BB513)</f>
        <v/>
      </c>
      <c r="M63" s="16"/>
      <c r="N63" s="7" t="str">
        <f>DGET(DB!A11:D75,"Signatur",DB!BC512:BC513)</f>
        <v/>
      </c>
      <c r="O63" s="16"/>
      <c r="P63" s="7" t="str">
        <f>DGET(DB!A11:D75,"Signatur",DB!BD512:BD513)</f>
        <v/>
      </c>
      <c r="Q63" s="16"/>
      <c r="R63" s="7" t="str">
        <f>DGET(DB!A11:D75,"Signatur",DB!BE512:BE513)</f>
        <v/>
      </c>
      <c r="S63" s="16"/>
      <c r="T63" s="7" t="str">
        <f>DGET(DB!A11:D75,"Signatur",DB!BF512:BF513)</f>
        <v/>
      </c>
      <c r="U63" s="16"/>
      <c r="V63" s="7" t="str">
        <f>DGET(DB!A11:D75,"Signatur",DB!BG512:BG513)</f>
        <v/>
      </c>
      <c r="W63" s="16"/>
      <c r="X63" s="7" t="str">
        <f>DGET(DB!A11:D75,"Signatur",DB!BH512:BH513)</f>
        <v/>
      </c>
      <c r="Y63" s="16"/>
      <c r="Z63" s="7" t="str">
        <f>DGET(DB!A11:D75,"Signatur",DB!BI512:BI513)</f>
        <v/>
      </c>
      <c r="AA63" s="16"/>
      <c r="AB63" s="7" t="str">
        <f>DGET(DB!A11:D75,"Signatur",DB!BJ512:BJ513)</f>
        <v/>
      </c>
      <c r="AC63" s="16"/>
      <c r="AD63" s="7" t="str">
        <f>DGET(DB!A11:D75,"Signatur",DB!BK512:BK513)</f>
        <v/>
      </c>
      <c r="AE63" s="16"/>
      <c r="AF63" s="7" t="str">
        <f>DGET(DB!A11:D75,"Signatur",DB!BL512:BL513)</f>
        <v/>
      </c>
    </row>
    <row r="64" spans="1:32" s="25" customFormat="1" ht="14.25" thickTop="1" thickBot="1" x14ac:dyDescent="0.2">
      <c r="A64" s="16"/>
      <c r="B64" s="7" t="str">
        <f>IF(DB!A60&lt;&gt;"",IF(DB!D60=1,"Disket",IF(DB!F60=1,"Udmeldt","Status")),"")</f>
        <v>Status</v>
      </c>
      <c r="C64" s="16"/>
      <c r="D64" s="7" t="str">
        <f>IF(DB!A61&lt;&gt;"",IF(DB!D61=1,"Disket",IF(DB!F61=1,"Udmeldt","Status")),"")</f>
        <v>Status</v>
      </c>
      <c r="E64" s="16"/>
      <c r="F64" s="7" t="str">
        <f>IF(DB!A62&lt;&gt;"",IF(DB!D62=1,"Disket",IF(DB!F62=1,"Udmeldt","Status")),"")</f>
        <v>Status</v>
      </c>
      <c r="G64" s="16"/>
      <c r="H64" s="7" t="str">
        <f>IF(DB!A63&lt;&gt;"",IF(DB!D63=1,"Disket",IF(DB!F63=1,"Udmeldt","Status")),"")</f>
        <v>Status</v>
      </c>
      <c r="I64" s="16"/>
      <c r="J64" s="7" t="str">
        <f>IF(DB!A64&lt;&gt;"",IF(DB!D64=1,"Disket",IF(DB!F64=1,"Udmeldt","Status")),"")</f>
        <v>Status</v>
      </c>
      <c r="K64" s="16"/>
      <c r="L64" s="7" t="str">
        <f>IF(DB!A65&lt;&gt;"",IF(DB!D65=1,"Disket",IF(DB!F65=1,"Udmeldt","Status")),"")</f>
        <v/>
      </c>
      <c r="M64" s="16"/>
      <c r="N64" s="7" t="str">
        <f>IF(DB!A66&lt;&gt;"",IF(DB!D66=1,"Disket",IF(DB!F66=1,"Udmeldt","Status")),"")</f>
        <v/>
      </c>
      <c r="O64" s="16"/>
      <c r="P64" s="7" t="str">
        <f>IF(DB!A67&lt;&gt;"",IF(DB!D67=1,"Disket",IF(DB!F67=1,"Udmeldt","Status")),"")</f>
        <v/>
      </c>
      <c r="Q64" s="16"/>
      <c r="R64" s="7" t="str">
        <f>IF(DB!A68&lt;&gt;"",IF(DB!D68=1,"Disket",IF(DB!F68=1,"Udmeldt","Status")),"")</f>
        <v/>
      </c>
      <c r="S64" s="16"/>
      <c r="T64" s="7" t="str">
        <f>IF(DB!A69&lt;&gt;"",IF(DB!D69=1,"Disket",IF(DB!F69=1,"Udmeldt","Status")),"")</f>
        <v/>
      </c>
      <c r="U64" s="16"/>
      <c r="V64" s="7" t="str">
        <f>IF(DB!A70&lt;&gt;"",IF(DB!D70=1,"Disket",IF(DB!F70=1,"Udmeldt","Status")),"")</f>
        <v/>
      </c>
      <c r="W64" s="16"/>
      <c r="X64" s="7" t="str">
        <f>IF(DB!A71&lt;&gt;"",IF(DB!D71=1,"Disket",IF(DB!F71=1,"Udmeldt","Status")),"")</f>
        <v/>
      </c>
      <c r="Y64" s="16"/>
      <c r="Z64" s="7" t="str">
        <f>IF(DB!A72&lt;&gt;"",IF(DB!D72=1,"Disket",IF(DB!F72=1,"Udmeldt","Status")),"")</f>
        <v/>
      </c>
      <c r="AA64" s="16"/>
      <c r="AB64" s="7" t="str">
        <f>IF(DB!A73&lt;&gt;"",IF(DB!D73=1,"Disket",IF(DB!F73=1,"Udmeldt","Status")),"")</f>
        <v/>
      </c>
      <c r="AC64" s="16"/>
      <c r="AD64" s="7" t="str">
        <f>IF(DB!A74&lt;&gt;"",IF(DB!D74=1,"Disket",IF(DB!F74=1,"Udmeldt","Status")),"")</f>
        <v/>
      </c>
      <c r="AE64" s="16"/>
      <c r="AF64" s="7" t="str">
        <f>IF(DB!A75&lt;&gt;"",IF(DB!D75=1,"Disket",IF(DB!F75=1,"Udmeldt","Status")),"")</f>
        <v/>
      </c>
    </row>
    <row r="65" spans="1:32" s="25" customFormat="1" ht="14.25" thickTop="1" thickBot="1" x14ac:dyDescent="0.2">
      <c r="A65" s="16"/>
      <c r="B65" s="11"/>
      <c r="C65" s="16"/>
      <c r="D65" s="11"/>
      <c r="E65" s="16"/>
      <c r="F65" s="11"/>
      <c r="G65" s="16"/>
      <c r="H65" s="11"/>
      <c r="I65" s="16"/>
      <c r="J65" s="11"/>
      <c r="K65" s="16"/>
      <c r="L65" s="11"/>
      <c r="M65" s="16"/>
      <c r="N65" s="11"/>
      <c r="O65" s="16"/>
      <c r="P65" s="11"/>
      <c r="Q65" s="16"/>
      <c r="R65" s="11"/>
      <c r="S65" s="16"/>
      <c r="T65" s="11"/>
      <c r="U65" s="16"/>
      <c r="V65" s="11"/>
      <c r="W65" s="16"/>
      <c r="X65" s="11"/>
      <c r="Y65" s="16"/>
      <c r="Z65" s="11"/>
      <c r="AA65" s="16"/>
      <c r="AB65" s="11"/>
      <c r="AC65" s="16"/>
      <c r="AD65" s="11"/>
      <c r="AE65" s="16"/>
      <c r="AF65" s="11"/>
    </row>
    <row r="66" spans="1:32" s="25" customFormat="1" ht="14.25" thickTop="1" thickBot="1" x14ac:dyDescent="0.2">
      <c r="A66" s="16"/>
      <c r="B66" s="55" t="str">
        <f>IF(B63&lt;&gt;"","Række","")</f>
        <v>Række</v>
      </c>
      <c r="C66" s="31"/>
      <c r="D66" s="55" t="str">
        <f>IF(D63&lt;&gt;"","Række","")</f>
        <v>Række</v>
      </c>
      <c r="E66" s="31"/>
      <c r="F66" s="55" t="str">
        <f>IF(F63&lt;&gt;"","Række","")</f>
        <v>Række</v>
      </c>
      <c r="G66" s="31"/>
      <c r="H66" s="55" t="str">
        <f>IF(H63&lt;&gt;"","Række","")</f>
        <v>Række</v>
      </c>
      <c r="I66" s="31"/>
      <c r="J66" s="55" t="str">
        <f>IF(J63&lt;&gt;"","Række","")</f>
        <v>Række</v>
      </c>
      <c r="K66" s="31"/>
      <c r="L66" s="55" t="str">
        <f>IF(L63&lt;&gt;"","Række","")</f>
        <v/>
      </c>
      <c r="M66" s="31"/>
      <c r="N66" s="55" t="str">
        <f>IF(N63&lt;&gt;"","Række","")</f>
        <v/>
      </c>
      <c r="O66" s="31"/>
      <c r="P66" s="55" t="str">
        <f>IF(P63&lt;&gt;"","Række","")</f>
        <v/>
      </c>
      <c r="Q66" s="31"/>
      <c r="R66" s="55" t="str">
        <f>IF(R63&lt;&gt;"","Række","")</f>
        <v/>
      </c>
      <c r="S66" s="31"/>
      <c r="T66" s="55" t="str">
        <f>IF(T63&lt;&gt;"","Række","")</f>
        <v/>
      </c>
      <c r="U66" s="31"/>
      <c r="V66" s="55" t="str">
        <f>IF(V63&lt;&gt;"","Række","")</f>
        <v/>
      </c>
      <c r="W66" s="31"/>
      <c r="X66" s="55" t="str">
        <f>IF(X63&lt;&gt;"","Række","")</f>
        <v/>
      </c>
      <c r="Y66" s="31"/>
      <c r="Z66" s="55" t="str">
        <f>IF(Z63&lt;&gt;"","Række","")</f>
        <v/>
      </c>
      <c r="AA66" s="31"/>
      <c r="AB66" s="55" t="str">
        <f>IF(AB63&lt;&gt;"","Række","")</f>
        <v/>
      </c>
      <c r="AC66" s="31"/>
      <c r="AD66" s="55" t="str">
        <f>IF(AD63&lt;&gt;"","Række","")</f>
        <v/>
      </c>
      <c r="AE66" s="31"/>
      <c r="AF66" s="55" t="str">
        <f>IF(AF63&lt;&gt;"","Række","")</f>
        <v/>
      </c>
    </row>
    <row r="67" spans="1:32" s="25" customFormat="1" ht="15" thickTop="1" x14ac:dyDescent="0.15">
      <c r="A67" s="8" t="s">
        <v>29</v>
      </c>
      <c r="B67" s="12">
        <v>2</v>
      </c>
      <c r="C67" s="8" t="s">
        <v>29</v>
      </c>
      <c r="D67" s="91">
        <v>2</v>
      </c>
      <c r="E67" s="8" t="s">
        <v>29</v>
      </c>
      <c r="F67" s="91">
        <v>2</v>
      </c>
      <c r="G67" s="8" t="s">
        <v>29</v>
      </c>
      <c r="H67" s="12">
        <v>2</v>
      </c>
      <c r="I67" s="8" t="s">
        <v>29</v>
      </c>
      <c r="J67" s="12" t="s">
        <v>142</v>
      </c>
      <c r="K67" s="8" t="s">
        <v>29</v>
      </c>
      <c r="L67" s="12"/>
      <c r="M67" s="8" t="s">
        <v>29</v>
      </c>
      <c r="N67" s="12"/>
      <c r="O67" s="8" t="s">
        <v>29</v>
      </c>
      <c r="P67" s="12"/>
      <c r="Q67" s="8" t="s">
        <v>29</v>
      </c>
      <c r="R67" s="12"/>
      <c r="S67" s="8" t="s">
        <v>29</v>
      </c>
      <c r="T67" s="12"/>
      <c r="U67" s="8" t="s">
        <v>29</v>
      </c>
      <c r="V67" s="12"/>
      <c r="W67" s="8" t="s">
        <v>29</v>
      </c>
      <c r="X67" s="12"/>
      <c r="Y67" s="8" t="s">
        <v>29</v>
      </c>
      <c r="Z67" s="12"/>
      <c r="AA67" s="8" t="s">
        <v>29</v>
      </c>
      <c r="AB67" s="12"/>
      <c r="AC67" s="8" t="s">
        <v>29</v>
      </c>
      <c r="AD67" s="12"/>
      <c r="AE67" s="8" t="s">
        <v>29</v>
      </c>
      <c r="AF67" s="12"/>
    </row>
    <row r="68" spans="1:32" s="25" customFormat="1" ht="14.25" x14ac:dyDescent="0.15">
      <c r="A68" s="8" t="s">
        <v>30</v>
      </c>
      <c r="B68" s="13">
        <v>2</v>
      </c>
      <c r="C68" s="8" t="s">
        <v>30</v>
      </c>
      <c r="D68" s="92">
        <v>2</v>
      </c>
      <c r="E68" s="8" t="s">
        <v>30</v>
      </c>
      <c r="F68" s="92">
        <v>2</v>
      </c>
      <c r="G68" s="8" t="s">
        <v>30</v>
      </c>
      <c r="H68" s="13">
        <v>2</v>
      </c>
      <c r="I68" s="8" t="s">
        <v>30</v>
      </c>
      <c r="J68" s="13">
        <v>2</v>
      </c>
      <c r="K68" s="8" t="s">
        <v>30</v>
      </c>
      <c r="L68" s="13"/>
      <c r="M68" s="8" t="s">
        <v>30</v>
      </c>
      <c r="N68" s="13"/>
      <c r="O68" s="8" t="s">
        <v>30</v>
      </c>
      <c r="P68" s="13"/>
      <c r="Q68" s="8" t="s">
        <v>30</v>
      </c>
      <c r="R68" s="13"/>
      <c r="S68" s="8" t="s">
        <v>30</v>
      </c>
      <c r="T68" s="13"/>
      <c r="U68" s="8" t="s">
        <v>30</v>
      </c>
      <c r="V68" s="13"/>
      <c r="W68" s="8" t="s">
        <v>30</v>
      </c>
      <c r="X68" s="13"/>
      <c r="Y68" s="8" t="s">
        <v>30</v>
      </c>
      <c r="Z68" s="13"/>
      <c r="AA68" s="8" t="s">
        <v>30</v>
      </c>
      <c r="AB68" s="13"/>
      <c r="AC68" s="8" t="s">
        <v>30</v>
      </c>
      <c r="AD68" s="13"/>
      <c r="AE68" s="8" t="s">
        <v>30</v>
      </c>
      <c r="AF68" s="13"/>
    </row>
    <row r="69" spans="1:32" s="25" customFormat="1" ht="15" thickBot="1" x14ac:dyDescent="0.2">
      <c r="A69" s="8" t="s">
        <v>31</v>
      </c>
      <c r="B69" s="14">
        <v>1</v>
      </c>
      <c r="C69" s="8" t="s">
        <v>31</v>
      </c>
      <c r="D69" s="93">
        <v>1</v>
      </c>
      <c r="E69" s="8" t="s">
        <v>31</v>
      </c>
      <c r="F69" s="93">
        <v>1</v>
      </c>
      <c r="G69" s="8" t="s">
        <v>31</v>
      </c>
      <c r="H69" s="14">
        <v>1</v>
      </c>
      <c r="I69" s="8" t="s">
        <v>31</v>
      </c>
      <c r="J69" s="14">
        <v>2</v>
      </c>
      <c r="K69" s="8" t="s">
        <v>31</v>
      </c>
      <c r="L69" s="14"/>
      <c r="M69" s="8" t="s">
        <v>31</v>
      </c>
      <c r="N69" s="14"/>
      <c r="O69" s="8" t="s">
        <v>31</v>
      </c>
      <c r="P69" s="14"/>
      <c r="Q69" s="8" t="s">
        <v>31</v>
      </c>
      <c r="R69" s="14"/>
      <c r="S69" s="8" t="s">
        <v>31</v>
      </c>
      <c r="T69" s="14"/>
      <c r="U69" s="8" t="s">
        <v>31</v>
      </c>
      <c r="V69" s="14"/>
      <c r="W69" s="8" t="s">
        <v>31</v>
      </c>
      <c r="X69" s="14"/>
      <c r="Y69" s="8" t="s">
        <v>31</v>
      </c>
      <c r="Z69" s="14"/>
      <c r="AA69" s="8" t="s">
        <v>31</v>
      </c>
      <c r="AB69" s="14"/>
      <c r="AC69" s="8" t="s">
        <v>31</v>
      </c>
      <c r="AD69" s="14"/>
      <c r="AE69" s="8" t="s">
        <v>31</v>
      </c>
      <c r="AF69" s="14"/>
    </row>
    <row r="70" spans="1:32" s="25" customFormat="1" ht="14.25" x14ac:dyDescent="0.15">
      <c r="A70" s="8" t="s">
        <v>32</v>
      </c>
      <c r="B70" s="15">
        <v>1</v>
      </c>
      <c r="C70" s="8" t="s">
        <v>32</v>
      </c>
      <c r="D70" s="94">
        <v>1</v>
      </c>
      <c r="E70" s="8" t="s">
        <v>32</v>
      </c>
      <c r="F70" s="94">
        <v>1</v>
      </c>
      <c r="G70" s="8" t="s">
        <v>32</v>
      </c>
      <c r="H70" s="15">
        <v>1</v>
      </c>
      <c r="I70" s="8" t="s">
        <v>32</v>
      </c>
      <c r="J70" s="15">
        <v>1</v>
      </c>
      <c r="K70" s="8" t="s">
        <v>32</v>
      </c>
      <c r="L70" s="15"/>
      <c r="M70" s="8" t="s">
        <v>32</v>
      </c>
      <c r="N70" s="15"/>
      <c r="O70" s="8" t="s">
        <v>32</v>
      </c>
      <c r="P70" s="15"/>
      <c r="Q70" s="8" t="s">
        <v>32</v>
      </c>
      <c r="R70" s="15"/>
      <c r="S70" s="8" t="s">
        <v>32</v>
      </c>
      <c r="T70" s="15"/>
      <c r="U70" s="8" t="s">
        <v>32</v>
      </c>
      <c r="V70" s="15"/>
      <c r="W70" s="8" t="s">
        <v>32</v>
      </c>
      <c r="X70" s="15"/>
      <c r="Y70" s="8" t="s">
        <v>32</v>
      </c>
      <c r="Z70" s="15"/>
      <c r="AA70" s="8" t="s">
        <v>32</v>
      </c>
      <c r="AB70" s="15"/>
      <c r="AC70" s="8" t="s">
        <v>32</v>
      </c>
      <c r="AD70" s="15"/>
      <c r="AE70" s="8" t="s">
        <v>32</v>
      </c>
      <c r="AF70" s="15"/>
    </row>
    <row r="71" spans="1:32" s="25" customFormat="1" ht="14.25" x14ac:dyDescent="0.15">
      <c r="A71" s="8" t="s">
        <v>33</v>
      </c>
      <c r="B71" s="13">
        <v>2</v>
      </c>
      <c r="C71" s="8" t="s">
        <v>33</v>
      </c>
      <c r="D71" s="92">
        <v>2</v>
      </c>
      <c r="E71" s="8" t="s">
        <v>33</v>
      </c>
      <c r="F71" s="92">
        <v>2</v>
      </c>
      <c r="G71" s="8" t="s">
        <v>33</v>
      </c>
      <c r="H71" s="13">
        <v>2</v>
      </c>
      <c r="I71" s="8" t="s">
        <v>33</v>
      </c>
      <c r="J71" s="13">
        <v>1</v>
      </c>
      <c r="K71" s="8" t="s">
        <v>33</v>
      </c>
      <c r="L71" s="13"/>
      <c r="M71" s="8" t="s">
        <v>33</v>
      </c>
      <c r="N71" s="13"/>
      <c r="O71" s="8" t="s">
        <v>33</v>
      </c>
      <c r="P71" s="13"/>
      <c r="Q71" s="8" t="s">
        <v>33</v>
      </c>
      <c r="R71" s="13"/>
      <c r="S71" s="8" t="s">
        <v>33</v>
      </c>
      <c r="T71" s="13"/>
      <c r="U71" s="8" t="s">
        <v>33</v>
      </c>
      <c r="V71" s="13"/>
      <c r="W71" s="8" t="s">
        <v>33</v>
      </c>
      <c r="X71" s="13"/>
      <c r="Y71" s="8" t="s">
        <v>33</v>
      </c>
      <c r="Z71" s="13"/>
      <c r="AA71" s="8" t="s">
        <v>33</v>
      </c>
      <c r="AB71" s="13"/>
      <c r="AC71" s="8" t="s">
        <v>33</v>
      </c>
      <c r="AD71" s="13"/>
      <c r="AE71" s="8" t="s">
        <v>33</v>
      </c>
      <c r="AF71" s="13"/>
    </row>
    <row r="72" spans="1:32" s="25" customFormat="1" ht="15" thickBot="1" x14ac:dyDescent="0.2">
      <c r="A72" s="8" t="s">
        <v>34</v>
      </c>
      <c r="B72" s="14">
        <v>1</v>
      </c>
      <c r="C72" s="8" t="s">
        <v>34</v>
      </c>
      <c r="D72" s="93">
        <v>1</v>
      </c>
      <c r="E72" s="8" t="s">
        <v>34</v>
      </c>
      <c r="F72" s="93">
        <v>1</v>
      </c>
      <c r="G72" s="8" t="s">
        <v>34</v>
      </c>
      <c r="H72" s="14">
        <v>1</v>
      </c>
      <c r="I72" s="8" t="s">
        <v>34</v>
      </c>
      <c r="J72" s="14">
        <v>1</v>
      </c>
      <c r="K72" s="8" t="s">
        <v>34</v>
      </c>
      <c r="L72" s="14"/>
      <c r="M72" s="8" t="s">
        <v>34</v>
      </c>
      <c r="N72" s="14"/>
      <c r="O72" s="8" t="s">
        <v>34</v>
      </c>
      <c r="P72" s="14"/>
      <c r="Q72" s="8" t="s">
        <v>34</v>
      </c>
      <c r="R72" s="14"/>
      <c r="S72" s="8" t="s">
        <v>34</v>
      </c>
      <c r="T72" s="14"/>
      <c r="U72" s="8" t="s">
        <v>34</v>
      </c>
      <c r="V72" s="14"/>
      <c r="W72" s="8" t="s">
        <v>34</v>
      </c>
      <c r="X72" s="14"/>
      <c r="Y72" s="8" t="s">
        <v>34</v>
      </c>
      <c r="Z72" s="14"/>
      <c r="AA72" s="8" t="s">
        <v>34</v>
      </c>
      <c r="AB72" s="14"/>
      <c r="AC72" s="8" t="s">
        <v>34</v>
      </c>
      <c r="AD72" s="14"/>
      <c r="AE72" s="8" t="s">
        <v>34</v>
      </c>
      <c r="AF72" s="14"/>
    </row>
    <row r="73" spans="1:32" s="25" customFormat="1" ht="14.25" x14ac:dyDescent="0.15">
      <c r="A73" s="8" t="s">
        <v>35</v>
      </c>
      <c r="B73" s="15">
        <v>2</v>
      </c>
      <c r="C73" s="8" t="s">
        <v>35</v>
      </c>
      <c r="D73" s="94">
        <v>2</v>
      </c>
      <c r="E73" s="8" t="s">
        <v>35</v>
      </c>
      <c r="F73" s="94">
        <v>1</v>
      </c>
      <c r="G73" s="8" t="s">
        <v>35</v>
      </c>
      <c r="H73" s="15" t="s">
        <v>142</v>
      </c>
      <c r="I73" s="8" t="s">
        <v>35</v>
      </c>
      <c r="J73" s="15" t="s">
        <v>142</v>
      </c>
      <c r="K73" s="8" t="s">
        <v>35</v>
      </c>
      <c r="L73" s="15"/>
      <c r="M73" s="8" t="s">
        <v>35</v>
      </c>
      <c r="N73" s="15"/>
      <c r="O73" s="8" t="s">
        <v>35</v>
      </c>
      <c r="P73" s="15"/>
      <c r="Q73" s="8" t="s">
        <v>35</v>
      </c>
      <c r="R73" s="15"/>
      <c r="S73" s="8" t="s">
        <v>35</v>
      </c>
      <c r="T73" s="15"/>
      <c r="U73" s="8" t="s">
        <v>35</v>
      </c>
      <c r="V73" s="15"/>
      <c r="W73" s="8" t="s">
        <v>35</v>
      </c>
      <c r="X73" s="15"/>
      <c r="Y73" s="8" t="s">
        <v>35</v>
      </c>
      <c r="Z73" s="15"/>
      <c r="AA73" s="8" t="s">
        <v>35</v>
      </c>
      <c r="AB73" s="15"/>
      <c r="AC73" s="8" t="s">
        <v>35</v>
      </c>
      <c r="AD73" s="15"/>
      <c r="AE73" s="8" t="s">
        <v>35</v>
      </c>
      <c r="AF73" s="15"/>
    </row>
    <row r="74" spans="1:32" s="25" customFormat="1" ht="14.25" x14ac:dyDescent="0.15">
      <c r="A74" s="8" t="s">
        <v>36</v>
      </c>
      <c r="B74" s="13">
        <v>2</v>
      </c>
      <c r="C74" s="8" t="s">
        <v>36</v>
      </c>
      <c r="D74" s="92">
        <v>2</v>
      </c>
      <c r="E74" s="8" t="s">
        <v>36</v>
      </c>
      <c r="F74" s="92" t="s">
        <v>142</v>
      </c>
      <c r="G74" s="8" t="s">
        <v>36</v>
      </c>
      <c r="H74" s="13">
        <v>2</v>
      </c>
      <c r="I74" s="8" t="s">
        <v>36</v>
      </c>
      <c r="J74" s="13">
        <v>2</v>
      </c>
      <c r="K74" s="8" t="s">
        <v>36</v>
      </c>
      <c r="L74" s="13"/>
      <c r="M74" s="8" t="s">
        <v>36</v>
      </c>
      <c r="N74" s="13"/>
      <c r="O74" s="8" t="s">
        <v>36</v>
      </c>
      <c r="P74" s="13"/>
      <c r="Q74" s="8" t="s">
        <v>36</v>
      </c>
      <c r="R74" s="13"/>
      <c r="S74" s="8" t="s">
        <v>36</v>
      </c>
      <c r="T74" s="13"/>
      <c r="U74" s="8" t="s">
        <v>36</v>
      </c>
      <c r="V74" s="13"/>
      <c r="W74" s="8" t="s">
        <v>36</v>
      </c>
      <c r="X74" s="13"/>
      <c r="Y74" s="8" t="s">
        <v>36</v>
      </c>
      <c r="Z74" s="13"/>
      <c r="AA74" s="8" t="s">
        <v>36</v>
      </c>
      <c r="AB74" s="13"/>
      <c r="AC74" s="8" t="s">
        <v>36</v>
      </c>
      <c r="AD74" s="13"/>
      <c r="AE74" s="8" t="s">
        <v>36</v>
      </c>
      <c r="AF74" s="13"/>
    </row>
    <row r="75" spans="1:32" s="25" customFormat="1" ht="15" thickBot="1" x14ac:dyDescent="0.2">
      <c r="A75" s="8" t="s">
        <v>37</v>
      </c>
      <c r="B75" s="14">
        <v>2</v>
      </c>
      <c r="C75" s="8" t="s">
        <v>37</v>
      </c>
      <c r="D75" s="93">
        <v>2</v>
      </c>
      <c r="E75" s="8" t="s">
        <v>37</v>
      </c>
      <c r="F75" s="93">
        <v>2</v>
      </c>
      <c r="G75" s="8" t="s">
        <v>37</v>
      </c>
      <c r="H75" s="14">
        <v>2</v>
      </c>
      <c r="I75" s="8" t="s">
        <v>37</v>
      </c>
      <c r="J75" s="14">
        <v>2</v>
      </c>
      <c r="K75" s="8" t="s">
        <v>37</v>
      </c>
      <c r="L75" s="14"/>
      <c r="M75" s="8" t="s">
        <v>37</v>
      </c>
      <c r="N75" s="14"/>
      <c r="O75" s="8" t="s">
        <v>37</v>
      </c>
      <c r="P75" s="14"/>
      <c r="Q75" s="8" t="s">
        <v>37</v>
      </c>
      <c r="R75" s="14"/>
      <c r="S75" s="8" t="s">
        <v>37</v>
      </c>
      <c r="T75" s="14"/>
      <c r="U75" s="8" t="s">
        <v>37</v>
      </c>
      <c r="V75" s="14"/>
      <c r="W75" s="8" t="s">
        <v>37</v>
      </c>
      <c r="X75" s="14"/>
      <c r="Y75" s="8" t="s">
        <v>37</v>
      </c>
      <c r="Z75" s="14"/>
      <c r="AA75" s="8" t="s">
        <v>37</v>
      </c>
      <c r="AB75" s="14"/>
      <c r="AC75" s="8" t="s">
        <v>37</v>
      </c>
      <c r="AD75" s="14"/>
      <c r="AE75" s="8" t="s">
        <v>37</v>
      </c>
      <c r="AF75" s="14"/>
    </row>
    <row r="76" spans="1:32" s="25" customFormat="1" ht="14.25" x14ac:dyDescent="0.15">
      <c r="A76" s="8" t="s">
        <v>38</v>
      </c>
      <c r="B76" s="15">
        <v>2</v>
      </c>
      <c r="C76" s="8" t="s">
        <v>38</v>
      </c>
      <c r="D76" s="94">
        <v>1</v>
      </c>
      <c r="E76" s="8" t="s">
        <v>38</v>
      </c>
      <c r="F76" s="94">
        <v>2</v>
      </c>
      <c r="G76" s="8" t="s">
        <v>38</v>
      </c>
      <c r="H76" s="15">
        <v>1</v>
      </c>
      <c r="I76" s="8" t="s">
        <v>38</v>
      </c>
      <c r="J76" s="15">
        <v>1</v>
      </c>
      <c r="K76" s="8" t="s">
        <v>38</v>
      </c>
      <c r="L76" s="15"/>
      <c r="M76" s="8" t="s">
        <v>38</v>
      </c>
      <c r="N76" s="15"/>
      <c r="O76" s="8" t="s">
        <v>38</v>
      </c>
      <c r="P76" s="15"/>
      <c r="Q76" s="8" t="s">
        <v>38</v>
      </c>
      <c r="R76" s="15"/>
      <c r="S76" s="8" t="s">
        <v>38</v>
      </c>
      <c r="T76" s="15"/>
      <c r="U76" s="8" t="s">
        <v>38</v>
      </c>
      <c r="V76" s="15"/>
      <c r="W76" s="8" t="s">
        <v>38</v>
      </c>
      <c r="X76" s="15"/>
      <c r="Y76" s="8" t="s">
        <v>38</v>
      </c>
      <c r="Z76" s="15"/>
      <c r="AA76" s="8" t="s">
        <v>38</v>
      </c>
      <c r="AB76" s="15"/>
      <c r="AC76" s="8" t="s">
        <v>38</v>
      </c>
      <c r="AD76" s="15"/>
      <c r="AE76" s="8" t="s">
        <v>38</v>
      </c>
      <c r="AF76" s="15"/>
    </row>
    <row r="77" spans="1:32" s="25" customFormat="1" ht="14.25" x14ac:dyDescent="0.15">
      <c r="A77" s="8" t="s">
        <v>39</v>
      </c>
      <c r="B77" s="13" t="s">
        <v>142</v>
      </c>
      <c r="C77" s="8" t="s">
        <v>39</v>
      </c>
      <c r="D77" s="92">
        <v>1</v>
      </c>
      <c r="E77" s="8" t="s">
        <v>39</v>
      </c>
      <c r="F77" s="92">
        <v>2</v>
      </c>
      <c r="G77" s="8" t="s">
        <v>39</v>
      </c>
      <c r="H77" s="13">
        <v>2</v>
      </c>
      <c r="I77" s="8" t="s">
        <v>39</v>
      </c>
      <c r="J77" s="13">
        <v>1</v>
      </c>
      <c r="K77" s="8" t="s">
        <v>39</v>
      </c>
      <c r="L77" s="13"/>
      <c r="M77" s="8" t="s">
        <v>39</v>
      </c>
      <c r="N77" s="13"/>
      <c r="O77" s="8" t="s">
        <v>39</v>
      </c>
      <c r="P77" s="13"/>
      <c r="Q77" s="8" t="s">
        <v>39</v>
      </c>
      <c r="R77" s="13"/>
      <c r="S77" s="8" t="s">
        <v>39</v>
      </c>
      <c r="T77" s="13"/>
      <c r="U77" s="8" t="s">
        <v>39</v>
      </c>
      <c r="V77" s="13"/>
      <c r="W77" s="8" t="s">
        <v>39</v>
      </c>
      <c r="X77" s="13"/>
      <c r="Y77" s="8" t="s">
        <v>39</v>
      </c>
      <c r="Z77" s="13"/>
      <c r="AA77" s="8" t="s">
        <v>39</v>
      </c>
      <c r="AB77" s="13"/>
      <c r="AC77" s="8" t="s">
        <v>39</v>
      </c>
      <c r="AD77" s="13"/>
      <c r="AE77" s="8" t="s">
        <v>39</v>
      </c>
      <c r="AF77" s="13"/>
    </row>
    <row r="78" spans="1:32" s="25" customFormat="1" ht="14.25" x14ac:dyDescent="0.15">
      <c r="A78" s="8" t="s">
        <v>40</v>
      </c>
      <c r="B78" s="13">
        <v>2</v>
      </c>
      <c r="C78" s="8" t="s">
        <v>40</v>
      </c>
      <c r="D78" s="92">
        <v>2</v>
      </c>
      <c r="E78" s="8" t="s">
        <v>40</v>
      </c>
      <c r="F78" s="92">
        <v>2</v>
      </c>
      <c r="G78" s="8" t="s">
        <v>40</v>
      </c>
      <c r="H78" s="13">
        <v>2</v>
      </c>
      <c r="I78" s="8" t="s">
        <v>40</v>
      </c>
      <c r="J78" s="13" t="s">
        <v>142</v>
      </c>
      <c r="K78" s="8" t="s">
        <v>40</v>
      </c>
      <c r="L78" s="13"/>
      <c r="M78" s="8" t="s">
        <v>40</v>
      </c>
      <c r="N78" s="13"/>
      <c r="O78" s="8" t="s">
        <v>40</v>
      </c>
      <c r="P78" s="13"/>
      <c r="Q78" s="8" t="s">
        <v>40</v>
      </c>
      <c r="R78" s="13"/>
      <c r="S78" s="8" t="s">
        <v>40</v>
      </c>
      <c r="T78" s="13"/>
      <c r="U78" s="8" t="s">
        <v>40</v>
      </c>
      <c r="V78" s="13"/>
      <c r="W78" s="8" t="s">
        <v>40</v>
      </c>
      <c r="X78" s="13"/>
      <c r="Y78" s="8" t="s">
        <v>40</v>
      </c>
      <c r="Z78" s="13"/>
      <c r="AA78" s="8" t="s">
        <v>40</v>
      </c>
      <c r="AB78" s="13"/>
      <c r="AC78" s="8" t="s">
        <v>40</v>
      </c>
      <c r="AD78" s="13"/>
      <c r="AE78" s="8" t="s">
        <v>40</v>
      </c>
      <c r="AF78" s="13"/>
    </row>
    <row r="79" spans="1:32" s="25" customFormat="1" ht="15" thickBot="1" x14ac:dyDescent="0.2">
      <c r="A79" s="8" t="s">
        <v>41</v>
      </c>
      <c r="B79" s="15">
        <v>2</v>
      </c>
      <c r="C79" s="8" t="s">
        <v>41</v>
      </c>
      <c r="D79" s="95" t="s">
        <v>142</v>
      </c>
      <c r="E79" s="8" t="s">
        <v>41</v>
      </c>
      <c r="F79" s="95">
        <v>2</v>
      </c>
      <c r="G79" s="8" t="s">
        <v>41</v>
      </c>
      <c r="H79" s="15">
        <v>2</v>
      </c>
      <c r="I79" s="8" t="s">
        <v>41</v>
      </c>
      <c r="J79" s="15">
        <v>2</v>
      </c>
      <c r="K79" s="8" t="s">
        <v>41</v>
      </c>
      <c r="L79" s="15"/>
      <c r="M79" s="8" t="s">
        <v>41</v>
      </c>
      <c r="N79" s="15"/>
      <c r="O79" s="8" t="s">
        <v>41</v>
      </c>
      <c r="P79" s="15"/>
      <c r="Q79" s="8" t="s">
        <v>41</v>
      </c>
      <c r="R79" s="15"/>
      <c r="S79" s="8" t="s">
        <v>41</v>
      </c>
      <c r="T79" s="15"/>
      <c r="U79" s="8" t="s">
        <v>41</v>
      </c>
      <c r="V79" s="15"/>
      <c r="W79" s="8" t="s">
        <v>41</v>
      </c>
      <c r="X79" s="15"/>
      <c r="Y79" s="8" t="s">
        <v>41</v>
      </c>
      <c r="Z79" s="15"/>
      <c r="AA79" s="8" t="s">
        <v>41</v>
      </c>
      <c r="AB79" s="15"/>
      <c r="AC79" s="8" t="s">
        <v>41</v>
      </c>
      <c r="AD79" s="15"/>
      <c r="AE79" s="8" t="s">
        <v>41</v>
      </c>
      <c r="AF79" s="15"/>
    </row>
    <row r="80" spans="1:32" s="25" customFormat="1" ht="14.25" thickTop="1" thickBot="1" x14ac:dyDescent="0.2">
      <c r="A80" s="9"/>
      <c r="B80" s="7" t="str">
        <f>DB!AW8</f>
        <v>OK</v>
      </c>
      <c r="C80" s="9"/>
      <c r="D80" s="7" t="str">
        <f>DB!AX8</f>
        <v>OK</v>
      </c>
      <c r="E80" s="9"/>
      <c r="F80" s="7" t="str">
        <f>DB!AY8</f>
        <v>OK</v>
      </c>
      <c r="G80" s="9"/>
      <c r="H80" s="7" t="str">
        <f>DB!AZ8</f>
        <v>OK</v>
      </c>
      <c r="I80" s="9"/>
      <c r="J80" s="7" t="str">
        <f>DB!BA8</f>
        <v>OK</v>
      </c>
      <c r="K80" s="9"/>
      <c r="L80" s="7" t="str">
        <f>DB!BB8</f>
        <v/>
      </c>
      <c r="M80" s="9"/>
      <c r="N80" s="7" t="str">
        <f>DB!BC8</f>
        <v/>
      </c>
      <c r="O80" s="9"/>
      <c r="P80" s="7" t="str">
        <f>DB!BD8</f>
        <v/>
      </c>
      <c r="Q80" s="9"/>
      <c r="R80" s="7" t="str">
        <f>DB!BE8</f>
        <v/>
      </c>
      <c r="S80" s="9"/>
      <c r="T80" s="7" t="str">
        <f>DB!BF8</f>
        <v/>
      </c>
      <c r="U80" s="9"/>
      <c r="V80" s="7" t="str">
        <f>DB!BG8</f>
        <v/>
      </c>
      <c r="W80" s="9"/>
      <c r="X80" s="7" t="str">
        <f>DB!BH8</f>
        <v/>
      </c>
      <c r="Y80" s="9"/>
      <c r="Z80" s="7" t="str">
        <f>DB!BI8</f>
        <v/>
      </c>
      <c r="AA80" s="9"/>
      <c r="AB80" s="7" t="str">
        <f>DB!BJ8</f>
        <v/>
      </c>
      <c r="AC80" s="9"/>
      <c r="AD80" s="7" t="str">
        <f>DB!BK8</f>
        <v/>
      </c>
      <c r="AE80" s="9"/>
      <c r="AF80" s="7" t="str">
        <f>DB!BL8</f>
        <v/>
      </c>
    </row>
    <row r="81" ht="13.5" thickTop="1" x14ac:dyDescent="0.15"/>
  </sheetData>
  <sheetProtection sheet="1" objects="1" scenarios="1"/>
  <mergeCells count="64">
    <mergeCell ref="J1:J2"/>
    <mergeCell ref="L1:L2"/>
    <mergeCell ref="N1:N2"/>
    <mergeCell ref="P1:P2"/>
    <mergeCell ref="B1:B2"/>
    <mergeCell ref="D1:D2"/>
    <mergeCell ref="F1:F2"/>
    <mergeCell ref="H1:H2"/>
    <mergeCell ref="Z1:Z2"/>
    <mergeCell ref="AB1:AB2"/>
    <mergeCell ref="AD1:AD2"/>
    <mergeCell ref="AF1:AF2"/>
    <mergeCell ref="R1:R2"/>
    <mergeCell ref="T1:T2"/>
    <mergeCell ref="V1:V2"/>
    <mergeCell ref="X1:X2"/>
    <mergeCell ref="J21:J22"/>
    <mergeCell ref="L21:L22"/>
    <mergeCell ref="N21:N22"/>
    <mergeCell ref="P21:P22"/>
    <mergeCell ref="B21:B22"/>
    <mergeCell ref="D21:D22"/>
    <mergeCell ref="F21:F22"/>
    <mergeCell ref="H21:H22"/>
    <mergeCell ref="Z21:Z22"/>
    <mergeCell ref="AB21:AB22"/>
    <mergeCell ref="AD21:AD22"/>
    <mergeCell ref="AF21:AF22"/>
    <mergeCell ref="R21:R22"/>
    <mergeCell ref="T21:T22"/>
    <mergeCell ref="V21:V22"/>
    <mergeCell ref="X21:X22"/>
    <mergeCell ref="J41:J42"/>
    <mergeCell ref="L41:L42"/>
    <mergeCell ref="N41:N42"/>
    <mergeCell ref="P41:P42"/>
    <mergeCell ref="B41:B42"/>
    <mergeCell ref="D41:D42"/>
    <mergeCell ref="F41:F42"/>
    <mergeCell ref="H41:H42"/>
    <mergeCell ref="Z41:Z42"/>
    <mergeCell ref="AB41:AB42"/>
    <mergeCell ref="AD41:AD42"/>
    <mergeCell ref="AF41:AF42"/>
    <mergeCell ref="R41:R42"/>
    <mergeCell ref="T41:T42"/>
    <mergeCell ref="V41:V42"/>
    <mergeCell ref="X41:X42"/>
    <mergeCell ref="J61:J62"/>
    <mergeCell ref="L61:L62"/>
    <mergeCell ref="N61:N62"/>
    <mergeCell ref="P61:P62"/>
    <mergeCell ref="B61:B62"/>
    <mergeCell ref="D61:D62"/>
    <mergeCell ref="F61:F62"/>
    <mergeCell ref="H61:H62"/>
    <mergeCell ref="Z61:Z62"/>
    <mergeCell ref="AB61:AB62"/>
    <mergeCell ref="AD61:AD62"/>
    <mergeCell ref="AF61:AF62"/>
    <mergeCell ref="R61:R62"/>
    <mergeCell ref="T61:T62"/>
    <mergeCell ref="V61:V62"/>
    <mergeCell ref="X61:X62"/>
  </mergeCells>
  <phoneticPr fontId="0" type="noConversion"/>
  <printOptions horizontalCentered="1" verticalCentered="1"/>
  <pageMargins left="0.39370078740157483" right="0" top="0" bottom="0" header="0" footer="0"/>
  <pageSetup paperSize="9" scale="49" orientation="landscape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00C09-1DEA-455B-B5B7-380B13D9246D}">
  <sheetPr>
    <pageSetUpPr fitToPage="1"/>
  </sheetPr>
  <dimension ref="A1:BC77"/>
  <sheetViews>
    <sheetView showGridLines="0" zoomScale="73" workbookViewId="0">
      <selection activeCell="E20" sqref="E20"/>
    </sheetView>
  </sheetViews>
  <sheetFormatPr defaultColWidth="9.16796875" defaultRowHeight="12.75" x14ac:dyDescent="0.15"/>
  <cols>
    <col min="1" max="1" width="1.75" style="54" customWidth="1"/>
    <col min="2" max="2" width="3.1015625" style="54" customWidth="1"/>
    <col min="3" max="3" width="35.87109375" style="54" customWidth="1"/>
    <col min="4" max="4" width="1.75" style="54" customWidth="1"/>
    <col min="5" max="5" width="4.3125" style="54" bestFit="1" customWidth="1"/>
    <col min="6" max="53" width="2.96484375" style="54" customWidth="1"/>
    <col min="54" max="16384" width="9.16796875" style="54"/>
  </cols>
  <sheetData>
    <row r="1" spans="1:55" ht="16.350000000000001" customHeight="1" x14ac:dyDescent="0.15">
      <c r="A1" s="151" t="str">
        <f>CONCATENATE("Grand Prix ",DB!B1)</f>
        <v>Grand Prix 2026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</row>
    <row r="2" spans="1:55" ht="16.350000000000001" customHeight="1" x14ac:dyDescent="0.1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</row>
    <row r="3" spans="1:55" ht="16.350000000000001" customHeight="1" thickBot="1" x14ac:dyDescent="0.2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</row>
    <row r="4" spans="1:55" ht="75.75" customHeight="1" thickTop="1" x14ac:dyDescent="0.15">
      <c r="A4" s="139" t="str">
        <f>IF(F4&lt;&gt;"",DB!C3,"")</f>
        <v>10. runde</v>
      </c>
      <c r="B4" s="140"/>
      <c r="C4" s="140"/>
      <c r="D4" s="141"/>
      <c r="E4" s="128" t="str">
        <f>IF(F4&lt;&gt;"","De 13 rigtige","")</f>
        <v>De 13 rigtige</v>
      </c>
      <c r="F4" s="126" t="str">
        <f>Rækker!B3</f>
        <v>Agger</v>
      </c>
      <c r="G4" s="127"/>
      <c r="H4" s="128"/>
      <c r="I4" s="126" t="str">
        <f>Rækker!D3</f>
        <v>Anderup</v>
      </c>
      <c r="J4" s="127"/>
      <c r="K4" s="128"/>
      <c r="L4" s="126" t="str">
        <f>Rækker!F3</f>
        <v>Anfield</v>
      </c>
      <c r="M4" s="127"/>
      <c r="N4" s="128"/>
      <c r="O4" s="126" t="str">
        <f>Rækker!H3</f>
        <v>Arsenal</v>
      </c>
      <c r="P4" s="127"/>
      <c r="Q4" s="128"/>
      <c r="R4" s="126" t="str">
        <f>Rækker!J3</f>
        <v>Benbo</v>
      </c>
      <c r="S4" s="127"/>
      <c r="T4" s="128"/>
      <c r="U4" s="126" t="str">
        <f>Rækker!L3</f>
        <v>brula</v>
      </c>
      <c r="V4" s="127"/>
      <c r="W4" s="128"/>
      <c r="X4" s="126" t="str">
        <f>Rækker!N3</f>
        <v>Chelsea</v>
      </c>
      <c r="Y4" s="127"/>
      <c r="Z4" s="128"/>
      <c r="AA4" s="126" t="str">
        <f>Rækker!P3</f>
        <v>Cottee</v>
      </c>
      <c r="AB4" s="127"/>
      <c r="AC4" s="128"/>
      <c r="AD4" s="126" t="str">
        <f>Rækker!R3</f>
        <v>Degnen</v>
      </c>
      <c r="AE4" s="127"/>
      <c r="AF4" s="128"/>
      <c r="AG4" s="126" t="str">
        <f>Rækker!T3</f>
        <v>Far</v>
      </c>
      <c r="AH4" s="127"/>
      <c r="AI4" s="128"/>
      <c r="AJ4" s="126" t="str">
        <f>Rækker!V3</f>
        <v>Flinca</v>
      </c>
      <c r="AK4" s="127"/>
      <c r="AL4" s="128"/>
      <c r="AM4" s="126" t="str">
        <f>Rækker!X3</f>
        <v>Forest</v>
      </c>
      <c r="AN4" s="127"/>
      <c r="AO4" s="128"/>
      <c r="AP4" s="126" t="str">
        <f>Rækker!Z3</f>
        <v>Frydkær</v>
      </c>
      <c r="AQ4" s="127"/>
      <c r="AR4" s="128"/>
      <c r="AS4" s="126" t="str">
        <f>Rækker!AB3</f>
        <v>Futte</v>
      </c>
      <c r="AT4" s="127"/>
      <c r="AU4" s="128"/>
      <c r="AV4" s="126" t="str">
        <f>Rækker!AD3</f>
        <v>Gunners</v>
      </c>
      <c r="AW4" s="127"/>
      <c r="AX4" s="128"/>
      <c r="AY4" s="126" t="str">
        <f>Rækker!AF3</f>
        <v>Halvor</v>
      </c>
      <c r="AZ4" s="127"/>
      <c r="BA4" s="128"/>
    </row>
    <row r="5" spans="1:55" ht="16.350000000000001" customHeight="1" thickBot="1" x14ac:dyDescent="0.2">
      <c r="A5" s="142"/>
      <c r="B5" s="143"/>
      <c r="C5" s="143"/>
      <c r="D5" s="144"/>
      <c r="E5" s="138"/>
      <c r="F5" s="129" t="str">
        <f>DB!L12</f>
        <v/>
      </c>
      <c r="G5" s="130"/>
      <c r="H5" s="131"/>
      <c r="I5" s="129" t="str">
        <f>DB!L13</f>
        <v/>
      </c>
      <c r="J5" s="130"/>
      <c r="K5" s="131"/>
      <c r="L5" s="129" t="str">
        <f>DB!L14</f>
        <v/>
      </c>
      <c r="M5" s="130"/>
      <c r="N5" s="131"/>
      <c r="O5" s="129" t="str">
        <f>DB!L15</f>
        <v/>
      </c>
      <c r="P5" s="130"/>
      <c r="Q5" s="131"/>
      <c r="R5" s="129" t="str">
        <f>DB!L16</f>
        <v/>
      </c>
      <c r="S5" s="130"/>
      <c r="T5" s="131"/>
      <c r="U5" s="129" t="str">
        <f>DB!L17</f>
        <v/>
      </c>
      <c r="V5" s="130"/>
      <c r="W5" s="131"/>
      <c r="X5" s="129" t="str">
        <f>DB!L18</f>
        <v/>
      </c>
      <c r="Y5" s="130"/>
      <c r="Z5" s="131"/>
      <c r="AA5" s="129" t="str">
        <f>DB!L19</f>
        <v/>
      </c>
      <c r="AB5" s="130"/>
      <c r="AC5" s="131"/>
      <c r="AD5" s="129" t="str">
        <f>DB!L20</f>
        <v/>
      </c>
      <c r="AE5" s="130"/>
      <c r="AF5" s="131"/>
      <c r="AG5" s="129" t="str">
        <f>DB!L21</f>
        <v/>
      </c>
      <c r="AH5" s="130"/>
      <c r="AI5" s="131"/>
      <c r="AJ5" s="129" t="str">
        <f>DB!L22</f>
        <v/>
      </c>
      <c r="AK5" s="130"/>
      <c r="AL5" s="131"/>
      <c r="AM5" s="129" t="str">
        <f>DB!L23</f>
        <v/>
      </c>
      <c r="AN5" s="130"/>
      <c r="AO5" s="131"/>
      <c r="AP5" s="129" t="str">
        <f>DB!L24</f>
        <v/>
      </c>
      <c r="AQ5" s="130"/>
      <c r="AR5" s="131"/>
      <c r="AS5" s="129" t="str">
        <f>DB!L25</f>
        <v/>
      </c>
      <c r="AT5" s="130"/>
      <c r="AU5" s="131"/>
      <c r="AV5" s="129" t="str">
        <f>DB!L26</f>
        <v/>
      </c>
      <c r="AW5" s="130"/>
      <c r="AX5" s="131"/>
      <c r="AY5" s="129" t="str">
        <f>DB!L27</f>
        <v/>
      </c>
      <c r="AZ5" s="130"/>
      <c r="BA5" s="131"/>
    </row>
    <row r="6" spans="1:55" ht="16.350000000000001" customHeight="1" thickTop="1" thickBot="1" x14ac:dyDescent="0.2">
      <c r="A6" s="135"/>
      <c r="B6" s="136"/>
      <c r="C6" s="136"/>
      <c r="D6" s="137"/>
      <c r="E6" s="82" t="s">
        <v>47</v>
      </c>
      <c r="F6" s="35">
        <v>1</v>
      </c>
      <c r="G6" s="36" t="s">
        <v>16</v>
      </c>
      <c r="H6" s="34">
        <v>2</v>
      </c>
      <c r="I6" s="35">
        <v>1</v>
      </c>
      <c r="J6" s="36" t="s">
        <v>16</v>
      </c>
      <c r="K6" s="34">
        <v>2</v>
      </c>
      <c r="L6" s="35">
        <v>1</v>
      </c>
      <c r="M6" s="36" t="s">
        <v>16</v>
      </c>
      <c r="N6" s="34">
        <v>2</v>
      </c>
      <c r="O6" s="35">
        <v>1</v>
      </c>
      <c r="P6" s="36" t="s">
        <v>16</v>
      </c>
      <c r="Q6" s="34">
        <v>2</v>
      </c>
      <c r="R6" s="35">
        <v>1</v>
      </c>
      <c r="S6" s="36" t="s">
        <v>16</v>
      </c>
      <c r="T6" s="34">
        <v>2</v>
      </c>
      <c r="U6" s="35">
        <v>1</v>
      </c>
      <c r="V6" s="36" t="s">
        <v>16</v>
      </c>
      <c r="W6" s="34">
        <v>2</v>
      </c>
      <c r="X6" s="35">
        <v>1</v>
      </c>
      <c r="Y6" s="36" t="s">
        <v>16</v>
      </c>
      <c r="Z6" s="34">
        <v>2</v>
      </c>
      <c r="AA6" s="35">
        <v>1</v>
      </c>
      <c r="AB6" s="36" t="s">
        <v>16</v>
      </c>
      <c r="AC6" s="34">
        <v>2</v>
      </c>
      <c r="AD6" s="35">
        <v>1</v>
      </c>
      <c r="AE6" s="36" t="s">
        <v>16</v>
      </c>
      <c r="AF6" s="34">
        <v>2</v>
      </c>
      <c r="AG6" s="35">
        <v>1</v>
      </c>
      <c r="AH6" s="36" t="s">
        <v>16</v>
      </c>
      <c r="AI6" s="34">
        <v>2</v>
      </c>
      <c r="AJ6" s="35">
        <v>1</v>
      </c>
      <c r="AK6" s="36" t="s">
        <v>16</v>
      </c>
      <c r="AL6" s="34">
        <v>2</v>
      </c>
      <c r="AM6" s="35">
        <v>1</v>
      </c>
      <c r="AN6" s="36" t="s">
        <v>16</v>
      </c>
      <c r="AO6" s="34">
        <v>2</v>
      </c>
      <c r="AP6" s="35">
        <v>1</v>
      </c>
      <c r="AQ6" s="36" t="s">
        <v>16</v>
      </c>
      <c r="AR6" s="34">
        <v>2</v>
      </c>
      <c r="AS6" s="35">
        <v>1</v>
      </c>
      <c r="AT6" s="36" t="s">
        <v>16</v>
      </c>
      <c r="AU6" s="34">
        <v>2</v>
      </c>
      <c r="AV6" s="35">
        <v>1</v>
      </c>
      <c r="AW6" s="36" t="s">
        <v>16</v>
      </c>
      <c r="AX6" s="34">
        <v>2</v>
      </c>
      <c r="AY6" s="35">
        <v>1</v>
      </c>
      <c r="AZ6" s="36" t="s">
        <v>16</v>
      </c>
      <c r="BA6" s="34">
        <v>2</v>
      </c>
    </row>
    <row r="7" spans="1:55" ht="16.350000000000001" customHeight="1" thickTop="1" x14ac:dyDescent="0.15">
      <c r="A7" s="37"/>
      <c r="B7" s="38" t="str">
        <f>IF(F4&lt;&gt;"","1.","")</f>
        <v>1.</v>
      </c>
      <c r="C7" s="39" t="str">
        <f>IF(F4&lt;&gt;"",CONCATENATE(Kampe!B5," - ",Kampe!D5,"........................................................................................................."),"")</f>
        <v>Chelsea - Manchester City.........................................................................................................</v>
      </c>
      <c r="D7" s="40" t="s">
        <v>46</v>
      </c>
      <c r="E7" s="29">
        <v>2</v>
      </c>
      <c r="F7" s="32" t="str">
        <f>IF(Rækker!B7=1,1,"")</f>
        <v/>
      </c>
      <c r="G7" s="41" t="str">
        <f>IF(Rækker!B7="X","X","")</f>
        <v/>
      </c>
      <c r="H7" s="33">
        <f>IF(Rækker!B7=2,2,"")</f>
        <v>2</v>
      </c>
      <c r="I7" s="32" t="str">
        <f>IF(Rækker!D7=1,1,"")</f>
        <v/>
      </c>
      <c r="J7" s="41" t="str">
        <f>IF(Rækker!D7="X","X","")</f>
        <v/>
      </c>
      <c r="K7" s="33">
        <f>IF(Rækker!D7=2,2,"")</f>
        <v>2</v>
      </c>
      <c r="L7" s="32" t="str">
        <f>IF(Rækker!F7=1,1,"")</f>
        <v/>
      </c>
      <c r="M7" s="41" t="str">
        <f>IF(Rækker!F7="X","X","")</f>
        <v/>
      </c>
      <c r="N7" s="33">
        <f>IF(Rækker!F7=2,2,"")</f>
        <v>2</v>
      </c>
      <c r="O7" s="32" t="str">
        <f>IF(Rækker!H7=1,1,"")</f>
        <v/>
      </c>
      <c r="P7" s="41" t="str">
        <f>IF(Rækker!H7="X","X","")</f>
        <v/>
      </c>
      <c r="Q7" s="33">
        <f>IF(Rækker!H7=2,2,"")</f>
        <v>2</v>
      </c>
      <c r="R7" s="32" t="str">
        <f>IF(Rækker!J7=1,1,"")</f>
        <v/>
      </c>
      <c r="S7" s="41" t="str">
        <f>IF(Rækker!J7="X","X","")</f>
        <v/>
      </c>
      <c r="T7" s="33">
        <f>IF(Rækker!J7=2,2,"")</f>
        <v>2</v>
      </c>
      <c r="U7" s="32" t="str">
        <f>IF(Rækker!L7=1,1,"")</f>
        <v/>
      </c>
      <c r="V7" s="41" t="str">
        <f>IF(Rækker!L7="X","X","")</f>
        <v/>
      </c>
      <c r="W7" s="33">
        <f>IF(Rækker!L7=2,2,"")</f>
        <v>2</v>
      </c>
      <c r="X7" s="32" t="str">
        <f>IF(Rækker!N7=1,1,"")</f>
        <v/>
      </c>
      <c r="Y7" s="41" t="str">
        <f>IF(Rækker!N7="X","X","")</f>
        <v/>
      </c>
      <c r="Z7" s="33">
        <f>IF(Rækker!N7=2,2,"")</f>
        <v>2</v>
      </c>
      <c r="AA7" s="32" t="str">
        <f>IF(Rækker!P7=1,1,"")</f>
        <v/>
      </c>
      <c r="AB7" s="41" t="str">
        <f>IF(Rækker!P7="X","X","")</f>
        <v/>
      </c>
      <c r="AC7" s="33">
        <f>IF(Rækker!P7=2,2,"")</f>
        <v>2</v>
      </c>
      <c r="AD7" s="32" t="str">
        <f>IF(Rækker!R7=1,1,"")</f>
        <v/>
      </c>
      <c r="AE7" s="41" t="str">
        <f>IF(Rækker!R7="X","X","")</f>
        <v/>
      </c>
      <c r="AF7" s="33">
        <f>IF(Rækker!R7=2,2,"")</f>
        <v>2</v>
      </c>
      <c r="AG7" s="32" t="str">
        <f>IF(Rækker!T7=1,1,"")</f>
        <v/>
      </c>
      <c r="AH7" s="41" t="str">
        <f>IF(Rækker!T7="X","X","")</f>
        <v/>
      </c>
      <c r="AI7" s="33">
        <f>IF(Rækker!T7=2,2,"")</f>
        <v>2</v>
      </c>
      <c r="AJ7" s="32" t="str">
        <f>IF(Rækker!V7=1,1,"")</f>
        <v/>
      </c>
      <c r="AK7" s="41" t="str">
        <f>IF(Rækker!V7="X","X","")</f>
        <v/>
      </c>
      <c r="AL7" s="33">
        <f>IF(Rækker!V7=2,2,"")</f>
        <v>2</v>
      </c>
      <c r="AM7" s="32" t="str">
        <f>IF(Rækker!X7=1,1,"")</f>
        <v/>
      </c>
      <c r="AN7" s="41" t="str">
        <f>IF(Rækker!X7="X","X","")</f>
        <v/>
      </c>
      <c r="AO7" s="33">
        <f>IF(Rækker!X7=2,2,"")</f>
        <v>2</v>
      </c>
      <c r="AP7" s="32" t="str">
        <f>IF(Rækker!Z7=1,1,"")</f>
        <v/>
      </c>
      <c r="AQ7" s="41" t="str">
        <f>IF(Rækker!Z7="X","X","")</f>
        <v/>
      </c>
      <c r="AR7" s="33">
        <f>IF(Rækker!Z7=2,2,"")</f>
        <v>2</v>
      </c>
      <c r="AS7" s="32" t="str">
        <f>IF(Rækker!AB7=1,1,"")</f>
        <v/>
      </c>
      <c r="AT7" s="41" t="str">
        <f>IF(Rækker!AB7="X","X","")</f>
        <v/>
      </c>
      <c r="AU7" s="33">
        <f>IF(Rækker!AB7=2,2,"")</f>
        <v>2</v>
      </c>
      <c r="AV7" s="32" t="str">
        <f>IF(Rækker!AD7=1,1,"")</f>
        <v/>
      </c>
      <c r="AW7" s="41" t="str">
        <f>IF(Rækker!AD7="X","X","")</f>
        <v/>
      </c>
      <c r="AX7" s="33">
        <f>IF(Rækker!AD7=2,2,"")</f>
        <v>2</v>
      </c>
      <c r="AY7" s="32" t="str">
        <f>IF(Rækker!AF7=1,1,"")</f>
        <v/>
      </c>
      <c r="AZ7" s="41" t="str">
        <f>IF(Rækker!AF7="X","X","")</f>
        <v/>
      </c>
      <c r="BA7" s="33">
        <f>IF(Rækker!AF7=2,2,"")</f>
        <v>2</v>
      </c>
      <c r="BC7" s="70" t="s">
        <v>46</v>
      </c>
    </row>
    <row r="8" spans="1:55" ht="16.350000000000001" customHeight="1" x14ac:dyDescent="0.15">
      <c r="A8" s="37"/>
      <c r="B8" s="38" t="str">
        <f>IF(F4&lt;&gt;"","2.","")</f>
        <v>2.</v>
      </c>
      <c r="C8" s="39" t="str">
        <f>IF(F4&lt;&gt;"",CONCATENATE(Kampe!B6," - ",Kampe!D6,"........................................................................................................."),"")</f>
        <v>Werder Bremen - Dortmund.........................................................................................................</v>
      </c>
      <c r="D8" s="40" t="s">
        <v>46</v>
      </c>
      <c r="E8" s="27">
        <v>2</v>
      </c>
      <c r="F8" s="43" t="str">
        <f>IF(Rækker!B8=1,1,"")</f>
        <v/>
      </c>
      <c r="G8" s="44" t="str">
        <f>IF(Rækker!B8="X","X","")</f>
        <v/>
      </c>
      <c r="H8" s="45">
        <f>IF(Rækker!B8=2,2,"")</f>
        <v>2</v>
      </c>
      <c r="I8" s="43" t="str">
        <f>IF(Rækker!D8=1,1,"")</f>
        <v/>
      </c>
      <c r="J8" s="44" t="str">
        <f>IF(Rækker!D8="X","X","")</f>
        <v/>
      </c>
      <c r="K8" s="45">
        <f>IF(Rækker!D8=2,2,"")</f>
        <v>2</v>
      </c>
      <c r="L8" s="43" t="str">
        <f>IF(Rækker!F8=1,1,"")</f>
        <v/>
      </c>
      <c r="M8" s="44" t="str">
        <f>IF(Rækker!F8="X","X","")</f>
        <v/>
      </c>
      <c r="N8" s="45">
        <f>IF(Rækker!F8=2,2,"")</f>
        <v>2</v>
      </c>
      <c r="O8" s="43" t="str">
        <f>IF(Rækker!H8=1,1,"")</f>
        <v/>
      </c>
      <c r="P8" s="44" t="str">
        <f>IF(Rækker!H8="X","X","")</f>
        <v/>
      </c>
      <c r="Q8" s="45">
        <f>IF(Rækker!H8=2,2,"")</f>
        <v>2</v>
      </c>
      <c r="R8" s="43" t="str">
        <f>IF(Rækker!J8=1,1,"")</f>
        <v/>
      </c>
      <c r="S8" s="44" t="str">
        <f>IF(Rækker!J8="X","X","")</f>
        <v/>
      </c>
      <c r="T8" s="45">
        <f>IF(Rækker!J8=2,2,"")</f>
        <v>2</v>
      </c>
      <c r="U8" s="43" t="str">
        <f>IF(Rækker!L8=1,1,"")</f>
        <v/>
      </c>
      <c r="V8" s="44" t="str">
        <f>IF(Rækker!L8="X","X","")</f>
        <v/>
      </c>
      <c r="W8" s="45">
        <f>IF(Rækker!L8=2,2,"")</f>
        <v>2</v>
      </c>
      <c r="X8" s="43" t="str">
        <f>IF(Rækker!N8=1,1,"")</f>
        <v/>
      </c>
      <c r="Y8" s="44" t="str">
        <f>IF(Rækker!N8="X","X","")</f>
        <v/>
      </c>
      <c r="Z8" s="45">
        <f>IF(Rækker!N8=2,2,"")</f>
        <v>2</v>
      </c>
      <c r="AA8" s="43" t="str">
        <f>IF(Rækker!P8=1,1,"")</f>
        <v/>
      </c>
      <c r="AB8" s="44" t="str">
        <f>IF(Rækker!P8="X","X","")</f>
        <v>X</v>
      </c>
      <c r="AC8" s="45" t="str">
        <f>IF(Rækker!P8=2,2,"")</f>
        <v/>
      </c>
      <c r="AD8" s="43" t="str">
        <f>IF(Rækker!R8=1,1,"")</f>
        <v/>
      </c>
      <c r="AE8" s="44" t="str">
        <f>IF(Rækker!R8="X","X","")</f>
        <v/>
      </c>
      <c r="AF8" s="45">
        <f>IF(Rækker!R8=2,2,"")</f>
        <v>2</v>
      </c>
      <c r="AG8" s="43" t="str">
        <f>IF(Rækker!T8=1,1,"")</f>
        <v/>
      </c>
      <c r="AH8" s="44" t="str">
        <f>IF(Rækker!T8="X","X","")</f>
        <v/>
      </c>
      <c r="AI8" s="45">
        <f>IF(Rækker!T8=2,2,"")</f>
        <v>2</v>
      </c>
      <c r="AJ8" s="43" t="str">
        <f>IF(Rækker!V8=1,1,"")</f>
        <v/>
      </c>
      <c r="AK8" s="44" t="str">
        <f>IF(Rækker!V8="X","X","")</f>
        <v/>
      </c>
      <c r="AL8" s="45">
        <f>IF(Rækker!V8=2,2,"")</f>
        <v>2</v>
      </c>
      <c r="AM8" s="43" t="str">
        <f>IF(Rækker!X8=1,1,"")</f>
        <v/>
      </c>
      <c r="AN8" s="44" t="str">
        <f>IF(Rækker!X8="X","X","")</f>
        <v/>
      </c>
      <c r="AO8" s="45">
        <f>IF(Rækker!X8=2,2,"")</f>
        <v>2</v>
      </c>
      <c r="AP8" s="43" t="str">
        <f>IF(Rækker!Z8=1,1,"")</f>
        <v/>
      </c>
      <c r="AQ8" s="44" t="str">
        <f>IF(Rækker!Z8="X","X","")</f>
        <v/>
      </c>
      <c r="AR8" s="45">
        <f>IF(Rækker!Z8=2,2,"")</f>
        <v>2</v>
      </c>
      <c r="AS8" s="43" t="str">
        <f>IF(Rækker!AB8=1,1,"")</f>
        <v/>
      </c>
      <c r="AT8" s="44" t="str">
        <f>IF(Rækker!AB8="X","X","")</f>
        <v/>
      </c>
      <c r="AU8" s="45">
        <f>IF(Rækker!AB8=2,2,"")</f>
        <v>2</v>
      </c>
      <c r="AV8" s="43" t="str">
        <f>IF(Rækker!AD8=1,1,"")</f>
        <v/>
      </c>
      <c r="AW8" s="44" t="str">
        <f>IF(Rækker!AD8="X","X","")</f>
        <v/>
      </c>
      <c r="AX8" s="45">
        <f>IF(Rækker!AD8=2,2,"")</f>
        <v>2</v>
      </c>
      <c r="AY8" s="43" t="str">
        <f>IF(Rækker!AF8=1,1,"")</f>
        <v/>
      </c>
      <c r="AZ8" s="44" t="str">
        <f>IF(Rækker!AF8="X","X","")</f>
        <v/>
      </c>
      <c r="BA8" s="45">
        <f>IF(Rækker!AF8=2,2,"")</f>
        <v>2</v>
      </c>
    </row>
    <row r="9" spans="1:55" ht="16.350000000000001" customHeight="1" thickBot="1" x14ac:dyDescent="0.2">
      <c r="A9" s="37"/>
      <c r="B9" s="46" t="str">
        <f>IF(F4&lt;&gt;"","3.","")</f>
        <v>3.</v>
      </c>
      <c r="C9" s="47" t="str">
        <f>IF(F4&lt;&gt;"",CONCATENATE(Kampe!B7," - ",Kampe!D7,"........................................................................................................."),"")</f>
        <v>Heidenheim - Mainz.........................................................................................................</v>
      </c>
      <c r="D9" s="40" t="s">
        <v>46</v>
      </c>
      <c r="E9" s="28">
        <v>2</v>
      </c>
      <c r="F9" s="48">
        <f>IF(Rækker!B9=1,1,"")</f>
        <v>1</v>
      </c>
      <c r="G9" s="49" t="str">
        <f>IF(Rækker!B9="X","X","")</f>
        <v/>
      </c>
      <c r="H9" s="50" t="str">
        <f>IF(Rækker!B9=2,2,"")</f>
        <v/>
      </c>
      <c r="I9" s="48">
        <f>IF(Rækker!D9=1,1,"")</f>
        <v>1</v>
      </c>
      <c r="J9" s="49" t="str">
        <f>IF(Rækker!D9="X","X","")</f>
        <v/>
      </c>
      <c r="K9" s="50" t="str">
        <f>IF(Rækker!D9=2,2,"")</f>
        <v/>
      </c>
      <c r="L9" s="48">
        <f>IF(Rækker!F9=1,1,"")</f>
        <v>1</v>
      </c>
      <c r="M9" s="49" t="str">
        <f>IF(Rækker!F9="X","X","")</f>
        <v/>
      </c>
      <c r="N9" s="50" t="str">
        <f>IF(Rækker!F9=2,2,"")</f>
        <v/>
      </c>
      <c r="O9" s="48">
        <f>IF(Rækker!H9=1,1,"")</f>
        <v>1</v>
      </c>
      <c r="P9" s="49" t="str">
        <f>IF(Rækker!H9="X","X","")</f>
        <v/>
      </c>
      <c r="Q9" s="50" t="str">
        <f>IF(Rækker!H9=2,2,"")</f>
        <v/>
      </c>
      <c r="R9" s="48">
        <f>IF(Rækker!J9=1,1,"")</f>
        <v>1</v>
      </c>
      <c r="S9" s="49" t="str">
        <f>IF(Rækker!J9="X","X","")</f>
        <v/>
      </c>
      <c r="T9" s="50" t="str">
        <f>IF(Rækker!J9=2,2,"")</f>
        <v/>
      </c>
      <c r="U9" s="48">
        <f>IF(Rækker!L9=1,1,"")</f>
        <v>1</v>
      </c>
      <c r="V9" s="49" t="str">
        <f>IF(Rækker!L9="X","X","")</f>
        <v/>
      </c>
      <c r="W9" s="50" t="str">
        <f>IF(Rækker!L9=2,2,"")</f>
        <v/>
      </c>
      <c r="X9" s="48">
        <f>IF(Rækker!N9=1,1,"")</f>
        <v>1</v>
      </c>
      <c r="Y9" s="49" t="str">
        <f>IF(Rækker!N9="X","X","")</f>
        <v/>
      </c>
      <c r="Z9" s="50" t="str">
        <f>IF(Rækker!N9=2,2,"")</f>
        <v/>
      </c>
      <c r="AA9" s="48">
        <f>IF(Rækker!P9=1,1,"")</f>
        <v>1</v>
      </c>
      <c r="AB9" s="49" t="str">
        <f>IF(Rækker!P9="X","X","")</f>
        <v/>
      </c>
      <c r="AC9" s="50" t="str">
        <f>IF(Rækker!P9=2,2,"")</f>
        <v/>
      </c>
      <c r="AD9" s="48">
        <f>IF(Rækker!R9=1,1,"")</f>
        <v>1</v>
      </c>
      <c r="AE9" s="49" t="str">
        <f>IF(Rækker!R9="X","X","")</f>
        <v/>
      </c>
      <c r="AF9" s="50" t="str">
        <f>IF(Rækker!R9=2,2,"")</f>
        <v/>
      </c>
      <c r="AG9" s="48">
        <f>IF(Rækker!T9=1,1,"")</f>
        <v>1</v>
      </c>
      <c r="AH9" s="49" t="str">
        <f>IF(Rækker!T9="X","X","")</f>
        <v/>
      </c>
      <c r="AI9" s="50" t="str">
        <f>IF(Rækker!T9=2,2,"")</f>
        <v/>
      </c>
      <c r="AJ9" s="48">
        <f>IF(Rækker!V9=1,1,"")</f>
        <v>1</v>
      </c>
      <c r="AK9" s="49" t="str">
        <f>IF(Rækker!V9="X","X","")</f>
        <v/>
      </c>
      <c r="AL9" s="50" t="str">
        <f>IF(Rækker!V9=2,2,"")</f>
        <v/>
      </c>
      <c r="AM9" s="48">
        <f>IF(Rækker!X9=1,1,"")</f>
        <v>1</v>
      </c>
      <c r="AN9" s="49" t="str">
        <f>IF(Rækker!X9="X","X","")</f>
        <v/>
      </c>
      <c r="AO9" s="50" t="str">
        <f>IF(Rækker!X9=2,2,"")</f>
        <v/>
      </c>
      <c r="AP9" s="48">
        <f>IF(Rækker!Z9=1,1,"")</f>
        <v>1</v>
      </c>
      <c r="AQ9" s="49" t="str">
        <f>IF(Rækker!Z9="X","X","")</f>
        <v/>
      </c>
      <c r="AR9" s="50" t="str">
        <f>IF(Rækker!Z9=2,2,"")</f>
        <v/>
      </c>
      <c r="AS9" s="48">
        <f>IF(Rækker!AB9=1,1,"")</f>
        <v>1</v>
      </c>
      <c r="AT9" s="49" t="str">
        <f>IF(Rækker!AB9="X","X","")</f>
        <v/>
      </c>
      <c r="AU9" s="50" t="str">
        <f>IF(Rækker!AB9=2,2,"")</f>
        <v/>
      </c>
      <c r="AV9" s="48">
        <f>IF(Rækker!AD9=1,1,"")</f>
        <v>1</v>
      </c>
      <c r="AW9" s="49" t="str">
        <f>IF(Rækker!AD9="X","X","")</f>
        <v/>
      </c>
      <c r="AX9" s="50" t="str">
        <f>IF(Rækker!AD9=2,2,"")</f>
        <v/>
      </c>
      <c r="AY9" s="48">
        <f>IF(Rækker!AF9=1,1,"")</f>
        <v>1</v>
      </c>
      <c r="AZ9" s="49" t="str">
        <f>IF(Rækker!AF9="X","X","")</f>
        <v/>
      </c>
      <c r="BA9" s="50" t="str">
        <f>IF(Rækker!AF9=2,2,"")</f>
        <v/>
      </c>
    </row>
    <row r="10" spans="1:55" ht="16.350000000000001" customHeight="1" x14ac:dyDescent="0.15">
      <c r="A10" s="37"/>
      <c r="B10" s="38" t="str">
        <f>IF(F4&lt;&gt;"","4.","")</f>
        <v>4.</v>
      </c>
      <c r="C10" s="39" t="str">
        <f>IF(F4&lt;&gt;"",CONCATENATE(Kampe!B8," - ",Kampe!D8,"........................................................................................................."),"")</f>
        <v>Bayern München - FC Köln.........................................................................................................</v>
      </c>
      <c r="D10" s="40" t="s">
        <v>46</v>
      </c>
      <c r="E10" s="29">
        <v>1</v>
      </c>
      <c r="F10" s="51">
        <f>IF(Rækker!B10=1,1,"")</f>
        <v>1</v>
      </c>
      <c r="G10" s="41" t="str">
        <f>IF(Rækker!B10="X","X","")</f>
        <v/>
      </c>
      <c r="H10" s="33" t="str">
        <f>IF(Rækker!B10=2,2,"")</f>
        <v/>
      </c>
      <c r="I10" s="32">
        <f>IF(Rækker!D10=1,1,"")</f>
        <v>1</v>
      </c>
      <c r="J10" s="41" t="str">
        <f>IF(Rækker!D10="X","X","")</f>
        <v/>
      </c>
      <c r="K10" s="33" t="str">
        <f>IF(Rækker!D10=2,2,"")</f>
        <v/>
      </c>
      <c r="L10" s="32">
        <f>IF(Rækker!F10=1,1,"")</f>
        <v>1</v>
      </c>
      <c r="M10" s="41" t="str">
        <f>IF(Rækker!F10="X","X","")</f>
        <v/>
      </c>
      <c r="N10" s="33" t="str">
        <f>IF(Rækker!F10=2,2,"")</f>
        <v/>
      </c>
      <c r="O10" s="32">
        <f>IF(Rækker!H10=1,1,"")</f>
        <v>1</v>
      </c>
      <c r="P10" s="41" t="str">
        <f>IF(Rækker!H10="X","X","")</f>
        <v/>
      </c>
      <c r="Q10" s="33" t="str">
        <f>IF(Rækker!H10=2,2,"")</f>
        <v/>
      </c>
      <c r="R10" s="32">
        <f>IF(Rækker!J10=1,1,"")</f>
        <v>1</v>
      </c>
      <c r="S10" s="41" t="str">
        <f>IF(Rækker!J10="X","X","")</f>
        <v/>
      </c>
      <c r="T10" s="33" t="str">
        <f>IF(Rækker!J10=2,2,"")</f>
        <v/>
      </c>
      <c r="U10" s="32">
        <f>IF(Rækker!L10=1,1,"")</f>
        <v>1</v>
      </c>
      <c r="V10" s="41" t="str">
        <f>IF(Rækker!L10="X","X","")</f>
        <v/>
      </c>
      <c r="W10" s="33" t="str">
        <f>IF(Rækker!L10=2,2,"")</f>
        <v/>
      </c>
      <c r="X10" s="32">
        <f>IF(Rækker!N10=1,1,"")</f>
        <v>1</v>
      </c>
      <c r="Y10" s="41" t="str">
        <f>IF(Rækker!N10="X","X","")</f>
        <v/>
      </c>
      <c r="Z10" s="33" t="str">
        <f>IF(Rækker!N10=2,2,"")</f>
        <v/>
      </c>
      <c r="AA10" s="32">
        <f>IF(Rækker!P10=1,1,"")</f>
        <v>1</v>
      </c>
      <c r="AB10" s="41" t="str">
        <f>IF(Rækker!P10="X","X","")</f>
        <v/>
      </c>
      <c r="AC10" s="33" t="str">
        <f>IF(Rækker!P10=2,2,"")</f>
        <v/>
      </c>
      <c r="AD10" s="32">
        <f>IF(Rækker!R10=1,1,"")</f>
        <v>1</v>
      </c>
      <c r="AE10" s="41" t="str">
        <f>IF(Rækker!R10="X","X","")</f>
        <v/>
      </c>
      <c r="AF10" s="33" t="str">
        <f>IF(Rækker!R10=2,2,"")</f>
        <v/>
      </c>
      <c r="AG10" s="32">
        <f>IF(Rækker!T10=1,1,"")</f>
        <v>1</v>
      </c>
      <c r="AH10" s="41" t="str">
        <f>IF(Rækker!T10="X","X","")</f>
        <v/>
      </c>
      <c r="AI10" s="33" t="str">
        <f>IF(Rækker!T10=2,2,"")</f>
        <v/>
      </c>
      <c r="AJ10" s="32">
        <f>IF(Rækker!V10=1,1,"")</f>
        <v>1</v>
      </c>
      <c r="AK10" s="41" t="str">
        <f>IF(Rækker!V10="X","X","")</f>
        <v/>
      </c>
      <c r="AL10" s="33" t="str">
        <f>IF(Rækker!V10=2,2,"")</f>
        <v/>
      </c>
      <c r="AM10" s="32">
        <f>IF(Rækker!X10=1,1,"")</f>
        <v>1</v>
      </c>
      <c r="AN10" s="41" t="str">
        <f>IF(Rækker!X10="X","X","")</f>
        <v/>
      </c>
      <c r="AO10" s="33" t="str">
        <f>IF(Rækker!X10=2,2,"")</f>
        <v/>
      </c>
      <c r="AP10" s="32">
        <f>IF(Rækker!Z10=1,1,"")</f>
        <v>1</v>
      </c>
      <c r="AQ10" s="41" t="str">
        <f>IF(Rækker!Z10="X","X","")</f>
        <v/>
      </c>
      <c r="AR10" s="33" t="str">
        <f>IF(Rækker!Z10=2,2,"")</f>
        <v/>
      </c>
      <c r="AS10" s="32">
        <f>IF(Rækker!AB10=1,1,"")</f>
        <v>1</v>
      </c>
      <c r="AT10" s="41" t="str">
        <f>IF(Rækker!AB10="X","X","")</f>
        <v/>
      </c>
      <c r="AU10" s="33" t="str">
        <f>IF(Rækker!AB10=2,2,"")</f>
        <v/>
      </c>
      <c r="AV10" s="32">
        <f>IF(Rækker!AD10=1,1,"")</f>
        <v>1</v>
      </c>
      <c r="AW10" s="41" t="str">
        <f>IF(Rækker!AD10="X","X","")</f>
        <v/>
      </c>
      <c r="AX10" s="33" t="str">
        <f>IF(Rækker!AD10=2,2,"")</f>
        <v/>
      </c>
      <c r="AY10" s="32">
        <f>IF(Rækker!AF10=1,1,"")</f>
        <v>1</v>
      </c>
      <c r="AZ10" s="41" t="str">
        <f>IF(Rækker!AF10="X","X","")</f>
        <v/>
      </c>
      <c r="BA10" s="33" t="str">
        <f>IF(Rækker!AF10=2,2,"")</f>
        <v/>
      </c>
    </row>
    <row r="11" spans="1:55" ht="16.350000000000001" customHeight="1" x14ac:dyDescent="0.15">
      <c r="A11" s="37"/>
      <c r="B11" s="38" t="str">
        <f>IF(F4&lt;&gt;"","5.","")</f>
        <v>5.</v>
      </c>
      <c r="C11" s="39" t="str">
        <f>IF(F4&lt;&gt;"",CONCATENATE(Kampe!B9," - ",Kampe!D9,"........................................................................................................."),"")</f>
        <v>Frankfurt - Stuttgart.........................................................................................................</v>
      </c>
      <c r="D11" s="40" t="s">
        <v>46</v>
      </c>
      <c r="E11" s="27" t="s">
        <v>142</v>
      </c>
      <c r="F11" s="43" t="str">
        <f>IF(Rækker!B11=1,1,"")</f>
        <v/>
      </c>
      <c r="G11" s="44" t="str">
        <f>IF(Rækker!B11="X","X","")</f>
        <v/>
      </c>
      <c r="H11" s="45">
        <f>IF(Rækker!B11=2,2,"")</f>
        <v>2</v>
      </c>
      <c r="I11" s="43" t="str">
        <f>IF(Rækker!D11=1,1,"")</f>
        <v/>
      </c>
      <c r="J11" s="44" t="str">
        <f>IF(Rækker!D11="X","X","")</f>
        <v/>
      </c>
      <c r="K11" s="45">
        <f>IF(Rækker!D11=2,2,"")</f>
        <v>2</v>
      </c>
      <c r="L11" s="43" t="str">
        <f>IF(Rækker!F11=1,1,"")</f>
        <v/>
      </c>
      <c r="M11" s="44" t="str">
        <f>IF(Rækker!F11="X","X","")</f>
        <v/>
      </c>
      <c r="N11" s="45">
        <f>IF(Rækker!F11=2,2,"")</f>
        <v>2</v>
      </c>
      <c r="O11" s="43" t="str">
        <f>IF(Rækker!H11=1,1,"")</f>
        <v/>
      </c>
      <c r="P11" s="44" t="str">
        <f>IF(Rækker!H11="X","X","")</f>
        <v/>
      </c>
      <c r="Q11" s="45">
        <f>IF(Rækker!H11=2,2,"")</f>
        <v>2</v>
      </c>
      <c r="R11" s="43" t="str">
        <f>IF(Rækker!J11=1,1,"")</f>
        <v/>
      </c>
      <c r="S11" s="44" t="str">
        <f>IF(Rækker!J11="X","X","")</f>
        <v/>
      </c>
      <c r="T11" s="45">
        <f>IF(Rækker!J11=2,2,"")</f>
        <v>2</v>
      </c>
      <c r="U11" s="43" t="str">
        <f>IF(Rækker!L11=1,1,"")</f>
        <v/>
      </c>
      <c r="V11" s="44" t="str">
        <f>IF(Rækker!L11="X","X","")</f>
        <v/>
      </c>
      <c r="W11" s="45">
        <f>IF(Rækker!L11=2,2,"")</f>
        <v>2</v>
      </c>
      <c r="X11" s="43" t="str">
        <f>IF(Rækker!N11=1,1,"")</f>
        <v/>
      </c>
      <c r="Y11" s="44" t="str">
        <f>IF(Rækker!N11="X","X","")</f>
        <v/>
      </c>
      <c r="Z11" s="45">
        <f>IF(Rækker!N11=2,2,"")</f>
        <v>2</v>
      </c>
      <c r="AA11" s="43" t="str">
        <f>IF(Rækker!P11=1,1,"")</f>
        <v/>
      </c>
      <c r="AB11" s="44" t="str">
        <f>IF(Rækker!P11="X","X","")</f>
        <v/>
      </c>
      <c r="AC11" s="45">
        <f>IF(Rækker!P11=2,2,"")</f>
        <v>2</v>
      </c>
      <c r="AD11" s="43">
        <f>IF(Rækker!R11=1,1,"")</f>
        <v>1</v>
      </c>
      <c r="AE11" s="44" t="str">
        <f>IF(Rækker!R11="X","X","")</f>
        <v/>
      </c>
      <c r="AF11" s="45" t="str">
        <f>IF(Rækker!R11=2,2,"")</f>
        <v/>
      </c>
      <c r="AG11" s="43" t="str">
        <f>IF(Rækker!T11=1,1,"")</f>
        <v/>
      </c>
      <c r="AH11" s="44" t="str">
        <f>IF(Rækker!T11="X","X","")</f>
        <v/>
      </c>
      <c r="AI11" s="45">
        <f>IF(Rækker!T11=2,2,"")</f>
        <v>2</v>
      </c>
      <c r="AJ11" s="43" t="str">
        <f>IF(Rækker!V11=1,1,"")</f>
        <v/>
      </c>
      <c r="AK11" s="44" t="str">
        <f>IF(Rækker!V11="X","X","")</f>
        <v/>
      </c>
      <c r="AL11" s="45">
        <f>IF(Rækker!V11=2,2,"")</f>
        <v>2</v>
      </c>
      <c r="AM11" s="43" t="str">
        <f>IF(Rækker!X11=1,1,"")</f>
        <v/>
      </c>
      <c r="AN11" s="44" t="str">
        <f>IF(Rækker!X11="X","X","")</f>
        <v/>
      </c>
      <c r="AO11" s="45">
        <f>IF(Rækker!X11=2,2,"")</f>
        <v>2</v>
      </c>
      <c r="AP11" s="43" t="str">
        <f>IF(Rækker!Z11=1,1,"")</f>
        <v/>
      </c>
      <c r="AQ11" s="44" t="str">
        <f>IF(Rækker!Z11="X","X","")</f>
        <v/>
      </c>
      <c r="AR11" s="45">
        <f>IF(Rækker!Z11=2,2,"")</f>
        <v>2</v>
      </c>
      <c r="AS11" s="43" t="str">
        <f>IF(Rækker!AB11=1,1,"")</f>
        <v/>
      </c>
      <c r="AT11" s="44" t="str">
        <f>IF(Rækker!AB11="X","X","")</f>
        <v/>
      </c>
      <c r="AU11" s="45">
        <f>IF(Rækker!AB11=2,2,"")</f>
        <v>2</v>
      </c>
      <c r="AV11" s="43" t="str">
        <f>IF(Rækker!AD11=1,1,"")</f>
        <v/>
      </c>
      <c r="AW11" s="44" t="str">
        <f>IF(Rækker!AD11="X","X","")</f>
        <v/>
      </c>
      <c r="AX11" s="45">
        <f>IF(Rækker!AD11=2,2,"")</f>
        <v>2</v>
      </c>
      <c r="AY11" s="43" t="str">
        <f>IF(Rækker!AF11=1,1,"")</f>
        <v/>
      </c>
      <c r="AZ11" s="44" t="str">
        <f>IF(Rækker!AF11="X","X","")</f>
        <v/>
      </c>
      <c r="BA11" s="45">
        <f>IF(Rækker!AF11=2,2,"")</f>
        <v>2</v>
      </c>
    </row>
    <row r="12" spans="1:55" ht="16.350000000000001" customHeight="1" thickBot="1" x14ac:dyDescent="0.2">
      <c r="A12" s="37"/>
      <c r="B12" s="46" t="str">
        <f>IF(F4&lt;&gt;"","6.","")</f>
        <v>6.</v>
      </c>
      <c r="C12" s="47" t="str">
        <f>IF(F4&lt;&gt;"",CONCATENATE(Kampe!B10," - ",Kampe!D10,"........................................................................................................."),"")</f>
        <v>Leverkusen - Hamburger SV.........................................................................................................</v>
      </c>
      <c r="D12" s="40" t="s">
        <v>46</v>
      </c>
      <c r="E12" s="28" t="s">
        <v>142</v>
      </c>
      <c r="F12" s="48">
        <f>IF(Rækker!B12=1,1,"")</f>
        <v>1</v>
      </c>
      <c r="G12" s="49" t="str">
        <f>IF(Rækker!B12="X","X","")</f>
        <v/>
      </c>
      <c r="H12" s="50" t="str">
        <f>IF(Rækker!B12=2,2,"")</f>
        <v/>
      </c>
      <c r="I12" s="48">
        <f>IF(Rækker!D12=1,1,"")</f>
        <v>1</v>
      </c>
      <c r="J12" s="49" t="str">
        <f>IF(Rækker!D12="X","X","")</f>
        <v/>
      </c>
      <c r="K12" s="50" t="str">
        <f>IF(Rækker!D12=2,2,"")</f>
        <v/>
      </c>
      <c r="L12" s="48">
        <f>IF(Rækker!F12=1,1,"")</f>
        <v>1</v>
      </c>
      <c r="M12" s="49" t="str">
        <f>IF(Rækker!F12="X","X","")</f>
        <v/>
      </c>
      <c r="N12" s="50" t="str">
        <f>IF(Rækker!F12=2,2,"")</f>
        <v/>
      </c>
      <c r="O12" s="48">
        <f>IF(Rækker!H12=1,1,"")</f>
        <v>1</v>
      </c>
      <c r="P12" s="49" t="str">
        <f>IF(Rækker!H12="X","X","")</f>
        <v/>
      </c>
      <c r="Q12" s="50" t="str">
        <f>IF(Rækker!H12=2,2,"")</f>
        <v/>
      </c>
      <c r="R12" s="48">
        <f>IF(Rækker!J12=1,1,"")</f>
        <v>1</v>
      </c>
      <c r="S12" s="49" t="str">
        <f>IF(Rækker!J12="X","X","")</f>
        <v/>
      </c>
      <c r="T12" s="50" t="str">
        <f>IF(Rækker!J12=2,2,"")</f>
        <v/>
      </c>
      <c r="U12" s="48">
        <f>IF(Rækker!L12=1,1,"")</f>
        <v>1</v>
      </c>
      <c r="V12" s="49" t="str">
        <f>IF(Rækker!L12="X","X","")</f>
        <v/>
      </c>
      <c r="W12" s="50" t="str">
        <f>IF(Rækker!L12=2,2,"")</f>
        <v/>
      </c>
      <c r="X12" s="48">
        <f>IF(Rækker!N12=1,1,"")</f>
        <v>1</v>
      </c>
      <c r="Y12" s="49" t="str">
        <f>IF(Rækker!N12="X","X","")</f>
        <v/>
      </c>
      <c r="Z12" s="50" t="str">
        <f>IF(Rækker!N12=2,2,"")</f>
        <v/>
      </c>
      <c r="AA12" s="48">
        <f>IF(Rækker!P12=1,1,"")</f>
        <v>1</v>
      </c>
      <c r="AB12" s="49" t="str">
        <f>IF(Rækker!P12="X","X","")</f>
        <v/>
      </c>
      <c r="AC12" s="50" t="str">
        <f>IF(Rækker!P12=2,2,"")</f>
        <v/>
      </c>
      <c r="AD12" s="48">
        <f>IF(Rækker!R12=1,1,"")</f>
        <v>1</v>
      </c>
      <c r="AE12" s="49" t="str">
        <f>IF(Rækker!R12="X","X","")</f>
        <v/>
      </c>
      <c r="AF12" s="50" t="str">
        <f>IF(Rækker!R12=2,2,"")</f>
        <v/>
      </c>
      <c r="AG12" s="48">
        <f>IF(Rækker!T12=1,1,"")</f>
        <v>1</v>
      </c>
      <c r="AH12" s="49" t="str">
        <f>IF(Rækker!T12="X","X","")</f>
        <v/>
      </c>
      <c r="AI12" s="50" t="str">
        <f>IF(Rækker!T12=2,2,"")</f>
        <v/>
      </c>
      <c r="AJ12" s="48">
        <f>IF(Rækker!V12=1,1,"")</f>
        <v>1</v>
      </c>
      <c r="AK12" s="49" t="str">
        <f>IF(Rækker!V12="X","X","")</f>
        <v/>
      </c>
      <c r="AL12" s="50" t="str">
        <f>IF(Rækker!V12=2,2,"")</f>
        <v/>
      </c>
      <c r="AM12" s="48">
        <f>IF(Rækker!X12=1,1,"")</f>
        <v>1</v>
      </c>
      <c r="AN12" s="49" t="str">
        <f>IF(Rækker!X12="X","X","")</f>
        <v/>
      </c>
      <c r="AO12" s="50" t="str">
        <f>IF(Rækker!X12=2,2,"")</f>
        <v/>
      </c>
      <c r="AP12" s="48">
        <f>IF(Rækker!Z12=1,1,"")</f>
        <v>1</v>
      </c>
      <c r="AQ12" s="49" t="str">
        <f>IF(Rækker!Z12="X","X","")</f>
        <v/>
      </c>
      <c r="AR12" s="50" t="str">
        <f>IF(Rækker!Z12=2,2,"")</f>
        <v/>
      </c>
      <c r="AS12" s="48">
        <f>IF(Rækker!AB12=1,1,"")</f>
        <v>1</v>
      </c>
      <c r="AT12" s="49" t="str">
        <f>IF(Rækker!AB12="X","X","")</f>
        <v/>
      </c>
      <c r="AU12" s="50" t="str">
        <f>IF(Rækker!AB12=2,2,"")</f>
        <v/>
      </c>
      <c r="AV12" s="48">
        <f>IF(Rækker!AD12=1,1,"")</f>
        <v>1</v>
      </c>
      <c r="AW12" s="49" t="str">
        <f>IF(Rækker!AD12="X","X","")</f>
        <v/>
      </c>
      <c r="AX12" s="50" t="str">
        <f>IF(Rækker!AD12=2,2,"")</f>
        <v/>
      </c>
      <c r="AY12" s="48">
        <f>IF(Rækker!AF12=1,1,"")</f>
        <v>1</v>
      </c>
      <c r="AZ12" s="49" t="str">
        <f>IF(Rækker!AF12="X","X","")</f>
        <v/>
      </c>
      <c r="BA12" s="50" t="str">
        <f>IF(Rækker!AF12=2,2,"")</f>
        <v/>
      </c>
    </row>
    <row r="13" spans="1:55" ht="16.350000000000001" customHeight="1" x14ac:dyDescent="0.15">
      <c r="A13" s="37"/>
      <c r="B13" s="38" t="str">
        <f>IF(F4&lt;&gt;"","7.","")</f>
        <v>7.</v>
      </c>
      <c r="C13" s="39" t="str">
        <f>IF(F4&lt;&gt;"",CONCATENATE(Kampe!B11," - ",Kampe!D11,"........................................................................................................."),"")</f>
        <v>St. Pauli - Wolfsburg.........................................................................................................</v>
      </c>
      <c r="D13" s="40" t="s">
        <v>46</v>
      </c>
      <c r="E13" s="29">
        <v>2</v>
      </c>
      <c r="F13" s="51" t="str">
        <f>IF(Rækker!B13=1,1,"")</f>
        <v/>
      </c>
      <c r="G13" s="41" t="str">
        <f>IF(Rækker!B13="X","X","")</f>
        <v/>
      </c>
      <c r="H13" s="33">
        <f>IF(Rækker!B13=2,2,"")</f>
        <v>2</v>
      </c>
      <c r="I13" s="32" t="str">
        <f>IF(Rækker!D13=1,1,"")</f>
        <v/>
      </c>
      <c r="J13" s="41" t="str">
        <f>IF(Rækker!D13="X","X","")</f>
        <v/>
      </c>
      <c r="K13" s="33">
        <f>IF(Rækker!D13=2,2,"")</f>
        <v>2</v>
      </c>
      <c r="L13" s="32" t="str">
        <f>IF(Rækker!F13=1,1,"")</f>
        <v/>
      </c>
      <c r="M13" s="41" t="str">
        <f>IF(Rækker!F13="X","X","")</f>
        <v/>
      </c>
      <c r="N13" s="33">
        <f>IF(Rækker!F13=2,2,"")</f>
        <v>2</v>
      </c>
      <c r="O13" s="32" t="str">
        <f>IF(Rækker!H13=1,1,"")</f>
        <v/>
      </c>
      <c r="P13" s="41" t="str">
        <f>IF(Rækker!H13="X","X","")</f>
        <v>X</v>
      </c>
      <c r="Q13" s="33" t="str">
        <f>IF(Rækker!H13=2,2,"")</f>
        <v/>
      </c>
      <c r="R13" s="32" t="str">
        <f>IF(Rækker!J13=1,1,"")</f>
        <v/>
      </c>
      <c r="S13" s="41" t="str">
        <f>IF(Rækker!J13="X","X","")</f>
        <v/>
      </c>
      <c r="T13" s="33">
        <f>IF(Rækker!J13=2,2,"")</f>
        <v>2</v>
      </c>
      <c r="U13" s="32" t="str">
        <f>IF(Rækker!L13=1,1,"")</f>
        <v/>
      </c>
      <c r="V13" s="41" t="str">
        <f>IF(Rækker!L13="X","X","")</f>
        <v>X</v>
      </c>
      <c r="W13" s="33" t="str">
        <f>IF(Rækker!L13=2,2,"")</f>
        <v/>
      </c>
      <c r="X13" s="32" t="str">
        <f>IF(Rækker!N13=1,1,"")</f>
        <v/>
      </c>
      <c r="Y13" s="41" t="str">
        <f>IF(Rækker!N13="X","X","")</f>
        <v>X</v>
      </c>
      <c r="Z13" s="33" t="str">
        <f>IF(Rækker!N13=2,2,"")</f>
        <v/>
      </c>
      <c r="AA13" s="32" t="str">
        <f>IF(Rækker!P13=1,1,"")</f>
        <v/>
      </c>
      <c r="AB13" s="41" t="str">
        <f>IF(Rækker!P13="X","X","")</f>
        <v/>
      </c>
      <c r="AC13" s="33">
        <f>IF(Rækker!P13=2,2,"")</f>
        <v>2</v>
      </c>
      <c r="AD13" s="32">
        <f>IF(Rækker!R13=1,1,"")</f>
        <v>1</v>
      </c>
      <c r="AE13" s="41" t="str">
        <f>IF(Rækker!R13="X","X","")</f>
        <v/>
      </c>
      <c r="AF13" s="33" t="str">
        <f>IF(Rækker!R13=2,2,"")</f>
        <v/>
      </c>
      <c r="AG13" s="32" t="str">
        <f>IF(Rækker!T13=1,1,"")</f>
        <v/>
      </c>
      <c r="AH13" s="41" t="str">
        <f>IF(Rækker!T13="X","X","")</f>
        <v/>
      </c>
      <c r="AI13" s="33">
        <f>IF(Rækker!T13=2,2,"")</f>
        <v>2</v>
      </c>
      <c r="AJ13" s="32" t="str">
        <f>IF(Rækker!V13=1,1,"")</f>
        <v/>
      </c>
      <c r="AK13" s="41" t="str">
        <f>IF(Rækker!V13="X","X","")</f>
        <v/>
      </c>
      <c r="AL13" s="33">
        <f>IF(Rækker!V13=2,2,"")</f>
        <v>2</v>
      </c>
      <c r="AM13" s="32" t="str">
        <f>IF(Rækker!X13=1,1,"")</f>
        <v/>
      </c>
      <c r="AN13" s="41" t="str">
        <f>IF(Rækker!X13="X","X","")</f>
        <v/>
      </c>
      <c r="AO13" s="33">
        <f>IF(Rækker!X13=2,2,"")</f>
        <v>2</v>
      </c>
      <c r="AP13" s="32" t="str">
        <f>IF(Rækker!Z13=1,1,"")</f>
        <v/>
      </c>
      <c r="AQ13" s="41" t="str">
        <f>IF(Rækker!Z13="X","X","")</f>
        <v/>
      </c>
      <c r="AR13" s="33">
        <f>IF(Rækker!Z13=2,2,"")</f>
        <v>2</v>
      </c>
      <c r="AS13" s="32" t="str">
        <f>IF(Rækker!AB13=1,1,"")</f>
        <v/>
      </c>
      <c r="AT13" s="41" t="str">
        <f>IF(Rækker!AB13="X","X","")</f>
        <v/>
      </c>
      <c r="AU13" s="33">
        <f>IF(Rækker!AB13=2,2,"")</f>
        <v>2</v>
      </c>
      <c r="AV13" s="32" t="str">
        <f>IF(Rækker!AD13=1,1,"")</f>
        <v/>
      </c>
      <c r="AW13" s="41" t="str">
        <f>IF(Rækker!AD13="X","X","")</f>
        <v/>
      </c>
      <c r="AX13" s="33">
        <f>IF(Rækker!AD13=2,2,"")</f>
        <v>2</v>
      </c>
      <c r="AY13" s="32" t="str">
        <f>IF(Rækker!AF13=1,1,"")</f>
        <v/>
      </c>
      <c r="AZ13" s="41" t="str">
        <f>IF(Rækker!AF13="X","X","")</f>
        <v/>
      </c>
      <c r="BA13" s="33">
        <f>IF(Rækker!AF13=2,2,"")</f>
        <v>2</v>
      </c>
    </row>
    <row r="14" spans="1:55" ht="16.350000000000001" customHeight="1" x14ac:dyDescent="0.15">
      <c r="A14" s="37"/>
      <c r="B14" s="38" t="str">
        <f>IF(F4&lt;&gt;"","8.","")</f>
        <v>8.</v>
      </c>
      <c r="C14" s="39" t="str">
        <f>IF(F4&lt;&gt;"",CONCATENATE(Kampe!B12," - ",Kampe!D12,"........................................................................................................."),"")</f>
        <v>Freiburg - RB Leipzig.........................................................................................................</v>
      </c>
      <c r="D14" s="40" t="s">
        <v>46</v>
      </c>
      <c r="E14" s="27">
        <v>1</v>
      </c>
      <c r="F14" s="43" t="str">
        <f>IF(Rækker!B14=1,1,"")</f>
        <v/>
      </c>
      <c r="G14" s="44" t="str">
        <f>IF(Rækker!B14="X","X","")</f>
        <v>X</v>
      </c>
      <c r="H14" s="45" t="str">
        <f>IF(Rækker!B14=2,2,"")</f>
        <v/>
      </c>
      <c r="I14" s="43" t="str">
        <f>IF(Rækker!D14=1,1,"")</f>
        <v/>
      </c>
      <c r="J14" s="44" t="str">
        <f>IF(Rækker!D14="X","X","")</f>
        <v/>
      </c>
      <c r="K14" s="45">
        <f>IF(Rækker!D14=2,2,"")</f>
        <v>2</v>
      </c>
      <c r="L14" s="43">
        <f>IF(Rækker!F14=1,1,"")</f>
        <v>1</v>
      </c>
      <c r="M14" s="44" t="str">
        <f>IF(Rækker!F14="X","X","")</f>
        <v/>
      </c>
      <c r="N14" s="45" t="str">
        <f>IF(Rækker!F14=2,2,"")</f>
        <v/>
      </c>
      <c r="O14" s="43" t="str">
        <f>IF(Rækker!H14=1,1,"")</f>
        <v/>
      </c>
      <c r="P14" s="44" t="str">
        <f>IF(Rækker!H14="X","X","")</f>
        <v/>
      </c>
      <c r="Q14" s="45">
        <f>IF(Rækker!H14=2,2,"")</f>
        <v>2</v>
      </c>
      <c r="R14" s="43">
        <f>IF(Rækker!J14=1,1,"")</f>
        <v>1</v>
      </c>
      <c r="S14" s="44" t="str">
        <f>IF(Rækker!J14="X","X","")</f>
        <v/>
      </c>
      <c r="T14" s="45" t="str">
        <f>IF(Rækker!J14=2,2,"")</f>
        <v/>
      </c>
      <c r="U14" s="43" t="str">
        <f>IF(Rækker!L14=1,1,"")</f>
        <v/>
      </c>
      <c r="V14" s="44" t="str">
        <f>IF(Rækker!L14="X","X","")</f>
        <v/>
      </c>
      <c r="W14" s="45">
        <f>IF(Rækker!L14=2,2,"")</f>
        <v>2</v>
      </c>
      <c r="X14" s="43" t="str">
        <f>IF(Rækker!N14=1,1,"")</f>
        <v/>
      </c>
      <c r="Y14" s="44" t="str">
        <f>IF(Rækker!N14="X","X","")</f>
        <v/>
      </c>
      <c r="Z14" s="45">
        <f>IF(Rækker!N14=2,2,"")</f>
        <v>2</v>
      </c>
      <c r="AA14" s="43">
        <f>IF(Rækker!P14=1,1,"")</f>
        <v>1</v>
      </c>
      <c r="AB14" s="44" t="str">
        <f>IF(Rækker!P14="X","X","")</f>
        <v/>
      </c>
      <c r="AC14" s="45" t="str">
        <f>IF(Rækker!P14=2,2,"")</f>
        <v/>
      </c>
      <c r="AD14" s="43">
        <f>IF(Rækker!R14=1,1,"")</f>
        <v>1</v>
      </c>
      <c r="AE14" s="44" t="str">
        <f>IF(Rækker!R14="X","X","")</f>
        <v/>
      </c>
      <c r="AF14" s="45" t="str">
        <f>IF(Rækker!R14=2,2,"")</f>
        <v/>
      </c>
      <c r="AG14" s="43">
        <f>IF(Rækker!T14=1,1,"")</f>
        <v>1</v>
      </c>
      <c r="AH14" s="44" t="str">
        <f>IF(Rækker!T14="X","X","")</f>
        <v/>
      </c>
      <c r="AI14" s="45" t="str">
        <f>IF(Rækker!T14=2,2,"")</f>
        <v/>
      </c>
      <c r="AJ14" s="43" t="str">
        <f>IF(Rækker!V14=1,1,"")</f>
        <v/>
      </c>
      <c r="AK14" s="44" t="str">
        <f>IF(Rækker!V14="X","X","")</f>
        <v/>
      </c>
      <c r="AL14" s="45">
        <f>IF(Rækker!V14=2,2,"")</f>
        <v>2</v>
      </c>
      <c r="AM14" s="43" t="str">
        <f>IF(Rækker!X14=1,1,"")</f>
        <v/>
      </c>
      <c r="AN14" s="44" t="str">
        <f>IF(Rækker!X14="X","X","")</f>
        <v/>
      </c>
      <c r="AO14" s="45">
        <f>IF(Rækker!X14=2,2,"")</f>
        <v>2</v>
      </c>
      <c r="AP14" s="43">
        <f>IF(Rækker!Z14=1,1,"")</f>
        <v>1</v>
      </c>
      <c r="AQ14" s="44" t="str">
        <f>IF(Rækker!Z14="X","X","")</f>
        <v/>
      </c>
      <c r="AR14" s="45" t="str">
        <f>IF(Rækker!Z14=2,2,"")</f>
        <v/>
      </c>
      <c r="AS14" s="43">
        <f>IF(Rækker!AB14=1,1,"")</f>
        <v>1</v>
      </c>
      <c r="AT14" s="44" t="str">
        <f>IF(Rækker!AB14="X","X","")</f>
        <v/>
      </c>
      <c r="AU14" s="45" t="str">
        <f>IF(Rækker!AB14=2,2,"")</f>
        <v/>
      </c>
      <c r="AV14" s="43">
        <f>IF(Rækker!AD14=1,1,"")</f>
        <v>1</v>
      </c>
      <c r="AW14" s="44" t="str">
        <f>IF(Rækker!AD14="X","X","")</f>
        <v/>
      </c>
      <c r="AX14" s="45" t="str">
        <f>IF(Rækker!AD14=2,2,"")</f>
        <v/>
      </c>
      <c r="AY14" s="43" t="str">
        <f>IF(Rækker!AF14=1,1,"")</f>
        <v/>
      </c>
      <c r="AZ14" s="44" t="str">
        <f>IF(Rækker!AF14="X","X","")</f>
        <v/>
      </c>
      <c r="BA14" s="45">
        <f>IF(Rækker!AF14=2,2,"")</f>
        <v>2</v>
      </c>
    </row>
    <row r="15" spans="1:55" ht="16.350000000000001" customHeight="1" thickBot="1" x14ac:dyDescent="0.2">
      <c r="A15" s="37"/>
      <c r="B15" s="46" t="str">
        <f>IF(F4&lt;&gt;"","9.","")</f>
        <v>9.</v>
      </c>
      <c r="C15" s="47" t="str">
        <f>IF(F4&lt;&gt;"",CONCATENATE(Kampe!B13," - ",Kampe!D13,"........................................................................................................."),"")</f>
        <v>B.M'gladbach - Hoffenheim.........................................................................................................</v>
      </c>
      <c r="D15" s="40" t="s">
        <v>46</v>
      </c>
      <c r="E15" s="28">
        <v>1</v>
      </c>
      <c r="F15" s="48" t="str">
        <f>IF(Rækker!B15=1,1,"")</f>
        <v/>
      </c>
      <c r="G15" s="49" t="str">
        <f>IF(Rækker!B15="X","X","")</f>
        <v/>
      </c>
      <c r="H15" s="50">
        <f>IF(Rækker!B15=2,2,"")</f>
        <v>2</v>
      </c>
      <c r="I15" s="48" t="str">
        <f>IF(Rækker!D15=1,1,"")</f>
        <v/>
      </c>
      <c r="J15" s="49" t="str">
        <f>IF(Rækker!D15="X","X","")</f>
        <v/>
      </c>
      <c r="K15" s="50">
        <f>IF(Rækker!D15=2,2,"")</f>
        <v>2</v>
      </c>
      <c r="L15" s="48" t="str">
        <f>IF(Rækker!F15=1,1,"")</f>
        <v/>
      </c>
      <c r="M15" s="49" t="str">
        <f>IF(Rækker!F15="X","X","")</f>
        <v/>
      </c>
      <c r="N15" s="50">
        <f>IF(Rækker!F15=2,2,"")</f>
        <v>2</v>
      </c>
      <c r="O15" s="48" t="str">
        <f>IF(Rækker!H15=1,1,"")</f>
        <v/>
      </c>
      <c r="P15" s="49" t="str">
        <f>IF(Rækker!H15="X","X","")</f>
        <v/>
      </c>
      <c r="Q15" s="50">
        <f>IF(Rækker!H15=2,2,"")</f>
        <v>2</v>
      </c>
      <c r="R15" s="48" t="str">
        <f>IF(Rækker!J15=1,1,"")</f>
        <v/>
      </c>
      <c r="S15" s="49" t="str">
        <f>IF(Rækker!J15="X","X","")</f>
        <v/>
      </c>
      <c r="T15" s="50">
        <f>IF(Rækker!J15=2,2,"")</f>
        <v>2</v>
      </c>
      <c r="U15" s="48" t="str">
        <f>IF(Rækker!L15=1,1,"")</f>
        <v/>
      </c>
      <c r="V15" s="49" t="str">
        <f>IF(Rækker!L15="X","X","")</f>
        <v/>
      </c>
      <c r="W15" s="50">
        <f>IF(Rækker!L15=2,2,"")</f>
        <v>2</v>
      </c>
      <c r="X15" s="48" t="str">
        <f>IF(Rækker!N15=1,1,"")</f>
        <v/>
      </c>
      <c r="Y15" s="49" t="str">
        <f>IF(Rækker!N15="X","X","")</f>
        <v/>
      </c>
      <c r="Z15" s="50">
        <f>IF(Rækker!N15=2,2,"")</f>
        <v>2</v>
      </c>
      <c r="AA15" s="48" t="str">
        <f>IF(Rækker!P15=1,1,"")</f>
        <v/>
      </c>
      <c r="AB15" s="49" t="str">
        <f>IF(Rækker!P15="X","X","")</f>
        <v/>
      </c>
      <c r="AC15" s="50">
        <f>IF(Rækker!P15=2,2,"")</f>
        <v>2</v>
      </c>
      <c r="AD15" s="48" t="str">
        <f>IF(Rækker!R15=1,1,"")</f>
        <v/>
      </c>
      <c r="AE15" s="49" t="str">
        <f>IF(Rækker!R15="X","X","")</f>
        <v/>
      </c>
      <c r="AF15" s="50">
        <f>IF(Rækker!R15=2,2,"")</f>
        <v>2</v>
      </c>
      <c r="AG15" s="48" t="str">
        <f>IF(Rækker!T15=1,1,"")</f>
        <v/>
      </c>
      <c r="AH15" s="49" t="str">
        <f>IF(Rækker!T15="X","X","")</f>
        <v/>
      </c>
      <c r="AI15" s="50">
        <f>IF(Rækker!T15=2,2,"")</f>
        <v>2</v>
      </c>
      <c r="AJ15" s="48" t="str">
        <f>IF(Rækker!V15=1,1,"")</f>
        <v/>
      </c>
      <c r="AK15" s="49" t="str">
        <f>IF(Rækker!V15="X","X","")</f>
        <v/>
      </c>
      <c r="AL15" s="50">
        <f>IF(Rækker!V15=2,2,"")</f>
        <v>2</v>
      </c>
      <c r="AM15" s="48" t="str">
        <f>IF(Rækker!X15=1,1,"")</f>
        <v/>
      </c>
      <c r="AN15" s="49" t="str">
        <f>IF(Rækker!X15="X","X","")</f>
        <v/>
      </c>
      <c r="AO15" s="50">
        <f>IF(Rækker!X15=2,2,"")</f>
        <v>2</v>
      </c>
      <c r="AP15" s="48" t="str">
        <f>IF(Rækker!Z15=1,1,"")</f>
        <v/>
      </c>
      <c r="AQ15" s="49" t="str">
        <f>IF(Rækker!Z15="X","X","")</f>
        <v/>
      </c>
      <c r="AR15" s="50">
        <f>IF(Rækker!Z15=2,2,"")</f>
        <v>2</v>
      </c>
      <c r="AS15" s="48" t="str">
        <f>IF(Rækker!AB15=1,1,"")</f>
        <v/>
      </c>
      <c r="AT15" s="49" t="str">
        <f>IF(Rækker!AB15="X","X","")</f>
        <v/>
      </c>
      <c r="AU15" s="50">
        <f>IF(Rækker!AB15=2,2,"")</f>
        <v>2</v>
      </c>
      <c r="AV15" s="48" t="str">
        <f>IF(Rækker!AD15=1,1,"")</f>
        <v/>
      </c>
      <c r="AW15" s="49" t="str">
        <f>IF(Rækker!AD15="X","X","")</f>
        <v/>
      </c>
      <c r="AX15" s="50">
        <f>IF(Rækker!AD15=2,2,"")</f>
        <v>2</v>
      </c>
      <c r="AY15" s="48" t="str">
        <f>IF(Rækker!AF15=1,1,"")</f>
        <v/>
      </c>
      <c r="AZ15" s="49" t="str">
        <f>IF(Rækker!AF15="X","X","")</f>
        <v/>
      </c>
      <c r="BA15" s="50">
        <f>IF(Rækker!AF15=2,2,"")</f>
        <v>2</v>
      </c>
    </row>
    <row r="16" spans="1:55" ht="16.350000000000001" customHeight="1" x14ac:dyDescent="0.15">
      <c r="A16" s="37"/>
      <c r="B16" s="38" t="str">
        <f>IF(F4&lt;&gt;"","10.","")</f>
        <v>10.</v>
      </c>
      <c r="C16" s="39" t="str">
        <f>IF(F4&lt;&gt;"",CONCATENATE(Kampe!B14," - ",Kampe!D14,"........................................................................................................."),"")</f>
        <v>Union Berlin - Augsburg.........................................................................................................</v>
      </c>
      <c r="D16" s="40" t="s">
        <v>46</v>
      </c>
      <c r="E16" s="29">
        <v>1</v>
      </c>
      <c r="F16" s="51" t="str">
        <f>IF(Rækker!B16=1,1,"")</f>
        <v/>
      </c>
      <c r="G16" s="41" t="str">
        <f>IF(Rækker!B16="X","X","")</f>
        <v/>
      </c>
      <c r="H16" s="33">
        <f>IF(Rækker!B16=2,2,"")</f>
        <v>2</v>
      </c>
      <c r="I16" s="32" t="str">
        <f>IF(Rækker!D16=1,1,"")</f>
        <v/>
      </c>
      <c r="J16" s="41" t="str">
        <f>IF(Rækker!D16="X","X","")</f>
        <v/>
      </c>
      <c r="K16" s="33">
        <f>IF(Rækker!D16=2,2,"")</f>
        <v>2</v>
      </c>
      <c r="L16" s="32" t="str">
        <f>IF(Rækker!F16=1,1,"")</f>
        <v/>
      </c>
      <c r="M16" s="41" t="str">
        <f>IF(Rækker!F16="X","X","")</f>
        <v/>
      </c>
      <c r="N16" s="33">
        <f>IF(Rækker!F16=2,2,"")</f>
        <v>2</v>
      </c>
      <c r="O16" s="32" t="str">
        <f>IF(Rækker!H16=1,1,"")</f>
        <v/>
      </c>
      <c r="P16" s="41" t="str">
        <f>IF(Rækker!H16="X","X","")</f>
        <v/>
      </c>
      <c r="Q16" s="33">
        <f>IF(Rækker!H16=2,2,"")</f>
        <v>2</v>
      </c>
      <c r="R16" s="32" t="str">
        <f>IF(Rækker!J16=1,1,"")</f>
        <v/>
      </c>
      <c r="S16" s="41" t="str">
        <f>IF(Rækker!J16="X","X","")</f>
        <v/>
      </c>
      <c r="T16" s="33">
        <f>IF(Rækker!J16=2,2,"")</f>
        <v>2</v>
      </c>
      <c r="U16" s="32" t="str">
        <f>IF(Rækker!L16=1,1,"")</f>
        <v/>
      </c>
      <c r="V16" s="41" t="str">
        <f>IF(Rækker!L16="X","X","")</f>
        <v>X</v>
      </c>
      <c r="W16" s="33" t="str">
        <f>IF(Rækker!L16=2,2,"")</f>
        <v/>
      </c>
      <c r="X16" s="32" t="str">
        <f>IF(Rækker!N16=1,1,"")</f>
        <v/>
      </c>
      <c r="Y16" s="41" t="str">
        <f>IF(Rækker!N16="X","X","")</f>
        <v/>
      </c>
      <c r="Z16" s="33">
        <f>IF(Rækker!N16=2,2,"")</f>
        <v>2</v>
      </c>
      <c r="AA16" s="32" t="str">
        <f>IF(Rækker!P16=1,1,"")</f>
        <v/>
      </c>
      <c r="AB16" s="41" t="str">
        <f>IF(Rækker!P16="X","X","")</f>
        <v/>
      </c>
      <c r="AC16" s="33">
        <f>IF(Rækker!P16=2,2,"")</f>
        <v>2</v>
      </c>
      <c r="AD16" s="32" t="str">
        <f>IF(Rækker!R16=1,1,"")</f>
        <v/>
      </c>
      <c r="AE16" s="41" t="str">
        <f>IF(Rækker!R16="X","X","")</f>
        <v/>
      </c>
      <c r="AF16" s="33">
        <f>IF(Rækker!R16=2,2,"")</f>
        <v>2</v>
      </c>
      <c r="AG16" s="32" t="str">
        <f>IF(Rækker!T16=1,1,"")</f>
        <v/>
      </c>
      <c r="AH16" s="41" t="str">
        <f>IF(Rækker!T16="X","X","")</f>
        <v/>
      </c>
      <c r="AI16" s="33">
        <f>IF(Rækker!T16=2,2,"")</f>
        <v>2</v>
      </c>
      <c r="AJ16" s="32" t="str">
        <f>IF(Rækker!V16=1,1,"")</f>
        <v/>
      </c>
      <c r="AK16" s="41" t="str">
        <f>IF(Rækker!V16="X","X","")</f>
        <v/>
      </c>
      <c r="AL16" s="33">
        <f>IF(Rækker!V16=2,2,"")</f>
        <v>2</v>
      </c>
      <c r="AM16" s="32" t="str">
        <f>IF(Rækker!X16=1,1,"")</f>
        <v/>
      </c>
      <c r="AN16" s="41" t="str">
        <f>IF(Rækker!X16="X","X","")</f>
        <v/>
      </c>
      <c r="AO16" s="33">
        <f>IF(Rækker!X16=2,2,"")</f>
        <v>2</v>
      </c>
      <c r="AP16" s="32" t="str">
        <f>IF(Rækker!Z16=1,1,"")</f>
        <v/>
      </c>
      <c r="AQ16" s="41" t="str">
        <f>IF(Rækker!Z16="X","X","")</f>
        <v/>
      </c>
      <c r="AR16" s="33">
        <f>IF(Rækker!Z16=2,2,"")</f>
        <v>2</v>
      </c>
      <c r="AS16" s="32" t="str">
        <f>IF(Rækker!AB16=1,1,"")</f>
        <v/>
      </c>
      <c r="AT16" s="41" t="str">
        <f>IF(Rækker!AB16="X","X","")</f>
        <v>X</v>
      </c>
      <c r="AU16" s="33" t="str">
        <f>IF(Rækker!AB16=2,2,"")</f>
        <v/>
      </c>
      <c r="AV16" s="32">
        <f>IF(Rækker!AD16=1,1,"")</f>
        <v>1</v>
      </c>
      <c r="AW16" s="41" t="str">
        <f>IF(Rækker!AD16="X","X","")</f>
        <v/>
      </c>
      <c r="AX16" s="33" t="str">
        <f>IF(Rækker!AD16=2,2,"")</f>
        <v/>
      </c>
      <c r="AY16" s="32" t="str">
        <f>IF(Rækker!AF16=1,1,"")</f>
        <v/>
      </c>
      <c r="AZ16" s="41" t="str">
        <f>IF(Rækker!AF16="X","X","")</f>
        <v/>
      </c>
      <c r="BA16" s="33">
        <f>IF(Rækker!AF16=2,2,"")</f>
        <v>2</v>
      </c>
    </row>
    <row r="17" spans="1:53" ht="16.350000000000001" customHeight="1" x14ac:dyDescent="0.15">
      <c r="A17" s="37"/>
      <c r="B17" s="38" t="str">
        <f>IF(F4&lt;&gt;"","11.","")</f>
        <v>11.</v>
      </c>
      <c r="C17" s="39" t="str">
        <f>IF(F4&lt;&gt;"",CONCATENATE(Kampe!B15," - ",Kampe!D15,"........................................................................................................."),"")</f>
        <v>Fatih Karagumruk - Alanyaspor.........................................................................................................</v>
      </c>
      <c r="D17" s="40" t="s">
        <v>46</v>
      </c>
      <c r="E17" s="27">
        <v>1</v>
      </c>
      <c r="F17" s="43" t="str">
        <f>IF(Rækker!B17=1,1,"")</f>
        <v/>
      </c>
      <c r="G17" s="44" t="str">
        <f>IF(Rækker!B17="X","X","")</f>
        <v/>
      </c>
      <c r="H17" s="45">
        <f>IF(Rækker!B17=2,2,"")</f>
        <v>2</v>
      </c>
      <c r="I17" s="43" t="str">
        <f>IF(Rækker!D17=1,1,"")</f>
        <v/>
      </c>
      <c r="J17" s="44" t="str">
        <f>IF(Rækker!D17="X","X","")</f>
        <v>X</v>
      </c>
      <c r="K17" s="45" t="str">
        <f>IF(Rækker!D17=2,2,"")</f>
        <v/>
      </c>
      <c r="L17" s="43" t="str">
        <f>IF(Rækker!F17=1,1,"")</f>
        <v/>
      </c>
      <c r="M17" s="44" t="str">
        <f>IF(Rækker!F17="X","X","")</f>
        <v>X</v>
      </c>
      <c r="N17" s="45" t="str">
        <f>IF(Rækker!F17=2,2,"")</f>
        <v/>
      </c>
      <c r="O17" s="43" t="str">
        <f>IF(Rækker!H17=1,1,"")</f>
        <v/>
      </c>
      <c r="P17" s="44" t="str">
        <f>IF(Rækker!H17="X","X","")</f>
        <v/>
      </c>
      <c r="Q17" s="45">
        <f>IF(Rækker!H17=2,2,"")</f>
        <v>2</v>
      </c>
      <c r="R17" s="43" t="str">
        <f>IF(Rækker!J17=1,1,"")</f>
        <v/>
      </c>
      <c r="S17" s="44" t="str">
        <f>IF(Rækker!J17="X","X","")</f>
        <v>X</v>
      </c>
      <c r="T17" s="45" t="str">
        <f>IF(Rækker!J17=2,2,"")</f>
        <v/>
      </c>
      <c r="U17" s="43" t="str">
        <f>IF(Rækker!L17=1,1,"")</f>
        <v/>
      </c>
      <c r="V17" s="44" t="str">
        <f>IF(Rækker!L17="X","X","")</f>
        <v>X</v>
      </c>
      <c r="W17" s="45" t="str">
        <f>IF(Rækker!L17=2,2,"")</f>
        <v/>
      </c>
      <c r="X17" s="43">
        <f>IF(Rækker!N17=1,1,"")</f>
        <v>1</v>
      </c>
      <c r="Y17" s="44" t="str">
        <f>IF(Rækker!N17="X","X","")</f>
        <v/>
      </c>
      <c r="Z17" s="45" t="str">
        <f>IF(Rækker!N17=2,2,"")</f>
        <v/>
      </c>
      <c r="AA17" s="43" t="str">
        <f>IF(Rækker!P17=1,1,"")</f>
        <v/>
      </c>
      <c r="AB17" s="44" t="str">
        <f>IF(Rækker!P17="X","X","")</f>
        <v/>
      </c>
      <c r="AC17" s="45">
        <f>IF(Rækker!P17=2,2,"")</f>
        <v>2</v>
      </c>
      <c r="AD17" s="43" t="str">
        <f>IF(Rækker!R17=1,1,"")</f>
        <v/>
      </c>
      <c r="AE17" s="44" t="str">
        <f>IF(Rækker!R17="X","X","")</f>
        <v>X</v>
      </c>
      <c r="AF17" s="45" t="str">
        <f>IF(Rækker!R17=2,2,"")</f>
        <v/>
      </c>
      <c r="AG17" s="43" t="str">
        <f>IF(Rækker!T17=1,1,"")</f>
        <v/>
      </c>
      <c r="AH17" s="44" t="str">
        <f>IF(Rækker!T17="X","X","")</f>
        <v>X</v>
      </c>
      <c r="AI17" s="45" t="str">
        <f>IF(Rækker!T17=2,2,"")</f>
        <v/>
      </c>
      <c r="AJ17" s="43" t="str">
        <f>IF(Rækker!V17=1,1,"")</f>
        <v/>
      </c>
      <c r="AK17" s="44" t="str">
        <f>IF(Rækker!V17="X","X","")</f>
        <v>X</v>
      </c>
      <c r="AL17" s="45" t="str">
        <f>IF(Rækker!V17=2,2,"")</f>
        <v/>
      </c>
      <c r="AM17" s="43" t="str">
        <f>IF(Rækker!X17=1,1,"")</f>
        <v/>
      </c>
      <c r="AN17" s="44" t="str">
        <f>IF(Rækker!X17="X","X","")</f>
        <v>X</v>
      </c>
      <c r="AO17" s="45" t="str">
        <f>IF(Rækker!X17=2,2,"")</f>
        <v/>
      </c>
      <c r="AP17" s="43" t="str">
        <f>IF(Rækker!Z17=1,1,"")</f>
        <v/>
      </c>
      <c r="AQ17" s="44" t="str">
        <f>IF(Rækker!Z17="X","X","")</f>
        <v>X</v>
      </c>
      <c r="AR17" s="45" t="str">
        <f>IF(Rækker!Z17=2,2,"")</f>
        <v/>
      </c>
      <c r="AS17" s="43">
        <f>IF(Rækker!AB17=1,1,"")</f>
        <v>1</v>
      </c>
      <c r="AT17" s="44" t="str">
        <f>IF(Rækker!AB17="X","X","")</f>
        <v/>
      </c>
      <c r="AU17" s="45" t="str">
        <f>IF(Rækker!AB17=2,2,"")</f>
        <v/>
      </c>
      <c r="AV17" s="43" t="str">
        <f>IF(Rækker!AD17=1,1,"")</f>
        <v/>
      </c>
      <c r="AW17" s="44" t="str">
        <f>IF(Rækker!AD17="X","X","")</f>
        <v>X</v>
      </c>
      <c r="AX17" s="45" t="str">
        <f>IF(Rækker!AD17=2,2,"")</f>
        <v/>
      </c>
      <c r="AY17" s="43" t="str">
        <f>IF(Rækker!AF17=1,1,"")</f>
        <v/>
      </c>
      <c r="AZ17" s="44" t="str">
        <f>IF(Rækker!AF17="X","X","")</f>
        <v>X</v>
      </c>
      <c r="BA17" s="45" t="str">
        <f>IF(Rækker!AF17=2,2,"")</f>
        <v/>
      </c>
    </row>
    <row r="18" spans="1:53" ht="16.350000000000001" customHeight="1" x14ac:dyDescent="0.15">
      <c r="A18" s="37"/>
      <c r="B18" s="38" t="str">
        <f>IF(F4&lt;&gt;"","12.","")</f>
        <v>12.</v>
      </c>
      <c r="C18" s="39" t="str">
        <f>IF(F4&lt;&gt;"",CONCATENATE(Kampe!B16," - ",Kampe!D16,"........................................................................................................."),"")</f>
        <v>CD Ceuta - Malaga.........................................................................................................</v>
      </c>
      <c r="D18" s="40" t="s">
        <v>46</v>
      </c>
      <c r="E18" s="27">
        <v>2</v>
      </c>
      <c r="F18" s="43" t="str">
        <f>IF(Rækker!B18=1,1,"")</f>
        <v/>
      </c>
      <c r="G18" s="44" t="str">
        <f>IF(Rækker!B18="X","X","")</f>
        <v>X</v>
      </c>
      <c r="H18" s="45" t="str">
        <f>IF(Rækker!B18=2,2,"")</f>
        <v/>
      </c>
      <c r="I18" s="43" t="str">
        <f>IF(Rækker!D18=1,1,"")</f>
        <v/>
      </c>
      <c r="J18" s="44" t="str">
        <f>IF(Rækker!D18="X","X","")</f>
        <v/>
      </c>
      <c r="K18" s="45">
        <f>IF(Rækker!D18=2,2,"")</f>
        <v>2</v>
      </c>
      <c r="L18" s="43" t="str">
        <f>IF(Rækker!F18=1,1,"")</f>
        <v/>
      </c>
      <c r="M18" s="44" t="str">
        <f>IF(Rækker!F18="X","X","")</f>
        <v/>
      </c>
      <c r="N18" s="45">
        <f>IF(Rækker!F18=2,2,"")</f>
        <v>2</v>
      </c>
      <c r="O18" s="43" t="str">
        <f>IF(Rækker!H18=1,1,"")</f>
        <v/>
      </c>
      <c r="P18" s="44" t="str">
        <f>IF(Rækker!H18="X","X","")</f>
        <v/>
      </c>
      <c r="Q18" s="45">
        <f>IF(Rækker!H18=2,2,"")</f>
        <v>2</v>
      </c>
      <c r="R18" s="43" t="str">
        <f>IF(Rækker!J18=1,1,"")</f>
        <v/>
      </c>
      <c r="S18" s="44" t="str">
        <f>IF(Rækker!J18="X","X","")</f>
        <v/>
      </c>
      <c r="T18" s="45">
        <f>IF(Rækker!J18=2,2,"")</f>
        <v>2</v>
      </c>
      <c r="U18" s="43" t="str">
        <f>IF(Rækker!L18=1,1,"")</f>
        <v/>
      </c>
      <c r="V18" s="44" t="str">
        <f>IF(Rækker!L18="X","X","")</f>
        <v/>
      </c>
      <c r="W18" s="45">
        <f>IF(Rækker!L18=2,2,"")</f>
        <v>2</v>
      </c>
      <c r="X18" s="43" t="str">
        <f>IF(Rækker!N18=1,1,"")</f>
        <v/>
      </c>
      <c r="Y18" s="44" t="str">
        <f>IF(Rækker!N18="X","X","")</f>
        <v>X</v>
      </c>
      <c r="Z18" s="45" t="str">
        <f>IF(Rækker!N18=2,2,"")</f>
        <v/>
      </c>
      <c r="AA18" s="43" t="str">
        <f>IF(Rækker!P18=1,1,"")</f>
        <v/>
      </c>
      <c r="AB18" s="44" t="str">
        <f>IF(Rækker!P18="X","X","")</f>
        <v/>
      </c>
      <c r="AC18" s="45">
        <f>IF(Rækker!P18=2,2,"")</f>
        <v>2</v>
      </c>
      <c r="AD18" s="43" t="str">
        <f>IF(Rækker!R18=1,1,"")</f>
        <v/>
      </c>
      <c r="AE18" s="44" t="str">
        <f>IF(Rækker!R18="X","X","")</f>
        <v/>
      </c>
      <c r="AF18" s="45">
        <f>IF(Rækker!R18=2,2,"")</f>
        <v>2</v>
      </c>
      <c r="AG18" s="43" t="str">
        <f>IF(Rækker!T18=1,1,"")</f>
        <v/>
      </c>
      <c r="AH18" s="44" t="str">
        <f>IF(Rækker!T18="X","X","")</f>
        <v/>
      </c>
      <c r="AI18" s="45">
        <f>IF(Rækker!T18=2,2,"")</f>
        <v>2</v>
      </c>
      <c r="AJ18" s="43" t="str">
        <f>IF(Rækker!V18=1,1,"")</f>
        <v/>
      </c>
      <c r="AK18" s="44" t="str">
        <f>IF(Rækker!V18="X","X","")</f>
        <v/>
      </c>
      <c r="AL18" s="45">
        <f>IF(Rækker!V18=2,2,"")</f>
        <v>2</v>
      </c>
      <c r="AM18" s="43" t="str">
        <f>IF(Rækker!X18=1,1,"")</f>
        <v/>
      </c>
      <c r="AN18" s="44" t="str">
        <f>IF(Rækker!X18="X","X","")</f>
        <v/>
      </c>
      <c r="AO18" s="45">
        <f>IF(Rækker!X18=2,2,"")</f>
        <v>2</v>
      </c>
      <c r="AP18" s="43" t="str">
        <f>IF(Rækker!Z18=1,1,"")</f>
        <v/>
      </c>
      <c r="AQ18" s="44" t="str">
        <f>IF(Rækker!Z18="X","X","")</f>
        <v/>
      </c>
      <c r="AR18" s="45">
        <f>IF(Rækker!Z18=2,2,"")</f>
        <v>2</v>
      </c>
      <c r="AS18" s="43" t="str">
        <f>IF(Rækker!AB18=1,1,"")</f>
        <v/>
      </c>
      <c r="AT18" s="44" t="str">
        <f>IF(Rækker!AB18="X","X","")</f>
        <v/>
      </c>
      <c r="AU18" s="45">
        <f>IF(Rækker!AB18=2,2,"")</f>
        <v>2</v>
      </c>
      <c r="AV18" s="43" t="str">
        <f>IF(Rækker!AD18=1,1,"")</f>
        <v/>
      </c>
      <c r="AW18" s="44" t="str">
        <f>IF(Rækker!AD18="X","X","")</f>
        <v/>
      </c>
      <c r="AX18" s="45">
        <f>IF(Rækker!AD18=2,2,"")</f>
        <v>2</v>
      </c>
      <c r="AY18" s="43" t="str">
        <f>IF(Rækker!AF18=1,1,"")</f>
        <v/>
      </c>
      <c r="AZ18" s="44" t="str">
        <f>IF(Rækker!AF18="X","X","")</f>
        <v/>
      </c>
      <c r="BA18" s="45">
        <f>IF(Rækker!AF18=2,2,"")</f>
        <v>2</v>
      </c>
    </row>
    <row r="19" spans="1:53" ht="16.350000000000001" customHeight="1" thickBot="1" x14ac:dyDescent="0.2">
      <c r="A19" s="37"/>
      <c r="B19" s="38" t="str">
        <f>IF(F4&lt;&gt;"","13.","")</f>
        <v>13.</v>
      </c>
      <c r="C19" s="39" t="str">
        <f>IF(F4&lt;&gt;"",CONCATENATE(Kampe!B17," - ",Kampe!D17,"........................................................................................................."),"")</f>
        <v>Cultural Leonesa - Eibar.........................................................................................................</v>
      </c>
      <c r="D19" s="40" t="s">
        <v>46</v>
      </c>
      <c r="E19" s="30">
        <v>1</v>
      </c>
      <c r="F19" s="51" t="str">
        <f>IF(Rækker!B19=1,1,"")</f>
        <v/>
      </c>
      <c r="G19" s="41" t="str">
        <f>IF(Rækker!B19="X","X","")</f>
        <v/>
      </c>
      <c r="H19" s="33">
        <f>IF(Rækker!B19=2,2,"")</f>
        <v>2</v>
      </c>
      <c r="I19" s="32" t="str">
        <f>IF(Rækker!D19=1,1,"")</f>
        <v/>
      </c>
      <c r="J19" s="41" t="str">
        <f>IF(Rækker!D19="X","X","")</f>
        <v/>
      </c>
      <c r="K19" s="33">
        <f>IF(Rækker!D19=2,2,"")</f>
        <v>2</v>
      </c>
      <c r="L19" s="32" t="str">
        <f>IF(Rækker!F19=1,1,"")</f>
        <v/>
      </c>
      <c r="M19" s="41" t="str">
        <f>IF(Rækker!F19="X","X","")</f>
        <v/>
      </c>
      <c r="N19" s="33">
        <f>IF(Rækker!F19=2,2,"")</f>
        <v>2</v>
      </c>
      <c r="O19" s="32" t="str">
        <f>IF(Rækker!H19=1,1,"")</f>
        <v/>
      </c>
      <c r="P19" s="41" t="str">
        <f>IF(Rækker!H19="X","X","")</f>
        <v/>
      </c>
      <c r="Q19" s="33">
        <f>IF(Rækker!H19=2,2,"")</f>
        <v>2</v>
      </c>
      <c r="R19" s="32" t="str">
        <f>IF(Rækker!J19=1,1,"")</f>
        <v/>
      </c>
      <c r="S19" s="41" t="str">
        <f>IF(Rækker!J19="X","X","")</f>
        <v/>
      </c>
      <c r="T19" s="33">
        <f>IF(Rækker!J19=2,2,"")</f>
        <v>2</v>
      </c>
      <c r="U19" s="32" t="str">
        <f>IF(Rækker!L19=1,1,"")</f>
        <v/>
      </c>
      <c r="V19" s="41" t="str">
        <f>IF(Rækker!L19="X","X","")</f>
        <v/>
      </c>
      <c r="W19" s="33">
        <f>IF(Rækker!L19=2,2,"")</f>
        <v>2</v>
      </c>
      <c r="X19" s="32" t="str">
        <f>IF(Rækker!N19=1,1,"")</f>
        <v/>
      </c>
      <c r="Y19" s="41" t="str">
        <f>IF(Rækker!N19="X","X","")</f>
        <v/>
      </c>
      <c r="Z19" s="33">
        <f>IF(Rækker!N19=2,2,"")</f>
        <v>2</v>
      </c>
      <c r="AA19" s="32" t="str">
        <f>IF(Rækker!P19=1,1,"")</f>
        <v/>
      </c>
      <c r="AB19" s="41" t="str">
        <f>IF(Rækker!P19="X","X","")</f>
        <v/>
      </c>
      <c r="AC19" s="33">
        <f>IF(Rækker!P19=2,2,"")</f>
        <v>2</v>
      </c>
      <c r="AD19" s="32" t="str">
        <f>IF(Rækker!R19=1,1,"")</f>
        <v/>
      </c>
      <c r="AE19" s="41" t="str">
        <f>IF(Rækker!R19="X","X","")</f>
        <v/>
      </c>
      <c r="AF19" s="33">
        <f>IF(Rækker!R19=2,2,"")</f>
        <v>2</v>
      </c>
      <c r="AG19" s="32" t="str">
        <f>IF(Rækker!T19=1,1,"")</f>
        <v/>
      </c>
      <c r="AH19" s="41" t="str">
        <f>IF(Rækker!T19="X","X","")</f>
        <v/>
      </c>
      <c r="AI19" s="33">
        <f>IF(Rækker!T19=2,2,"")</f>
        <v>2</v>
      </c>
      <c r="AJ19" s="32" t="str">
        <f>IF(Rækker!V19=1,1,"")</f>
        <v/>
      </c>
      <c r="AK19" s="41" t="str">
        <f>IF(Rækker!V19="X","X","")</f>
        <v/>
      </c>
      <c r="AL19" s="33">
        <f>IF(Rækker!V19=2,2,"")</f>
        <v>2</v>
      </c>
      <c r="AM19" s="32" t="str">
        <f>IF(Rækker!X19=1,1,"")</f>
        <v/>
      </c>
      <c r="AN19" s="41" t="str">
        <f>IF(Rækker!X19="X","X","")</f>
        <v/>
      </c>
      <c r="AO19" s="33">
        <f>IF(Rækker!X19=2,2,"")</f>
        <v>2</v>
      </c>
      <c r="AP19" s="32" t="str">
        <f>IF(Rækker!Z19=1,1,"")</f>
        <v/>
      </c>
      <c r="AQ19" s="41" t="str">
        <f>IF(Rækker!Z19="X","X","")</f>
        <v/>
      </c>
      <c r="AR19" s="33">
        <f>IF(Rækker!Z19=2,2,"")</f>
        <v>2</v>
      </c>
      <c r="AS19" s="32" t="str">
        <f>IF(Rækker!AB19=1,1,"")</f>
        <v/>
      </c>
      <c r="AT19" s="41" t="str">
        <f>IF(Rækker!AB19="X","X","")</f>
        <v/>
      </c>
      <c r="AU19" s="33">
        <f>IF(Rækker!AB19=2,2,"")</f>
        <v>2</v>
      </c>
      <c r="AV19" s="32" t="str">
        <f>IF(Rækker!AD19=1,1,"")</f>
        <v/>
      </c>
      <c r="AW19" s="41" t="str">
        <f>IF(Rækker!AD19="X","X","")</f>
        <v/>
      </c>
      <c r="AX19" s="33">
        <f>IF(Rækker!AD19=2,2,"")</f>
        <v>2</v>
      </c>
      <c r="AY19" s="32" t="str">
        <f>IF(Rækker!AF19=1,1,"")</f>
        <v/>
      </c>
      <c r="AZ19" s="41" t="str">
        <f>IF(Rækker!AF19="X","X","")</f>
        <v/>
      </c>
      <c r="BA19" s="33">
        <f>IF(Rækker!AF19=2,2,"")</f>
        <v>2</v>
      </c>
    </row>
    <row r="20" spans="1:53" ht="16.350000000000001" customHeight="1" thickTop="1" thickBot="1" x14ac:dyDescent="0.2">
      <c r="A20" s="145" t="str">
        <f>IF(F4&lt;&gt;"","Resultat: ","")</f>
        <v xml:space="preserve">Resultat: </v>
      </c>
      <c r="B20" s="146"/>
      <c r="C20" s="146"/>
      <c r="D20" s="146"/>
      <c r="E20" s="52"/>
      <c r="F20" s="132">
        <f>IF(DB!B6=13,IF(F4&lt;&gt;"",DB!Z12,""),"")</f>
        <v>4</v>
      </c>
      <c r="G20" s="133"/>
      <c r="H20" s="134"/>
      <c r="I20" s="132">
        <f>IF(DB!B6=13,IF(I4&lt;&gt;"",DB!Z13,""),"")</f>
        <v>5</v>
      </c>
      <c r="J20" s="133"/>
      <c r="K20" s="134"/>
      <c r="L20" s="132">
        <f>IF(DB!B6=13,IF(L4&lt;&gt;"",DB!Z14,""),"")</f>
        <v>6</v>
      </c>
      <c r="M20" s="133"/>
      <c r="N20" s="134"/>
      <c r="O20" s="132">
        <f>IF(DB!B6=13,IF(O4&lt;&gt;"",DB!Z15,""),"")</f>
        <v>4</v>
      </c>
      <c r="P20" s="133"/>
      <c r="Q20" s="134"/>
      <c r="R20" s="132">
        <f>IF(DB!B6=13,IF(R4&lt;&gt;"",DB!Z16,""),"")</f>
        <v>6</v>
      </c>
      <c r="S20" s="133"/>
      <c r="T20" s="134"/>
      <c r="U20" s="132">
        <f>IF(DB!B6=13,IF(U4&lt;&gt;"",DB!Z17,""),"")</f>
        <v>4</v>
      </c>
      <c r="V20" s="133"/>
      <c r="W20" s="134"/>
      <c r="X20" s="132">
        <f>IF(DB!B6=13,IF(X4&lt;&gt;"",DB!Z18,""),"")</f>
        <v>4</v>
      </c>
      <c r="Y20" s="133"/>
      <c r="Z20" s="134"/>
      <c r="AA20" s="132">
        <f>IF(DB!B6=13,IF(AA4&lt;&gt;"",DB!Z19,""),"")</f>
        <v>5</v>
      </c>
      <c r="AB20" s="133"/>
      <c r="AC20" s="134"/>
      <c r="AD20" s="132">
        <f>IF(DB!B6=13,IF(AD4&lt;&gt;"",DB!Z20,""),"")</f>
        <v>5</v>
      </c>
      <c r="AE20" s="133"/>
      <c r="AF20" s="134"/>
      <c r="AG20" s="132">
        <f>IF(DB!B6=13,IF(AG4&lt;&gt;"",DB!Z21,""),"")</f>
        <v>6</v>
      </c>
      <c r="AH20" s="133"/>
      <c r="AI20" s="134"/>
      <c r="AJ20" s="132">
        <f>IF(DB!B6=13,IF(AJ4&lt;&gt;"",DB!Z22,""),"")</f>
        <v>5</v>
      </c>
      <c r="AK20" s="133"/>
      <c r="AL20" s="134"/>
      <c r="AM20" s="132">
        <f>IF(DB!B6=13,IF(AM4&lt;&gt;"",DB!Z23,""),"")</f>
        <v>5</v>
      </c>
      <c r="AN20" s="133"/>
      <c r="AO20" s="134"/>
      <c r="AP20" s="132">
        <f>IF(DB!B6=13,IF(AP4&lt;&gt;"",DB!Z24,""),"")</f>
        <v>6</v>
      </c>
      <c r="AQ20" s="133"/>
      <c r="AR20" s="134"/>
      <c r="AS20" s="132">
        <f>IF(DB!B6=13,IF(AS4&lt;&gt;"",DB!Z25,""),"")</f>
        <v>7</v>
      </c>
      <c r="AT20" s="133"/>
      <c r="AU20" s="134"/>
      <c r="AV20" s="132">
        <f>IF(DB!B6=13,IF(AV4&lt;&gt;"",DB!Z26,""),"")</f>
        <v>7</v>
      </c>
      <c r="AW20" s="133"/>
      <c r="AX20" s="134"/>
      <c r="AY20" s="132">
        <f>IF(DB!B6=13,IF(AY4&lt;&gt;"",DB!Z27,""),"")</f>
        <v>5</v>
      </c>
      <c r="AZ20" s="133"/>
      <c r="BA20" s="134"/>
    </row>
    <row r="21" spans="1:53" ht="16.350000000000001" customHeight="1" thickTop="1" thickBot="1" x14ac:dyDescent="0.2">
      <c r="A21" s="31"/>
      <c r="B21" s="31"/>
      <c r="C21" s="31"/>
    </row>
    <row r="22" spans="1:53" ht="75.75" customHeight="1" thickTop="1" x14ac:dyDescent="0.15">
      <c r="A22" s="139" t="str">
        <f>IF(F22&lt;&gt;"",DB!C3,"")</f>
        <v>10. runde</v>
      </c>
      <c r="B22" s="140"/>
      <c r="C22" s="140"/>
      <c r="D22" s="141"/>
      <c r="E22" s="128" t="str">
        <f>IF(F22&lt;&gt;"","De 13 rigtige","")</f>
        <v>De 13 rigtige</v>
      </c>
      <c r="F22" s="126" t="str">
        <f>Rækker!B23</f>
        <v>Harry</v>
      </c>
      <c r="G22" s="127"/>
      <c r="H22" s="128"/>
      <c r="I22" s="126" t="str">
        <f>Rækker!D23</f>
        <v>Hede</v>
      </c>
      <c r="J22" s="127"/>
      <c r="K22" s="128"/>
      <c r="L22" s="126" t="str">
        <f>Rækker!F23</f>
        <v>Himbo</v>
      </c>
      <c r="M22" s="127"/>
      <c r="N22" s="128"/>
      <c r="O22" s="126" t="str">
        <f>Rækker!H23</f>
        <v>Højgård</v>
      </c>
      <c r="P22" s="127"/>
      <c r="Q22" s="128"/>
      <c r="R22" s="126" t="str">
        <f>Rækker!J23</f>
        <v>Håvard</v>
      </c>
      <c r="S22" s="127"/>
      <c r="T22" s="128"/>
      <c r="U22" s="126" t="str">
        <f>Rækker!L23</f>
        <v>Idskov</v>
      </c>
      <c r="V22" s="127"/>
      <c r="W22" s="128"/>
      <c r="X22" s="126" t="str">
        <f>Rækker!N23</f>
        <v>Kailua</v>
      </c>
      <c r="Y22" s="127"/>
      <c r="Z22" s="128"/>
      <c r="AA22" s="126" t="str">
        <f>Rækker!P23</f>
        <v>Kinks</v>
      </c>
      <c r="AB22" s="127"/>
      <c r="AC22" s="128"/>
      <c r="AD22" s="126" t="str">
        <f>Rækker!R23</f>
        <v>Kudsken</v>
      </c>
      <c r="AE22" s="127"/>
      <c r="AF22" s="128"/>
      <c r="AG22" s="126" t="str">
        <f>Rækker!T23</f>
        <v>Laplace</v>
      </c>
      <c r="AH22" s="127"/>
      <c r="AI22" s="128"/>
      <c r="AJ22" s="126" t="str">
        <f>Rækker!V23</f>
        <v>Lauge</v>
      </c>
      <c r="AK22" s="127"/>
      <c r="AL22" s="128"/>
      <c r="AM22" s="126" t="str">
        <f>Rækker!X23</f>
        <v>Livpool</v>
      </c>
      <c r="AN22" s="127"/>
      <c r="AO22" s="128"/>
      <c r="AP22" s="126" t="str">
        <f>Rækker!Z23</f>
        <v>LPHJ</v>
      </c>
      <c r="AQ22" s="127"/>
      <c r="AR22" s="128"/>
      <c r="AS22" s="126" t="str">
        <f>Rækker!AB23</f>
        <v>Lucky</v>
      </c>
      <c r="AT22" s="127"/>
      <c r="AU22" s="128"/>
      <c r="AV22" s="126" t="str">
        <f>Rækker!AD23</f>
        <v>LUFCMOT</v>
      </c>
      <c r="AW22" s="127"/>
      <c r="AX22" s="128"/>
      <c r="AY22" s="126" t="str">
        <f>Rækker!AF23</f>
        <v>Lund</v>
      </c>
      <c r="AZ22" s="127"/>
      <c r="BA22" s="128"/>
    </row>
    <row r="23" spans="1:53" ht="16.350000000000001" customHeight="1" thickBot="1" x14ac:dyDescent="0.2">
      <c r="A23" s="142"/>
      <c r="B23" s="143"/>
      <c r="C23" s="143"/>
      <c r="D23" s="144"/>
      <c r="E23" s="138"/>
      <c r="F23" s="129" t="str">
        <f>DB!L28</f>
        <v/>
      </c>
      <c r="G23" s="130"/>
      <c r="H23" s="131"/>
      <c r="I23" s="129" t="str">
        <f>DB!L29</f>
        <v/>
      </c>
      <c r="J23" s="130"/>
      <c r="K23" s="131"/>
      <c r="L23" s="129" t="str">
        <f>DB!L30</f>
        <v/>
      </c>
      <c r="M23" s="130"/>
      <c r="N23" s="131"/>
      <c r="O23" s="129" t="str">
        <f>DB!L31</f>
        <v/>
      </c>
      <c r="P23" s="130"/>
      <c r="Q23" s="131"/>
      <c r="R23" s="129" t="str">
        <f>DB!L32</f>
        <v/>
      </c>
      <c r="S23" s="130"/>
      <c r="T23" s="131"/>
      <c r="U23" s="129" t="str">
        <f>DB!L33</f>
        <v/>
      </c>
      <c r="V23" s="130"/>
      <c r="W23" s="131"/>
      <c r="X23" s="129" t="str">
        <f>DB!L34</f>
        <v/>
      </c>
      <c r="Y23" s="130"/>
      <c r="Z23" s="131"/>
      <c r="AA23" s="129" t="str">
        <f>DB!L35</f>
        <v/>
      </c>
      <c r="AB23" s="130"/>
      <c r="AC23" s="131"/>
      <c r="AD23" s="129" t="str">
        <f>DB!L36</f>
        <v/>
      </c>
      <c r="AE23" s="130"/>
      <c r="AF23" s="131"/>
      <c r="AG23" s="129" t="str">
        <f>DB!L37</f>
        <v/>
      </c>
      <c r="AH23" s="130"/>
      <c r="AI23" s="131"/>
      <c r="AJ23" s="129" t="str">
        <f>DB!L38</f>
        <v/>
      </c>
      <c r="AK23" s="130"/>
      <c r="AL23" s="131"/>
      <c r="AM23" s="129" t="str">
        <f>DB!L39</f>
        <v/>
      </c>
      <c r="AN23" s="130"/>
      <c r="AO23" s="131"/>
      <c r="AP23" s="129" t="str">
        <f>DB!L40</f>
        <v/>
      </c>
      <c r="AQ23" s="130"/>
      <c r="AR23" s="131"/>
      <c r="AS23" s="129" t="str">
        <f>DB!L41</f>
        <v/>
      </c>
      <c r="AT23" s="130"/>
      <c r="AU23" s="131"/>
      <c r="AV23" s="129" t="str">
        <f>DB!L42</f>
        <v/>
      </c>
      <c r="AW23" s="130"/>
      <c r="AX23" s="131"/>
      <c r="AY23" s="129" t="str">
        <f>DB!L43</f>
        <v/>
      </c>
      <c r="AZ23" s="130"/>
      <c r="BA23" s="131"/>
    </row>
    <row r="24" spans="1:53" ht="16.350000000000001" customHeight="1" thickTop="1" thickBot="1" x14ac:dyDescent="0.2">
      <c r="A24" s="135"/>
      <c r="B24" s="136"/>
      <c r="C24" s="136"/>
      <c r="D24" s="137"/>
      <c r="E24" s="55" t="s">
        <v>47</v>
      </c>
      <c r="F24" s="35">
        <v>1</v>
      </c>
      <c r="G24" s="36" t="s">
        <v>16</v>
      </c>
      <c r="H24" s="34">
        <v>2</v>
      </c>
      <c r="I24" s="35">
        <v>1</v>
      </c>
      <c r="J24" s="36" t="s">
        <v>16</v>
      </c>
      <c r="K24" s="34">
        <v>2</v>
      </c>
      <c r="L24" s="35">
        <v>1</v>
      </c>
      <c r="M24" s="36" t="s">
        <v>16</v>
      </c>
      <c r="N24" s="34">
        <v>2</v>
      </c>
      <c r="O24" s="35">
        <v>1</v>
      </c>
      <c r="P24" s="36" t="s">
        <v>16</v>
      </c>
      <c r="Q24" s="34">
        <v>2</v>
      </c>
      <c r="R24" s="35">
        <v>1</v>
      </c>
      <c r="S24" s="36" t="s">
        <v>16</v>
      </c>
      <c r="T24" s="34">
        <v>2</v>
      </c>
      <c r="U24" s="35">
        <v>1</v>
      </c>
      <c r="V24" s="36" t="s">
        <v>16</v>
      </c>
      <c r="W24" s="34">
        <v>2</v>
      </c>
      <c r="X24" s="35">
        <v>1</v>
      </c>
      <c r="Y24" s="36" t="s">
        <v>16</v>
      </c>
      <c r="Z24" s="34">
        <v>2</v>
      </c>
      <c r="AA24" s="35">
        <v>1</v>
      </c>
      <c r="AB24" s="36" t="s">
        <v>16</v>
      </c>
      <c r="AC24" s="34">
        <v>2</v>
      </c>
      <c r="AD24" s="35">
        <v>1</v>
      </c>
      <c r="AE24" s="36" t="s">
        <v>16</v>
      </c>
      <c r="AF24" s="34">
        <v>2</v>
      </c>
      <c r="AG24" s="35">
        <v>1</v>
      </c>
      <c r="AH24" s="36" t="s">
        <v>16</v>
      </c>
      <c r="AI24" s="34">
        <v>2</v>
      </c>
      <c r="AJ24" s="35">
        <v>1</v>
      </c>
      <c r="AK24" s="36" t="s">
        <v>16</v>
      </c>
      <c r="AL24" s="34">
        <v>2</v>
      </c>
      <c r="AM24" s="35">
        <v>1</v>
      </c>
      <c r="AN24" s="36" t="s">
        <v>16</v>
      </c>
      <c r="AO24" s="34">
        <v>2</v>
      </c>
      <c r="AP24" s="35">
        <v>1</v>
      </c>
      <c r="AQ24" s="36" t="s">
        <v>16</v>
      </c>
      <c r="AR24" s="34">
        <v>2</v>
      </c>
      <c r="AS24" s="35">
        <v>1</v>
      </c>
      <c r="AT24" s="36" t="s">
        <v>16</v>
      </c>
      <c r="AU24" s="34">
        <v>2</v>
      </c>
      <c r="AV24" s="35">
        <v>1</v>
      </c>
      <c r="AW24" s="36" t="s">
        <v>16</v>
      </c>
      <c r="AX24" s="34">
        <v>2</v>
      </c>
      <c r="AY24" s="35">
        <v>1</v>
      </c>
      <c r="AZ24" s="36" t="s">
        <v>16</v>
      </c>
      <c r="BA24" s="34">
        <v>2</v>
      </c>
    </row>
    <row r="25" spans="1:53" ht="16.350000000000001" customHeight="1" thickTop="1" x14ac:dyDescent="0.15">
      <c r="A25" s="56"/>
      <c r="B25" s="57" t="str">
        <f>IF(F22&lt;&gt;"","1.","")</f>
        <v>1.</v>
      </c>
      <c r="C25" s="58" t="str">
        <f>IF(F22&lt;&gt;"",CONCATENATE(Kampe!B5," - ",Kampe!D5,"........................................................................................................."),"")</f>
        <v>Chelsea - Manchester City.........................................................................................................</v>
      </c>
      <c r="D25" s="40" t="s">
        <v>46</v>
      </c>
      <c r="E25" s="59">
        <f>IF(F22&lt;&gt;"",IF(E7&lt;&gt;"",E7,""),"")</f>
        <v>2</v>
      </c>
      <c r="F25" s="32" t="str">
        <f>IF(Rækker!B27=1,1,"")</f>
        <v/>
      </c>
      <c r="G25" s="41" t="str">
        <f>IF(Rækker!B27="X","X","")</f>
        <v/>
      </c>
      <c r="H25" s="33">
        <f>IF(Rækker!B27=2,2,"")</f>
        <v>2</v>
      </c>
      <c r="I25" s="32" t="str">
        <f>IF(Rækker!D27=1,1,"")</f>
        <v/>
      </c>
      <c r="J25" s="41" t="str">
        <f>IF(Rækker!D27="X","X","")</f>
        <v/>
      </c>
      <c r="K25" s="33">
        <f>IF(Rækker!D27=2,2,"")</f>
        <v>2</v>
      </c>
      <c r="L25" s="32" t="str">
        <f>IF(Rækker!F27=1,1,"")</f>
        <v/>
      </c>
      <c r="M25" s="41" t="str">
        <f>IF(Rækker!F27="X","X","")</f>
        <v/>
      </c>
      <c r="N25" s="33">
        <f>IF(Rækker!F27=2,2,"")</f>
        <v>2</v>
      </c>
      <c r="O25" s="32" t="str">
        <f>IF(Rækker!H27=1,1,"")</f>
        <v/>
      </c>
      <c r="P25" s="41" t="str">
        <f>IF(Rækker!H27="X","X","")</f>
        <v/>
      </c>
      <c r="Q25" s="33">
        <f>IF(Rækker!H27=2,2,"")</f>
        <v>2</v>
      </c>
      <c r="R25" s="32" t="str">
        <f>IF(Rækker!J27=1,1,"")</f>
        <v/>
      </c>
      <c r="S25" s="41" t="str">
        <f>IF(Rækker!J27="X","X","")</f>
        <v/>
      </c>
      <c r="T25" s="33">
        <f>IF(Rækker!J27=2,2,"")</f>
        <v>2</v>
      </c>
      <c r="U25" s="32" t="str">
        <f>IF(Rækker!L27=1,1,"")</f>
        <v/>
      </c>
      <c r="V25" s="41" t="str">
        <f>IF(Rækker!L27="X","X","")</f>
        <v/>
      </c>
      <c r="W25" s="33">
        <f>IF(Rækker!L27=2,2,"")</f>
        <v>2</v>
      </c>
      <c r="X25" s="32" t="str">
        <f>IF(Rækker!N27=1,1,"")</f>
        <v/>
      </c>
      <c r="Y25" s="41" t="str">
        <f>IF(Rækker!N27="X","X","")</f>
        <v/>
      </c>
      <c r="Z25" s="33">
        <f>IF(Rækker!N27=2,2,"")</f>
        <v>2</v>
      </c>
      <c r="AA25" s="32" t="str">
        <f>IF(Rækker!P27=1,1,"")</f>
        <v/>
      </c>
      <c r="AB25" s="41" t="str">
        <f>IF(Rækker!P27="X","X","")</f>
        <v/>
      </c>
      <c r="AC25" s="33">
        <f>IF(Rækker!P27=2,2,"")</f>
        <v>2</v>
      </c>
      <c r="AD25" s="32" t="str">
        <f>IF(Rækker!R27=1,1,"")</f>
        <v/>
      </c>
      <c r="AE25" s="41" t="str">
        <f>IF(Rækker!R27="X","X","")</f>
        <v/>
      </c>
      <c r="AF25" s="33">
        <f>IF(Rækker!R27=2,2,"")</f>
        <v>2</v>
      </c>
      <c r="AG25" s="32" t="str">
        <f>IF(Rækker!T27=1,1,"")</f>
        <v/>
      </c>
      <c r="AH25" s="41" t="str">
        <f>IF(Rækker!T27="X","X","")</f>
        <v/>
      </c>
      <c r="AI25" s="33">
        <f>IF(Rækker!T27=2,2,"")</f>
        <v>2</v>
      </c>
      <c r="AJ25" s="32" t="str">
        <f>IF(Rækker!V27=1,1,"")</f>
        <v/>
      </c>
      <c r="AK25" s="41" t="str">
        <f>IF(Rækker!V27="X","X","")</f>
        <v/>
      </c>
      <c r="AL25" s="33">
        <f>IF(Rækker!V27=2,2,"")</f>
        <v>2</v>
      </c>
      <c r="AM25" s="32" t="str">
        <f>IF(Rækker!X27=1,1,"")</f>
        <v/>
      </c>
      <c r="AN25" s="41" t="str">
        <f>IF(Rækker!X27="X","X","")</f>
        <v/>
      </c>
      <c r="AO25" s="33">
        <f>IF(Rækker!X27=2,2,"")</f>
        <v>2</v>
      </c>
      <c r="AP25" s="32" t="str">
        <f>IF(Rækker!Z27=1,1,"")</f>
        <v/>
      </c>
      <c r="AQ25" s="41" t="str">
        <f>IF(Rækker!Z27="X","X","")</f>
        <v/>
      </c>
      <c r="AR25" s="33">
        <f>IF(Rækker!Z27=2,2,"")</f>
        <v>2</v>
      </c>
      <c r="AS25" s="32" t="str">
        <f>IF(Rækker!AB27=1,1,"")</f>
        <v/>
      </c>
      <c r="AT25" s="41" t="str">
        <f>IF(Rækker!AB27="X","X","")</f>
        <v/>
      </c>
      <c r="AU25" s="33">
        <f>IF(Rækker!AB27=2,2,"")</f>
        <v>2</v>
      </c>
      <c r="AV25" s="32" t="str">
        <f>IF(Rækker!AD27=1,1,"")</f>
        <v/>
      </c>
      <c r="AW25" s="41" t="str">
        <f>IF(Rækker!AD27="X","X","")</f>
        <v/>
      </c>
      <c r="AX25" s="33">
        <f>IF(Rækker!AD27=2,2,"")</f>
        <v>2</v>
      </c>
      <c r="AY25" s="32" t="str">
        <f>IF(Rækker!AF27=1,1,"")</f>
        <v/>
      </c>
      <c r="AZ25" s="41" t="str">
        <f>IF(Rækker!AF27="X","X","")</f>
        <v/>
      </c>
      <c r="BA25" s="33">
        <f>IF(Rækker!AF27=2,2,"")</f>
        <v>2</v>
      </c>
    </row>
    <row r="26" spans="1:53" ht="16.350000000000001" customHeight="1" x14ac:dyDescent="0.15">
      <c r="A26" s="56"/>
      <c r="B26" s="57" t="str">
        <f>IF(F22&lt;&gt;"","2.","")</f>
        <v>2.</v>
      </c>
      <c r="C26" s="58" t="str">
        <f>IF(F22&lt;&gt;"",CONCATENATE(Kampe!B6," - ",Kampe!D6,"........................................................................................................."),"")</f>
        <v>Werder Bremen - Dortmund.........................................................................................................</v>
      </c>
      <c r="D26" s="40" t="s">
        <v>46</v>
      </c>
      <c r="E26" s="42">
        <f>IF(F22&lt;&gt;"",IF(E8&lt;&gt;"",E8,""),"")</f>
        <v>2</v>
      </c>
      <c r="F26" s="43" t="str">
        <f>IF(Rækker!B28=1,1,"")</f>
        <v/>
      </c>
      <c r="G26" s="44" t="str">
        <f>IF(Rækker!B28="X","X","")</f>
        <v/>
      </c>
      <c r="H26" s="45">
        <f>IF(Rækker!B28=2,2,"")</f>
        <v>2</v>
      </c>
      <c r="I26" s="43" t="str">
        <f>IF(Rækker!D28=1,1,"")</f>
        <v/>
      </c>
      <c r="J26" s="44" t="str">
        <f>IF(Rækker!D28="X","X","")</f>
        <v/>
      </c>
      <c r="K26" s="45">
        <f>IF(Rækker!D28=2,2,"")</f>
        <v>2</v>
      </c>
      <c r="L26" s="43" t="str">
        <f>IF(Rækker!F28=1,1,"")</f>
        <v/>
      </c>
      <c r="M26" s="44" t="str">
        <f>IF(Rækker!F28="X","X","")</f>
        <v/>
      </c>
      <c r="N26" s="45">
        <f>IF(Rækker!F28=2,2,"")</f>
        <v>2</v>
      </c>
      <c r="O26" s="43" t="str">
        <f>IF(Rækker!H28=1,1,"")</f>
        <v/>
      </c>
      <c r="P26" s="44" t="str">
        <f>IF(Rækker!H28="X","X","")</f>
        <v/>
      </c>
      <c r="Q26" s="45">
        <f>IF(Rækker!H28=2,2,"")</f>
        <v>2</v>
      </c>
      <c r="R26" s="43" t="str">
        <f>IF(Rækker!J28=1,1,"")</f>
        <v/>
      </c>
      <c r="S26" s="44" t="str">
        <f>IF(Rækker!J28="X","X","")</f>
        <v/>
      </c>
      <c r="T26" s="45">
        <f>IF(Rækker!J28=2,2,"")</f>
        <v>2</v>
      </c>
      <c r="U26" s="43" t="str">
        <f>IF(Rækker!L28=1,1,"")</f>
        <v/>
      </c>
      <c r="V26" s="44" t="str">
        <f>IF(Rækker!L28="X","X","")</f>
        <v/>
      </c>
      <c r="W26" s="45">
        <f>IF(Rækker!L28=2,2,"")</f>
        <v>2</v>
      </c>
      <c r="X26" s="43" t="str">
        <f>IF(Rækker!N28=1,1,"")</f>
        <v/>
      </c>
      <c r="Y26" s="44" t="str">
        <f>IF(Rækker!N28="X","X","")</f>
        <v/>
      </c>
      <c r="Z26" s="45">
        <f>IF(Rækker!N28=2,2,"")</f>
        <v>2</v>
      </c>
      <c r="AA26" s="43" t="str">
        <f>IF(Rækker!P28=1,1,"")</f>
        <v/>
      </c>
      <c r="AB26" s="44" t="str">
        <f>IF(Rækker!P28="X","X","")</f>
        <v/>
      </c>
      <c r="AC26" s="45">
        <f>IF(Rækker!P28=2,2,"")</f>
        <v>2</v>
      </c>
      <c r="AD26" s="43" t="str">
        <f>IF(Rækker!R28=1,1,"")</f>
        <v/>
      </c>
      <c r="AE26" s="44" t="str">
        <f>IF(Rækker!R28="X","X","")</f>
        <v>X</v>
      </c>
      <c r="AF26" s="45" t="str">
        <f>IF(Rækker!R28=2,2,"")</f>
        <v/>
      </c>
      <c r="AG26" s="43" t="str">
        <f>IF(Rækker!T28=1,1,"")</f>
        <v/>
      </c>
      <c r="AH26" s="44" t="str">
        <f>IF(Rækker!T28="X","X","")</f>
        <v/>
      </c>
      <c r="AI26" s="45">
        <f>IF(Rækker!T28=2,2,"")</f>
        <v>2</v>
      </c>
      <c r="AJ26" s="43" t="str">
        <f>IF(Rækker!V28=1,1,"")</f>
        <v/>
      </c>
      <c r="AK26" s="44" t="str">
        <f>IF(Rækker!V28="X","X","")</f>
        <v/>
      </c>
      <c r="AL26" s="45">
        <f>IF(Rækker!V28=2,2,"")</f>
        <v>2</v>
      </c>
      <c r="AM26" s="43" t="str">
        <f>IF(Rækker!X28=1,1,"")</f>
        <v/>
      </c>
      <c r="AN26" s="44" t="str">
        <f>IF(Rækker!X28="X","X","")</f>
        <v/>
      </c>
      <c r="AO26" s="45">
        <f>IF(Rækker!X28=2,2,"")</f>
        <v>2</v>
      </c>
      <c r="AP26" s="43" t="str">
        <f>IF(Rækker!Z28=1,1,"")</f>
        <v/>
      </c>
      <c r="AQ26" s="44" t="str">
        <f>IF(Rækker!Z28="X","X","")</f>
        <v/>
      </c>
      <c r="AR26" s="45">
        <f>IF(Rækker!Z28=2,2,"")</f>
        <v>2</v>
      </c>
      <c r="AS26" s="43" t="str">
        <f>IF(Rækker!AB28=1,1,"")</f>
        <v/>
      </c>
      <c r="AT26" s="44" t="str">
        <f>IF(Rækker!AB28="X","X","")</f>
        <v/>
      </c>
      <c r="AU26" s="45">
        <f>IF(Rækker!AB28=2,2,"")</f>
        <v>2</v>
      </c>
      <c r="AV26" s="43" t="str">
        <f>IF(Rækker!AD28=1,1,"")</f>
        <v/>
      </c>
      <c r="AW26" s="44" t="str">
        <f>IF(Rækker!AD28="X","X","")</f>
        <v/>
      </c>
      <c r="AX26" s="45">
        <f>IF(Rækker!AD28=2,2,"")</f>
        <v>2</v>
      </c>
      <c r="AY26" s="43" t="str">
        <f>IF(Rækker!AF28=1,1,"")</f>
        <v/>
      </c>
      <c r="AZ26" s="44" t="str">
        <f>IF(Rækker!AF28="X","X","")</f>
        <v/>
      </c>
      <c r="BA26" s="45">
        <f>IF(Rækker!AF28=2,2,"")</f>
        <v>2</v>
      </c>
    </row>
    <row r="27" spans="1:53" ht="16.350000000000001" customHeight="1" thickBot="1" x14ac:dyDescent="0.2">
      <c r="A27" s="56"/>
      <c r="B27" s="60" t="str">
        <f>IF(F22&lt;&gt;"","3.","")</f>
        <v>3.</v>
      </c>
      <c r="C27" s="61" t="str">
        <f>IF(F22&lt;&gt;"",CONCATENATE(Kampe!B7," - ",Kampe!D7,"........................................................................................................."),"")</f>
        <v>Heidenheim - Mainz.........................................................................................................</v>
      </c>
      <c r="D27" s="40" t="s">
        <v>46</v>
      </c>
      <c r="E27" s="62">
        <f>IF(F22&lt;&gt;"",IF(E9&lt;&gt;"",E9,""),"")</f>
        <v>2</v>
      </c>
      <c r="F27" s="48">
        <f>IF(Rækker!B29=1,1,"")</f>
        <v>1</v>
      </c>
      <c r="G27" s="49" t="str">
        <f>IF(Rækker!B29="X","X","")</f>
        <v/>
      </c>
      <c r="H27" s="50" t="str">
        <f>IF(Rækker!B29=2,2,"")</f>
        <v/>
      </c>
      <c r="I27" s="48">
        <f>IF(Rækker!D29=1,1,"")</f>
        <v>1</v>
      </c>
      <c r="J27" s="49" t="str">
        <f>IF(Rækker!D29="X","X","")</f>
        <v/>
      </c>
      <c r="K27" s="50" t="str">
        <f>IF(Rækker!D29=2,2,"")</f>
        <v/>
      </c>
      <c r="L27" s="48">
        <f>IF(Rækker!F29=1,1,"")</f>
        <v>1</v>
      </c>
      <c r="M27" s="49" t="str">
        <f>IF(Rækker!F29="X","X","")</f>
        <v/>
      </c>
      <c r="N27" s="50" t="str">
        <f>IF(Rækker!F29=2,2,"")</f>
        <v/>
      </c>
      <c r="O27" s="48">
        <f>IF(Rækker!H29=1,1,"")</f>
        <v>1</v>
      </c>
      <c r="P27" s="49" t="str">
        <f>IF(Rækker!H29="X","X","")</f>
        <v/>
      </c>
      <c r="Q27" s="50" t="str">
        <f>IF(Rækker!H29=2,2,"")</f>
        <v/>
      </c>
      <c r="R27" s="48">
        <f>IF(Rækker!J29=1,1,"")</f>
        <v>1</v>
      </c>
      <c r="S27" s="49" t="str">
        <f>IF(Rækker!J29="X","X","")</f>
        <v/>
      </c>
      <c r="T27" s="50" t="str">
        <f>IF(Rækker!J29=2,2,"")</f>
        <v/>
      </c>
      <c r="U27" s="48">
        <f>IF(Rækker!L29=1,1,"")</f>
        <v>1</v>
      </c>
      <c r="V27" s="49" t="str">
        <f>IF(Rækker!L29="X","X","")</f>
        <v/>
      </c>
      <c r="W27" s="50" t="str">
        <f>IF(Rækker!L29=2,2,"")</f>
        <v/>
      </c>
      <c r="X27" s="48">
        <f>IF(Rækker!N29=1,1,"")</f>
        <v>1</v>
      </c>
      <c r="Y27" s="49" t="str">
        <f>IF(Rækker!N29="X","X","")</f>
        <v/>
      </c>
      <c r="Z27" s="50" t="str">
        <f>IF(Rækker!N29=2,2,"")</f>
        <v/>
      </c>
      <c r="AA27" s="48">
        <f>IF(Rækker!P29=1,1,"")</f>
        <v>1</v>
      </c>
      <c r="AB27" s="49" t="str">
        <f>IF(Rækker!P29="X","X","")</f>
        <v/>
      </c>
      <c r="AC27" s="50" t="str">
        <f>IF(Rækker!P29=2,2,"")</f>
        <v/>
      </c>
      <c r="AD27" s="48">
        <f>IF(Rækker!R29=1,1,"")</f>
        <v>1</v>
      </c>
      <c r="AE27" s="49" t="str">
        <f>IF(Rækker!R29="X","X","")</f>
        <v/>
      </c>
      <c r="AF27" s="50" t="str">
        <f>IF(Rækker!R29=2,2,"")</f>
        <v/>
      </c>
      <c r="AG27" s="48">
        <f>IF(Rækker!T29=1,1,"")</f>
        <v>1</v>
      </c>
      <c r="AH27" s="49" t="str">
        <f>IF(Rækker!T29="X","X","")</f>
        <v/>
      </c>
      <c r="AI27" s="50" t="str">
        <f>IF(Rækker!T29=2,2,"")</f>
        <v/>
      </c>
      <c r="AJ27" s="48">
        <f>IF(Rækker!V29=1,1,"")</f>
        <v>1</v>
      </c>
      <c r="AK27" s="49" t="str">
        <f>IF(Rækker!V29="X","X","")</f>
        <v/>
      </c>
      <c r="AL27" s="50" t="str">
        <f>IF(Rækker!V29=2,2,"")</f>
        <v/>
      </c>
      <c r="AM27" s="48">
        <f>IF(Rækker!X29=1,1,"")</f>
        <v>1</v>
      </c>
      <c r="AN27" s="49" t="str">
        <f>IF(Rækker!X29="X","X","")</f>
        <v/>
      </c>
      <c r="AO27" s="50" t="str">
        <f>IF(Rækker!X29=2,2,"")</f>
        <v/>
      </c>
      <c r="AP27" s="48">
        <f>IF(Rækker!Z29=1,1,"")</f>
        <v>1</v>
      </c>
      <c r="AQ27" s="49" t="str">
        <f>IF(Rækker!Z29="X","X","")</f>
        <v/>
      </c>
      <c r="AR27" s="50" t="str">
        <f>IF(Rækker!Z29=2,2,"")</f>
        <v/>
      </c>
      <c r="AS27" s="48">
        <f>IF(Rækker!AB29=1,1,"")</f>
        <v>1</v>
      </c>
      <c r="AT27" s="49" t="str">
        <f>IF(Rækker!AB29="X","X","")</f>
        <v/>
      </c>
      <c r="AU27" s="50" t="str">
        <f>IF(Rækker!AB29=2,2,"")</f>
        <v/>
      </c>
      <c r="AV27" s="48">
        <f>IF(Rækker!AD29=1,1,"")</f>
        <v>1</v>
      </c>
      <c r="AW27" s="49" t="str">
        <f>IF(Rækker!AD29="X","X","")</f>
        <v/>
      </c>
      <c r="AX27" s="50" t="str">
        <f>IF(Rækker!AD29=2,2,"")</f>
        <v/>
      </c>
      <c r="AY27" s="48">
        <f>IF(Rækker!AF29=1,1,"")</f>
        <v>1</v>
      </c>
      <c r="AZ27" s="49" t="str">
        <f>IF(Rækker!AF29="X","X","")</f>
        <v/>
      </c>
      <c r="BA27" s="50" t="str">
        <f>IF(Rækker!AF29=2,2,"")</f>
        <v/>
      </c>
    </row>
    <row r="28" spans="1:53" ht="16.350000000000001" customHeight="1" x14ac:dyDescent="0.15">
      <c r="A28" s="56"/>
      <c r="B28" s="57" t="str">
        <f>IF(F22&lt;&gt;"","4.","")</f>
        <v>4.</v>
      </c>
      <c r="C28" s="58" t="str">
        <f>IF(F22&lt;&gt;"",CONCATENATE(Kampe!B8," - ",Kampe!D8,"........................................................................................................."),"")</f>
        <v>Bayern München - FC Köln.........................................................................................................</v>
      </c>
      <c r="D28" s="40" t="s">
        <v>46</v>
      </c>
      <c r="E28" s="63">
        <f>IF(F22&lt;&gt;"",IF(E10&lt;&gt;"",E10,""),"")</f>
        <v>1</v>
      </c>
      <c r="F28" s="51">
        <f>IF(Rækker!B30=1,1,"")</f>
        <v>1</v>
      </c>
      <c r="G28" s="41" t="str">
        <f>IF(Rækker!B30="X","X","")</f>
        <v/>
      </c>
      <c r="H28" s="33" t="str">
        <f>IF(Rækker!B30=2,2,"")</f>
        <v/>
      </c>
      <c r="I28" s="32">
        <f>IF(Rækker!D30=1,1,"")</f>
        <v>1</v>
      </c>
      <c r="J28" s="41" t="str">
        <f>IF(Rækker!D30="X","X","")</f>
        <v/>
      </c>
      <c r="K28" s="33" t="str">
        <f>IF(Rækker!D30=2,2,"")</f>
        <v/>
      </c>
      <c r="L28" s="32">
        <f>IF(Rækker!F30=1,1,"")</f>
        <v>1</v>
      </c>
      <c r="M28" s="41" t="str">
        <f>IF(Rækker!F30="X","X","")</f>
        <v/>
      </c>
      <c r="N28" s="33" t="str">
        <f>IF(Rækker!F30=2,2,"")</f>
        <v/>
      </c>
      <c r="O28" s="32">
        <f>IF(Rækker!H30=1,1,"")</f>
        <v>1</v>
      </c>
      <c r="P28" s="41" t="str">
        <f>IF(Rækker!H30="X","X","")</f>
        <v/>
      </c>
      <c r="Q28" s="33" t="str">
        <f>IF(Rækker!H30=2,2,"")</f>
        <v/>
      </c>
      <c r="R28" s="32">
        <f>IF(Rækker!J30=1,1,"")</f>
        <v>1</v>
      </c>
      <c r="S28" s="41" t="str">
        <f>IF(Rækker!J30="X","X","")</f>
        <v/>
      </c>
      <c r="T28" s="33" t="str">
        <f>IF(Rækker!J30=2,2,"")</f>
        <v/>
      </c>
      <c r="U28" s="32">
        <f>IF(Rækker!L30=1,1,"")</f>
        <v>1</v>
      </c>
      <c r="V28" s="41" t="str">
        <f>IF(Rækker!L30="X","X","")</f>
        <v/>
      </c>
      <c r="W28" s="33" t="str">
        <f>IF(Rækker!L30=2,2,"")</f>
        <v/>
      </c>
      <c r="X28" s="32">
        <f>IF(Rækker!N30=1,1,"")</f>
        <v>1</v>
      </c>
      <c r="Y28" s="41" t="str">
        <f>IF(Rækker!N30="X","X","")</f>
        <v/>
      </c>
      <c r="Z28" s="33" t="str">
        <f>IF(Rækker!N30=2,2,"")</f>
        <v/>
      </c>
      <c r="AA28" s="32">
        <f>IF(Rækker!P30=1,1,"")</f>
        <v>1</v>
      </c>
      <c r="AB28" s="41" t="str">
        <f>IF(Rækker!P30="X","X","")</f>
        <v/>
      </c>
      <c r="AC28" s="33" t="str">
        <f>IF(Rækker!P30=2,2,"")</f>
        <v/>
      </c>
      <c r="AD28" s="32">
        <f>IF(Rækker!R30=1,1,"")</f>
        <v>1</v>
      </c>
      <c r="AE28" s="41" t="str">
        <f>IF(Rækker!R30="X","X","")</f>
        <v/>
      </c>
      <c r="AF28" s="33" t="str">
        <f>IF(Rækker!R30=2,2,"")</f>
        <v/>
      </c>
      <c r="AG28" s="32">
        <f>IF(Rækker!T30=1,1,"")</f>
        <v>1</v>
      </c>
      <c r="AH28" s="41" t="str">
        <f>IF(Rækker!T30="X","X","")</f>
        <v/>
      </c>
      <c r="AI28" s="33" t="str">
        <f>IF(Rækker!T30=2,2,"")</f>
        <v/>
      </c>
      <c r="AJ28" s="32">
        <f>IF(Rækker!V30=1,1,"")</f>
        <v>1</v>
      </c>
      <c r="AK28" s="41" t="str">
        <f>IF(Rækker!V30="X","X","")</f>
        <v/>
      </c>
      <c r="AL28" s="33" t="str">
        <f>IF(Rækker!V30=2,2,"")</f>
        <v/>
      </c>
      <c r="AM28" s="32">
        <f>IF(Rækker!X30=1,1,"")</f>
        <v>1</v>
      </c>
      <c r="AN28" s="41" t="str">
        <f>IF(Rækker!X30="X","X","")</f>
        <v/>
      </c>
      <c r="AO28" s="33" t="str">
        <f>IF(Rækker!X30=2,2,"")</f>
        <v/>
      </c>
      <c r="AP28" s="32">
        <f>IF(Rækker!Z30=1,1,"")</f>
        <v>1</v>
      </c>
      <c r="AQ28" s="41" t="str">
        <f>IF(Rækker!Z30="X","X","")</f>
        <v/>
      </c>
      <c r="AR28" s="33" t="str">
        <f>IF(Rækker!Z30=2,2,"")</f>
        <v/>
      </c>
      <c r="AS28" s="32">
        <f>IF(Rækker!AB30=1,1,"")</f>
        <v>1</v>
      </c>
      <c r="AT28" s="41" t="str">
        <f>IF(Rækker!AB30="X","X","")</f>
        <v/>
      </c>
      <c r="AU28" s="33" t="str">
        <f>IF(Rækker!AB30=2,2,"")</f>
        <v/>
      </c>
      <c r="AV28" s="32">
        <f>IF(Rækker!AD30=1,1,"")</f>
        <v>1</v>
      </c>
      <c r="AW28" s="41" t="str">
        <f>IF(Rækker!AD30="X","X","")</f>
        <v/>
      </c>
      <c r="AX28" s="33" t="str">
        <f>IF(Rækker!AD30=2,2,"")</f>
        <v/>
      </c>
      <c r="AY28" s="32">
        <f>IF(Rækker!AF30=1,1,"")</f>
        <v>1</v>
      </c>
      <c r="AZ28" s="41" t="str">
        <f>IF(Rækker!AF30="X","X","")</f>
        <v/>
      </c>
      <c r="BA28" s="33" t="str">
        <f>IF(Rækker!AF30=2,2,"")</f>
        <v/>
      </c>
    </row>
    <row r="29" spans="1:53" ht="16.350000000000001" customHeight="1" x14ac:dyDescent="0.15">
      <c r="A29" s="56"/>
      <c r="B29" s="57" t="str">
        <f>IF(F22&lt;&gt;"","5.","")</f>
        <v>5.</v>
      </c>
      <c r="C29" s="58" t="str">
        <f>IF(F22&lt;&gt;"",CONCATENATE(Kampe!B9," - ",Kampe!D9,"........................................................................................................."),"")</f>
        <v>Frankfurt - Stuttgart.........................................................................................................</v>
      </c>
      <c r="D29" s="40" t="s">
        <v>46</v>
      </c>
      <c r="E29" s="42" t="str">
        <f>IF(F22&lt;&gt;"",IF(E11&lt;&gt;"",E11,""),"")</f>
        <v>x</v>
      </c>
      <c r="F29" s="43" t="str">
        <f>IF(Rækker!B31=1,1,"")</f>
        <v/>
      </c>
      <c r="G29" s="44" t="str">
        <f>IF(Rækker!B31="X","X","")</f>
        <v/>
      </c>
      <c r="H29" s="45">
        <f>IF(Rækker!B31=2,2,"")</f>
        <v>2</v>
      </c>
      <c r="I29" s="43" t="str">
        <f>IF(Rækker!D31=1,1,"")</f>
        <v/>
      </c>
      <c r="J29" s="44" t="str">
        <f>IF(Rækker!D31="X","X","")</f>
        <v/>
      </c>
      <c r="K29" s="45">
        <f>IF(Rækker!D31=2,2,"")</f>
        <v>2</v>
      </c>
      <c r="L29" s="43" t="str">
        <f>IF(Rækker!F31=1,1,"")</f>
        <v/>
      </c>
      <c r="M29" s="44" t="str">
        <f>IF(Rækker!F31="X","X","")</f>
        <v/>
      </c>
      <c r="N29" s="45">
        <f>IF(Rækker!F31=2,2,"")</f>
        <v>2</v>
      </c>
      <c r="O29" s="43" t="str">
        <f>IF(Rækker!H31=1,1,"")</f>
        <v/>
      </c>
      <c r="P29" s="44" t="str">
        <f>IF(Rækker!H31="X","X","")</f>
        <v/>
      </c>
      <c r="Q29" s="45">
        <f>IF(Rækker!H31=2,2,"")</f>
        <v>2</v>
      </c>
      <c r="R29" s="43" t="str">
        <f>IF(Rækker!J31=1,1,"")</f>
        <v/>
      </c>
      <c r="S29" s="44" t="str">
        <f>IF(Rækker!J31="X","X","")</f>
        <v/>
      </c>
      <c r="T29" s="45">
        <f>IF(Rækker!J31=2,2,"")</f>
        <v>2</v>
      </c>
      <c r="U29" s="43" t="str">
        <f>IF(Rækker!L31=1,1,"")</f>
        <v/>
      </c>
      <c r="V29" s="44" t="str">
        <f>IF(Rækker!L31="X","X","")</f>
        <v/>
      </c>
      <c r="W29" s="45">
        <f>IF(Rækker!L31=2,2,"")</f>
        <v>2</v>
      </c>
      <c r="X29" s="43" t="str">
        <f>IF(Rækker!N31=1,1,"")</f>
        <v/>
      </c>
      <c r="Y29" s="44" t="str">
        <f>IF(Rækker!N31="X","X","")</f>
        <v/>
      </c>
      <c r="Z29" s="45">
        <f>IF(Rækker!N31=2,2,"")</f>
        <v>2</v>
      </c>
      <c r="AA29" s="43" t="str">
        <f>IF(Rækker!P31=1,1,"")</f>
        <v/>
      </c>
      <c r="AB29" s="44" t="str">
        <f>IF(Rækker!P31="X","X","")</f>
        <v/>
      </c>
      <c r="AC29" s="45">
        <f>IF(Rækker!P31=2,2,"")</f>
        <v>2</v>
      </c>
      <c r="AD29" s="43" t="str">
        <f>IF(Rækker!R31=1,1,"")</f>
        <v/>
      </c>
      <c r="AE29" s="44" t="str">
        <f>IF(Rækker!R31="X","X","")</f>
        <v/>
      </c>
      <c r="AF29" s="45">
        <f>IF(Rækker!R31=2,2,"")</f>
        <v>2</v>
      </c>
      <c r="AG29" s="43" t="str">
        <f>IF(Rækker!T31=1,1,"")</f>
        <v/>
      </c>
      <c r="AH29" s="44" t="str">
        <f>IF(Rækker!T31="X","X","")</f>
        <v/>
      </c>
      <c r="AI29" s="45">
        <f>IF(Rækker!T31=2,2,"")</f>
        <v>2</v>
      </c>
      <c r="AJ29" s="43" t="str">
        <f>IF(Rækker!V31=1,1,"")</f>
        <v/>
      </c>
      <c r="AK29" s="44" t="str">
        <f>IF(Rækker!V31="X","X","")</f>
        <v/>
      </c>
      <c r="AL29" s="45">
        <f>IF(Rækker!V31=2,2,"")</f>
        <v>2</v>
      </c>
      <c r="AM29" s="43" t="str">
        <f>IF(Rækker!X31=1,1,"")</f>
        <v/>
      </c>
      <c r="AN29" s="44" t="str">
        <f>IF(Rækker!X31="X","X","")</f>
        <v/>
      </c>
      <c r="AO29" s="45">
        <f>IF(Rækker!X31=2,2,"")</f>
        <v>2</v>
      </c>
      <c r="AP29" s="43" t="str">
        <f>IF(Rækker!Z31=1,1,"")</f>
        <v/>
      </c>
      <c r="AQ29" s="44" t="str">
        <f>IF(Rækker!Z31="X","X","")</f>
        <v/>
      </c>
      <c r="AR29" s="45">
        <f>IF(Rækker!Z31=2,2,"")</f>
        <v>2</v>
      </c>
      <c r="AS29" s="43" t="str">
        <f>IF(Rækker!AB31=1,1,"")</f>
        <v/>
      </c>
      <c r="AT29" s="44" t="str">
        <f>IF(Rækker!AB31="X","X","")</f>
        <v/>
      </c>
      <c r="AU29" s="45">
        <f>IF(Rækker!AB31=2,2,"")</f>
        <v>2</v>
      </c>
      <c r="AV29" s="43" t="str">
        <f>IF(Rækker!AD31=1,1,"")</f>
        <v/>
      </c>
      <c r="AW29" s="44" t="str">
        <f>IF(Rækker!AD31="X","X","")</f>
        <v/>
      </c>
      <c r="AX29" s="45">
        <f>IF(Rækker!AD31=2,2,"")</f>
        <v>2</v>
      </c>
      <c r="AY29" s="43" t="str">
        <f>IF(Rækker!AF31=1,1,"")</f>
        <v/>
      </c>
      <c r="AZ29" s="44" t="str">
        <f>IF(Rækker!AF31="X","X","")</f>
        <v/>
      </c>
      <c r="BA29" s="45">
        <f>IF(Rækker!AF31=2,2,"")</f>
        <v>2</v>
      </c>
    </row>
    <row r="30" spans="1:53" ht="16.350000000000001" customHeight="1" thickBot="1" x14ac:dyDescent="0.2">
      <c r="A30" s="56"/>
      <c r="B30" s="60" t="str">
        <f>IF(F22&lt;&gt;"","6.","")</f>
        <v>6.</v>
      </c>
      <c r="C30" s="61" t="str">
        <f>IF(F22&lt;&gt;"",CONCATENATE(Kampe!B10," - ",Kampe!D10,"........................................................................................................."),"")</f>
        <v>Leverkusen - Hamburger SV.........................................................................................................</v>
      </c>
      <c r="D30" s="40" t="s">
        <v>46</v>
      </c>
      <c r="E30" s="62" t="str">
        <f>IF(F22&lt;&gt;"",IF(E12&lt;&gt;"",E12,""),"")</f>
        <v>x</v>
      </c>
      <c r="F30" s="48">
        <f>IF(Rækker!B32=1,1,"")</f>
        <v>1</v>
      </c>
      <c r="G30" s="49" t="str">
        <f>IF(Rækker!B32="X","X","")</f>
        <v/>
      </c>
      <c r="H30" s="50" t="str">
        <f>IF(Rækker!B32=2,2,"")</f>
        <v/>
      </c>
      <c r="I30" s="48">
        <f>IF(Rækker!D32=1,1,"")</f>
        <v>1</v>
      </c>
      <c r="J30" s="49" t="str">
        <f>IF(Rækker!D32="X","X","")</f>
        <v/>
      </c>
      <c r="K30" s="50" t="str">
        <f>IF(Rækker!D32=2,2,"")</f>
        <v/>
      </c>
      <c r="L30" s="48">
        <f>IF(Rækker!F32=1,1,"")</f>
        <v>1</v>
      </c>
      <c r="M30" s="49" t="str">
        <f>IF(Rækker!F32="X","X","")</f>
        <v/>
      </c>
      <c r="N30" s="50" t="str">
        <f>IF(Rækker!F32=2,2,"")</f>
        <v/>
      </c>
      <c r="O30" s="48">
        <f>IF(Rækker!H32=1,1,"")</f>
        <v>1</v>
      </c>
      <c r="P30" s="49" t="str">
        <f>IF(Rækker!H32="X","X","")</f>
        <v/>
      </c>
      <c r="Q30" s="50" t="str">
        <f>IF(Rækker!H32=2,2,"")</f>
        <v/>
      </c>
      <c r="R30" s="48">
        <f>IF(Rækker!J32=1,1,"")</f>
        <v>1</v>
      </c>
      <c r="S30" s="49" t="str">
        <f>IF(Rækker!J32="X","X","")</f>
        <v/>
      </c>
      <c r="T30" s="50" t="str">
        <f>IF(Rækker!J32=2,2,"")</f>
        <v/>
      </c>
      <c r="U30" s="48">
        <f>IF(Rækker!L32=1,1,"")</f>
        <v>1</v>
      </c>
      <c r="V30" s="49" t="str">
        <f>IF(Rækker!L32="X","X","")</f>
        <v/>
      </c>
      <c r="W30" s="50" t="str">
        <f>IF(Rækker!L32=2,2,"")</f>
        <v/>
      </c>
      <c r="X30" s="48">
        <f>IF(Rækker!N32=1,1,"")</f>
        <v>1</v>
      </c>
      <c r="Y30" s="49" t="str">
        <f>IF(Rækker!N32="X","X","")</f>
        <v/>
      </c>
      <c r="Z30" s="50" t="str">
        <f>IF(Rækker!N32=2,2,"")</f>
        <v/>
      </c>
      <c r="AA30" s="48">
        <f>IF(Rækker!P32=1,1,"")</f>
        <v>1</v>
      </c>
      <c r="AB30" s="49" t="str">
        <f>IF(Rækker!P32="X","X","")</f>
        <v/>
      </c>
      <c r="AC30" s="50" t="str">
        <f>IF(Rækker!P32=2,2,"")</f>
        <v/>
      </c>
      <c r="AD30" s="48">
        <f>IF(Rækker!R32=1,1,"")</f>
        <v>1</v>
      </c>
      <c r="AE30" s="49" t="str">
        <f>IF(Rækker!R32="X","X","")</f>
        <v/>
      </c>
      <c r="AF30" s="50" t="str">
        <f>IF(Rækker!R32=2,2,"")</f>
        <v/>
      </c>
      <c r="AG30" s="48">
        <f>IF(Rækker!T32=1,1,"")</f>
        <v>1</v>
      </c>
      <c r="AH30" s="49" t="str">
        <f>IF(Rækker!T32="X","X","")</f>
        <v/>
      </c>
      <c r="AI30" s="50" t="str">
        <f>IF(Rækker!T32=2,2,"")</f>
        <v/>
      </c>
      <c r="AJ30" s="48">
        <f>IF(Rækker!V32=1,1,"")</f>
        <v>1</v>
      </c>
      <c r="AK30" s="49" t="str">
        <f>IF(Rækker!V32="X","X","")</f>
        <v/>
      </c>
      <c r="AL30" s="50" t="str">
        <f>IF(Rækker!V32=2,2,"")</f>
        <v/>
      </c>
      <c r="AM30" s="48">
        <f>IF(Rækker!X32=1,1,"")</f>
        <v>1</v>
      </c>
      <c r="AN30" s="49" t="str">
        <f>IF(Rækker!X32="X","X","")</f>
        <v/>
      </c>
      <c r="AO30" s="50" t="str">
        <f>IF(Rækker!X32=2,2,"")</f>
        <v/>
      </c>
      <c r="AP30" s="48">
        <f>IF(Rækker!Z32=1,1,"")</f>
        <v>1</v>
      </c>
      <c r="AQ30" s="49" t="str">
        <f>IF(Rækker!Z32="X","X","")</f>
        <v/>
      </c>
      <c r="AR30" s="50" t="str">
        <f>IF(Rækker!Z32=2,2,"")</f>
        <v/>
      </c>
      <c r="AS30" s="48">
        <f>IF(Rækker!AB32=1,1,"")</f>
        <v>1</v>
      </c>
      <c r="AT30" s="49" t="str">
        <f>IF(Rækker!AB32="X","X","")</f>
        <v/>
      </c>
      <c r="AU30" s="50" t="str">
        <f>IF(Rækker!AB32=2,2,"")</f>
        <v/>
      </c>
      <c r="AV30" s="48">
        <f>IF(Rækker!AD32=1,1,"")</f>
        <v>1</v>
      </c>
      <c r="AW30" s="49" t="str">
        <f>IF(Rækker!AD32="X","X","")</f>
        <v/>
      </c>
      <c r="AX30" s="50" t="str">
        <f>IF(Rækker!AD32=2,2,"")</f>
        <v/>
      </c>
      <c r="AY30" s="48">
        <f>IF(Rækker!AF32=1,1,"")</f>
        <v>1</v>
      </c>
      <c r="AZ30" s="49" t="str">
        <f>IF(Rækker!AF32="X","X","")</f>
        <v/>
      </c>
      <c r="BA30" s="50" t="str">
        <f>IF(Rækker!AF32=2,2,"")</f>
        <v/>
      </c>
    </row>
    <row r="31" spans="1:53" ht="16.350000000000001" customHeight="1" x14ac:dyDescent="0.15">
      <c r="A31" s="56"/>
      <c r="B31" s="57" t="str">
        <f>IF(F22&lt;&gt;"","7.","")</f>
        <v>7.</v>
      </c>
      <c r="C31" s="58" t="str">
        <f>IF(F22&lt;&gt;"",CONCATENATE(Kampe!B11," - ",Kampe!D11,"........................................................................................................."),"")</f>
        <v>St. Pauli - Wolfsburg.........................................................................................................</v>
      </c>
      <c r="D31" s="40" t="s">
        <v>46</v>
      </c>
      <c r="E31" s="63">
        <f>IF(F22&lt;&gt;"",IF(E13&lt;&gt;"",E13,""),"")</f>
        <v>2</v>
      </c>
      <c r="F31" s="51" t="str">
        <f>IF(Rækker!B33=1,1,"")</f>
        <v/>
      </c>
      <c r="G31" s="41" t="str">
        <f>IF(Rækker!B33="X","X","")</f>
        <v>X</v>
      </c>
      <c r="H31" s="33" t="str">
        <f>IF(Rækker!B33=2,2,"")</f>
        <v/>
      </c>
      <c r="I31" s="32" t="str">
        <f>IF(Rækker!D33=1,1,"")</f>
        <v/>
      </c>
      <c r="J31" s="41" t="str">
        <f>IF(Rækker!D33="X","X","")</f>
        <v/>
      </c>
      <c r="K31" s="33">
        <f>IF(Rækker!D33=2,2,"")</f>
        <v>2</v>
      </c>
      <c r="L31" s="32" t="str">
        <f>IF(Rækker!F33=1,1,"")</f>
        <v/>
      </c>
      <c r="M31" s="41" t="str">
        <f>IF(Rækker!F33="X","X","")</f>
        <v/>
      </c>
      <c r="N31" s="33">
        <f>IF(Rækker!F33=2,2,"")</f>
        <v>2</v>
      </c>
      <c r="O31" s="32" t="str">
        <f>IF(Rækker!H33=1,1,"")</f>
        <v/>
      </c>
      <c r="P31" s="41" t="str">
        <f>IF(Rækker!H33="X","X","")</f>
        <v/>
      </c>
      <c r="Q31" s="33">
        <f>IF(Rækker!H33=2,2,"")</f>
        <v>2</v>
      </c>
      <c r="R31" s="32" t="str">
        <f>IF(Rækker!J33=1,1,"")</f>
        <v/>
      </c>
      <c r="S31" s="41" t="str">
        <f>IF(Rækker!J33="X","X","")</f>
        <v/>
      </c>
      <c r="T31" s="33">
        <f>IF(Rækker!J33=2,2,"")</f>
        <v>2</v>
      </c>
      <c r="U31" s="32" t="str">
        <f>IF(Rækker!L33=1,1,"")</f>
        <v/>
      </c>
      <c r="V31" s="41" t="str">
        <f>IF(Rækker!L33="X","X","")</f>
        <v/>
      </c>
      <c r="W31" s="33">
        <f>IF(Rækker!L33=2,2,"")</f>
        <v>2</v>
      </c>
      <c r="X31" s="32" t="str">
        <f>IF(Rækker!N33=1,1,"")</f>
        <v/>
      </c>
      <c r="Y31" s="41" t="str">
        <f>IF(Rækker!N33="X","X","")</f>
        <v/>
      </c>
      <c r="Z31" s="33">
        <f>IF(Rækker!N33=2,2,"")</f>
        <v>2</v>
      </c>
      <c r="AA31" s="32" t="str">
        <f>IF(Rækker!P33=1,1,"")</f>
        <v/>
      </c>
      <c r="AB31" s="41" t="str">
        <f>IF(Rækker!P33="X","X","")</f>
        <v/>
      </c>
      <c r="AC31" s="33">
        <f>IF(Rækker!P33=2,2,"")</f>
        <v>2</v>
      </c>
      <c r="AD31" s="32" t="str">
        <f>IF(Rækker!R33=1,1,"")</f>
        <v/>
      </c>
      <c r="AE31" s="41" t="str">
        <f>IF(Rækker!R33="X","X","")</f>
        <v>X</v>
      </c>
      <c r="AF31" s="33" t="str">
        <f>IF(Rækker!R33=2,2,"")</f>
        <v/>
      </c>
      <c r="AG31" s="32">
        <f>IF(Rækker!T33=1,1,"")</f>
        <v>1</v>
      </c>
      <c r="AH31" s="41" t="str">
        <f>IF(Rækker!T33="X","X","")</f>
        <v/>
      </c>
      <c r="AI31" s="33" t="str">
        <f>IF(Rækker!T33=2,2,"")</f>
        <v/>
      </c>
      <c r="AJ31" s="32" t="str">
        <f>IF(Rækker!V33=1,1,"")</f>
        <v/>
      </c>
      <c r="AK31" s="41" t="str">
        <f>IF(Rækker!V33="X","X","")</f>
        <v>X</v>
      </c>
      <c r="AL31" s="33" t="str">
        <f>IF(Rækker!V33=2,2,"")</f>
        <v/>
      </c>
      <c r="AM31" s="32" t="str">
        <f>IF(Rækker!X33=1,1,"")</f>
        <v/>
      </c>
      <c r="AN31" s="41" t="str">
        <f>IF(Rækker!X33="X","X","")</f>
        <v>X</v>
      </c>
      <c r="AO31" s="33" t="str">
        <f>IF(Rækker!X33=2,2,"")</f>
        <v/>
      </c>
      <c r="AP31" s="32" t="str">
        <f>IF(Rækker!Z33=1,1,"")</f>
        <v/>
      </c>
      <c r="AQ31" s="41" t="str">
        <f>IF(Rækker!Z33="X","X","")</f>
        <v/>
      </c>
      <c r="AR31" s="33">
        <f>IF(Rækker!Z33=2,2,"")</f>
        <v>2</v>
      </c>
      <c r="AS31" s="32" t="str">
        <f>IF(Rækker!AB33=1,1,"")</f>
        <v/>
      </c>
      <c r="AT31" s="41" t="str">
        <f>IF(Rækker!AB33="X","X","")</f>
        <v/>
      </c>
      <c r="AU31" s="33">
        <f>IF(Rækker!AB33=2,2,"")</f>
        <v>2</v>
      </c>
      <c r="AV31" s="32" t="str">
        <f>IF(Rækker!AD33=1,1,"")</f>
        <v/>
      </c>
      <c r="AW31" s="41" t="str">
        <f>IF(Rækker!AD33="X","X","")</f>
        <v>X</v>
      </c>
      <c r="AX31" s="33" t="str">
        <f>IF(Rækker!AD33=2,2,"")</f>
        <v/>
      </c>
      <c r="AY31" s="32" t="str">
        <f>IF(Rækker!AF33=1,1,"")</f>
        <v/>
      </c>
      <c r="AZ31" s="41" t="str">
        <f>IF(Rækker!AF33="X","X","")</f>
        <v/>
      </c>
      <c r="BA31" s="33">
        <f>IF(Rækker!AF33=2,2,"")</f>
        <v>2</v>
      </c>
    </row>
    <row r="32" spans="1:53" ht="16.350000000000001" customHeight="1" x14ac:dyDescent="0.15">
      <c r="A32" s="56"/>
      <c r="B32" s="57" t="str">
        <f>IF(F22&lt;&gt;"","8.","")</f>
        <v>8.</v>
      </c>
      <c r="C32" s="58" t="str">
        <f>IF(F22&lt;&gt;"",CONCATENATE(Kampe!B12," - ",Kampe!D12,"........................................................................................................."),"")</f>
        <v>Freiburg - RB Leipzig.........................................................................................................</v>
      </c>
      <c r="D32" s="40" t="s">
        <v>46</v>
      </c>
      <c r="E32" s="42">
        <f>IF(F22&lt;&gt;"",IF(E14&lt;&gt;"",E14,""),"")</f>
        <v>1</v>
      </c>
      <c r="F32" s="43" t="str">
        <f>IF(Rækker!B34=1,1,"")</f>
        <v/>
      </c>
      <c r="G32" s="44" t="str">
        <f>IF(Rækker!B34="X","X","")</f>
        <v/>
      </c>
      <c r="H32" s="45">
        <f>IF(Rækker!B34=2,2,"")</f>
        <v>2</v>
      </c>
      <c r="I32" s="43" t="str">
        <f>IF(Rækker!D34=1,1,"")</f>
        <v/>
      </c>
      <c r="J32" s="44" t="str">
        <f>IF(Rækker!D34="X","X","")</f>
        <v/>
      </c>
      <c r="K32" s="45">
        <f>IF(Rækker!D34=2,2,"")</f>
        <v>2</v>
      </c>
      <c r="L32" s="43" t="str">
        <f>IF(Rækker!F34=1,1,"")</f>
        <v/>
      </c>
      <c r="M32" s="44" t="str">
        <f>IF(Rækker!F34="X","X","")</f>
        <v/>
      </c>
      <c r="N32" s="45">
        <f>IF(Rækker!F34=2,2,"")</f>
        <v>2</v>
      </c>
      <c r="O32" s="43" t="str">
        <f>IF(Rækker!H34=1,1,"")</f>
        <v/>
      </c>
      <c r="P32" s="44" t="str">
        <f>IF(Rækker!H34="X","X","")</f>
        <v/>
      </c>
      <c r="Q32" s="45">
        <f>IF(Rækker!H34=2,2,"")</f>
        <v>2</v>
      </c>
      <c r="R32" s="43" t="str">
        <f>IF(Rækker!J34=1,1,"")</f>
        <v/>
      </c>
      <c r="S32" s="44" t="str">
        <f>IF(Rækker!J34="X","X","")</f>
        <v/>
      </c>
      <c r="T32" s="45">
        <f>IF(Rækker!J34=2,2,"")</f>
        <v>2</v>
      </c>
      <c r="U32" s="43" t="str">
        <f>IF(Rækker!L34=1,1,"")</f>
        <v/>
      </c>
      <c r="V32" s="44" t="str">
        <f>IF(Rækker!L34="X","X","")</f>
        <v/>
      </c>
      <c r="W32" s="45">
        <f>IF(Rækker!L34=2,2,"")</f>
        <v>2</v>
      </c>
      <c r="X32" s="43">
        <f>IF(Rækker!N34=1,1,"")</f>
        <v>1</v>
      </c>
      <c r="Y32" s="44" t="str">
        <f>IF(Rækker!N34="X","X","")</f>
        <v/>
      </c>
      <c r="Z32" s="45" t="str">
        <f>IF(Rækker!N34=2,2,"")</f>
        <v/>
      </c>
      <c r="AA32" s="43" t="str">
        <f>IF(Rækker!P34=1,1,"")</f>
        <v/>
      </c>
      <c r="AB32" s="44" t="str">
        <f>IF(Rækker!P34="X","X","")</f>
        <v/>
      </c>
      <c r="AC32" s="45">
        <f>IF(Rækker!P34=2,2,"")</f>
        <v>2</v>
      </c>
      <c r="AD32" s="43" t="str">
        <f>IF(Rækker!R34=1,1,"")</f>
        <v/>
      </c>
      <c r="AE32" s="44" t="str">
        <f>IF(Rækker!R34="X","X","")</f>
        <v/>
      </c>
      <c r="AF32" s="45">
        <f>IF(Rækker!R34=2,2,"")</f>
        <v>2</v>
      </c>
      <c r="AG32" s="43" t="str">
        <f>IF(Rækker!T34=1,1,"")</f>
        <v/>
      </c>
      <c r="AH32" s="44" t="str">
        <f>IF(Rækker!T34="X","X","")</f>
        <v/>
      </c>
      <c r="AI32" s="45">
        <f>IF(Rækker!T34=2,2,"")</f>
        <v>2</v>
      </c>
      <c r="AJ32" s="43" t="str">
        <f>IF(Rækker!V34=1,1,"")</f>
        <v/>
      </c>
      <c r="AK32" s="44" t="str">
        <f>IF(Rækker!V34="X","X","")</f>
        <v/>
      </c>
      <c r="AL32" s="45">
        <f>IF(Rækker!V34=2,2,"")</f>
        <v>2</v>
      </c>
      <c r="AM32" s="43">
        <f>IF(Rækker!X34=1,1,"")</f>
        <v>1</v>
      </c>
      <c r="AN32" s="44" t="str">
        <f>IF(Rækker!X34="X","X","")</f>
        <v/>
      </c>
      <c r="AO32" s="45" t="str">
        <f>IF(Rækker!X34=2,2,"")</f>
        <v/>
      </c>
      <c r="AP32" s="43">
        <f>IF(Rækker!Z34=1,1,"")</f>
        <v>1</v>
      </c>
      <c r="AQ32" s="44" t="str">
        <f>IF(Rækker!Z34="X","X","")</f>
        <v/>
      </c>
      <c r="AR32" s="45" t="str">
        <f>IF(Rækker!Z34=2,2,"")</f>
        <v/>
      </c>
      <c r="AS32" s="43" t="str">
        <f>IF(Rækker!AB34=1,1,"")</f>
        <v/>
      </c>
      <c r="AT32" s="44" t="str">
        <f>IF(Rækker!AB34="X","X","")</f>
        <v>X</v>
      </c>
      <c r="AU32" s="45" t="str">
        <f>IF(Rækker!AB34=2,2,"")</f>
        <v/>
      </c>
      <c r="AV32" s="43" t="str">
        <f>IF(Rækker!AD34=1,1,"")</f>
        <v/>
      </c>
      <c r="AW32" s="44" t="str">
        <f>IF(Rækker!AD34="X","X","")</f>
        <v/>
      </c>
      <c r="AX32" s="45">
        <f>IF(Rækker!AD34=2,2,"")</f>
        <v>2</v>
      </c>
      <c r="AY32" s="43" t="str">
        <f>IF(Rækker!AF34=1,1,"")</f>
        <v/>
      </c>
      <c r="AZ32" s="44" t="str">
        <f>IF(Rækker!AF34="X","X","")</f>
        <v/>
      </c>
      <c r="BA32" s="45">
        <f>IF(Rækker!AF34=2,2,"")</f>
        <v>2</v>
      </c>
    </row>
    <row r="33" spans="1:53" ht="16.350000000000001" customHeight="1" thickBot="1" x14ac:dyDescent="0.2">
      <c r="A33" s="56"/>
      <c r="B33" s="60" t="str">
        <f>IF(F22&lt;&gt;"","9.","")</f>
        <v>9.</v>
      </c>
      <c r="C33" s="61" t="str">
        <f>IF(F22&lt;&gt;"",CONCATENATE(Kampe!B13," - ",Kampe!D13,"........................................................................................................."),"")</f>
        <v>B.M'gladbach - Hoffenheim.........................................................................................................</v>
      </c>
      <c r="D33" s="40" t="s">
        <v>46</v>
      </c>
      <c r="E33" s="62">
        <f>IF(F22&lt;&gt;"",IF(E15&lt;&gt;"",E15,""),"")</f>
        <v>1</v>
      </c>
      <c r="F33" s="48" t="str">
        <f>IF(Rækker!B35=1,1,"")</f>
        <v/>
      </c>
      <c r="G33" s="49" t="str">
        <f>IF(Rækker!B35="X","X","")</f>
        <v/>
      </c>
      <c r="H33" s="50">
        <f>IF(Rækker!B35=2,2,"")</f>
        <v>2</v>
      </c>
      <c r="I33" s="48" t="str">
        <f>IF(Rækker!D35=1,1,"")</f>
        <v/>
      </c>
      <c r="J33" s="49" t="str">
        <f>IF(Rækker!D35="X","X","")</f>
        <v/>
      </c>
      <c r="K33" s="50">
        <f>IF(Rækker!D35=2,2,"")</f>
        <v>2</v>
      </c>
      <c r="L33" s="48" t="str">
        <f>IF(Rækker!F35=1,1,"")</f>
        <v/>
      </c>
      <c r="M33" s="49" t="str">
        <f>IF(Rækker!F35="X","X","")</f>
        <v/>
      </c>
      <c r="N33" s="50">
        <f>IF(Rækker!F35=2,2,"")</f>
        <v>2</v>
      </c>
      <c r="O33" s="48" t="str">
        <f>IF(Rækker!H35=1,1,"")</f>
        <v/>
      </c>
      <c r="P33" s="49" t="str">
        <f>IF(Rækker!H35="X","X","")</f>
        <v/>
      </c>
      <c r="Q33" s="50">
        <f>IF(Rækker!H35=2,2,"")</f>
        <v>2</v>
      </c>
      <c r="R33" s="48" t="str">
        <f>IF(Rækker!J35=1,1,"")</f>
        <v/>
      </c>
      <c r="S33" s="49" t="str">
        <f>IF(Rækker!J35="X","X","")</f>
        <v/>
      </c>
      <c r="T33" s="50">
        <f>IF(Rækker!J35=2,2,"")</f>
        <v>2</v>
      </c>
      <c r="U33" s="48" t="str">
        <f>IF(Rækker!L35=1,1,"")</f>
        <v/>
      </c>
      <c r="V33" s="49" t="str">
        <f>IF(Rækker!L35="X","X","")</f>
        <v/>
      </c>
      <c r="W33" s="50">
        <f>IF(Rækker!L35=2,2,"")</f>
        <v>2</v>
      </c>
      <c r="X33" s="48" t="str">
        <f>IF(Rækker!N35=1,1,"")</f>
        <v/>
      </c>
      <c r="Y33" s="49" t="str">
        <f>IF(Rækker!N35="X","X","")</f>
        <v/>
      </c>
      <c r="Z33" s="50">
        <f>IF(Rækker!N35=2,2,"")</f>
        <v>2</v>
      </c>
      <c r="AA33" s="48" t="str">
        <f>IF(Rækker!P35=1,1,"")</f>
        <v/>
      </c>
      <c r="AB33" s="49" t="str">
        <f>IF(Rækker!P35="X","X","")</f>
        <v/>
      </c>
      <c r="AC33" s="50">
        <f>IF(Rækker!P35=2,2,"")</f>
        <v>2</v>
      </c>
      <c r="AD33" s="48" t="str">
        <f>IF(Rækker!R35=1,1,"")</f>
        <v/>
      </c>
      <c r="AE33" s="49" t="str">
        <f>IF(Rækker!R35="X","X","")</f>
        <v/>
      </c>
      <c r="AF33" s="50">
        <f>IF(Rækker!R35=2,2,"")</f>
        <v>2</v>
      </c>
      <c r="AG33" s="48" t="str">
        <f>IF(Rækker!T35=1,1,"")</f>
        <v/>
      </c>
      <c r="AH33" s="49" t="str">
        <f>IF(Rækker!T35="X","X","")</f>
        <v/>
      </c>
      <c r="AI33" s="50">
        <f>IF(Rækker!T35=2,2,"")</f>
        <v>2</v>
      </c>
      <c r="AJ33" s="48" t="str">
        <f>IF(Rækker!V35=1,1,"")</f>
        <v/>
      </c>
      <c r="AK33" s="49" t="str">
        <f>IF(Rækker!V35="X","X","")</f>
        <v/>
      </c>
      <c r="AL33" s="50">
        <f>IF(Rækker!V35=2,2,"")</f>
        <v>2</v>
      </c>
      <c r="AM33" s="48" t="str">
        <f>IF(Rækker!X35=1,1,"")</f>
        <v/>
      </c>
      <c r="AN33" s="49" t="str">
        <f>IF(Rækker!X35="X","X","")</f>
        <v/>
      </c>
      <c r="AO33" s="50">
        <f>IF(Rækker!X35=2,2,"")</f>
        <v>2</v>
      </c>
      <c r="AP33" s="48" t="str">
        <f>IF(Rækker!Z35=1,1,"")</f>
        <v/>
      </c>
      <c r="AQ33" s="49" t="str">
        <f>IF(Rækker!Z35="X","X","")</f>
        <v/>
      </c>
      <c r="AR33" s="50">
        <f>IF(Rækker!Z35=2,2,"")</f>
        <v>2</v>
      </c>
      <c r="AS33" s="48" t="str">
        <f>IF(Rækker!AB35=1,1,"")</f>
        <v/>
      </c>
      <c r="AT33" s="49" t="str">
        <f>IF(Rækker!AB35="X","X","")</f>
        <v/>
      </c>
      <c r="AU33" s="50">
        <f>IF(Rækker!AB35=2,2,"")</f>
        <v>2</v>
      </c>
      <c r="AV33" s="48" t="str">
        <f>IF(Rækker!AD35=1,1,"")</f>
        <v/>
      </c>
      <c r="AW33" s="49" t="str">
        <f>IF(Rækker!AD35="X","X","")</f>
        <v/>
      </c>
      <c r="AX33" s="50">
        <f>IF(Rækker!AD35=2,2,"")</f>
        <v>2</v>
      </c>
      <c r="AY33" s="48" t="str">
        <f>IF(Rækker!AF35=1,1,"")</f>
        <v/>
      </c>
      <c r="AZ33" s="49" t="str">
        <f>IF(Rækker!AF35="X","X","")</f>
        <v/>
      </c>
      <c r="BA33" s="50">
        <f>IF(Rækker!AF35=2,2,"")</f>
        <v>2</v>
      </c>
    </row>
    <row r="34" spans="1:53" ht="16.350000000000001" customHeight="1" x14ac:dyDescent="0.15">
      <c r="A34" s="56"/>
      <c r="B34" s="57" t="str">
        <f>IF(F22&lt;&gt;"","10.","")</f>
        <v>10.</v>
      </c>
      <c r="C34" s="58" t="str">
        <f>IF(F22&lt;&gt;"",CONCATENATE(Kampe!B14," - ",Kampe!D14,"........................................................................................................."),"")</f>
        <v>Union Berlin - Augsburg.........................................................................................................</v>
      </c>
      <c r="D34" s="40" t="s">
        <v>46</v>
      </c>
      <c r="E34" s="63">
        <f>IF(F22&lt;&gt;"",IF(E16&lt;&gt;"",E16,""),"")</f>
        <v>1</v>
      </c>
      <c r="F34" s="51" t="str">
        <f>IF(Rækker!B36=1,1,"")</f>
        <v/>
      </c>
      <c r="G34" s="41" t="str">
        <f>IF(Rækker!B36="X","X","")</f>
        <v/>
      </c>
      <c r="H34" s="33">
        <f>IF(Rækker!B36=2,2,"")</f>
        <v>2</v>
      </c>
      <c r="I34" s="32" t="str">
        <f>IF(Rækker!D36=1,1,"")</f>
        <v/>
      </c>
      <c r="J34" s="41" t="str">
        <f>IF(Rækker!D36="X","X","")</f>
        <v/>
      </c>
      <c r="K34" s="33">
        <f>IF(Rækker!D36=2,2,"")</f>
        <v>2</v>
      </c>
      <c r="L34" s="32" t="str">
        <f>IF(Rækker!F36=1,1,"")</f>
        <v/>
      </c>
      <c r="M34" s="41" t="str">
        <f>IF(Rækker!F36="X","X","")</f>
        <v/>
      </c>
      <c r="N34" s="33">
        <f>IF(Rækker!F36=2,2,"")</f>
        <v>2</v>
      </c>
      <c r="O34" s="32" t="str">
        <f>IF(Rækker!H36=1,1,"")</f>
        <v/>
      </c>
      <c r="P34" s="41" t="str">
        <f>IF(Rækker!H36="X","X","")</f>
        <v/>
      </c>
      <c r="Q34" s="33">
        <f>IF(Rækker!H36=2,2,"")</f>
        <v>2</v>
      </c>
      <c r="R34" s="32" t="str">
        <f>IF(Rækker!J36=1,1,"")</f>
        <v/>
      </c>
      <c r="S34" s="41" t="str">
        <f>IF(Rækker!J36="X","X","")</f>
        <v/>
      </c>
      <c r="T34" s="33">
        <f>IF(Rækker!J36=2,2,"")</f>
        <v>2</v>
      </c>
      <c r="U34" s="32" t="str">
        <f>IF(Rækker!L36=1,1,"")</f>
        <v/>
      </c>
      <c r="V34" s="41" t="str">
        <f>IF(Rækker!L36="X","X","")</f>
        <v>X</v>
      </c>
      <c r="W34" s="33" t="str">
        <f>IF(Rækker!L36=2,2,"")</f>
        <v/>
      </c>
      <c r="X34" s="32" t="str">
        <f>IF(Rækker!N36=1,1,"")</f>
        <v/>
      </c>
      <c r="Y34" s="41" t="str">
        <f>IF(Rækker!N36="X","X","")</f>
        <v/>
      </c>
      <c r="Z34" s="33">
        <f>IF(Rækker!N36=2,2,"")</f>
        <v>2</v>
      </c>
      <c r="AA34" s="32" t="str">
        <f>IF(Rækker!P36=1,1,"")</f>
        <v/>
      </c>
      <c r="AB34" s="41" t="str">
        <f>IF(Rækker!P36="X","X","")</f>
        <v/>
      </c>
      <c r="AC34" s="33">
        <f>IF(Rækker!P36=2,2,"")</f>
        <v>2</v>
      </c>
      <c r="AD34" s="32" t="str">
        <f>IF(Rækker!R36=1,1,"")</f>
        <v/>
      </c>
      <c r="AE34" s="41" t="str">
        <f>IF(Rækker!R36="X","X","")</f>
        <v/>
      </c>
      <c r="AF34" s="33">
        <f>IF(Rækker!R36=2,2,"")</f>
        <v>2</v>
      </c>
      <c r="AG34" s="32" t="str">
        <f>IF(Rækker!T36=1,1,"")</f>
        <v/>
      </c>
      <c r="AH34" s="41" t="str">
        <f>IF(Rækker!T36="X","X","")</f>
        <v>X</v>
      </c>
      <c r="AI34" s="33" t="str">
        <f>IF(Rækker!T36=2,2,"")</f>
        <v/>
      </c>
      <c r="AJ34" s="32" t="str">
        <f>IF(Rækker!V36=1,1,"")</f>
        <v/>
      </c>
      <c r="AK34" s="41" t="str">
        <f>IF(Rækker!V36="X","X","")</f>
        <v>X</v>
      </c>
      <c r="AL34" s="33" t="str">
        <f>IF(Rækker!V36=2,2,"")</f>
        <v/>
      </c>
      <c r="AM34" s="32" t="str">
        <f>IF(Rækker!X36=1,1,"")</f>
        <v/>
      </c>
      <c r="AN34" s="41" t="str">
        <f>IF(Rækker!X36="X","X","")</f>
        <v/>
      </c>
      <c r="AO34" s="33">
        <f>IF(Rækker!X36=2,2,"")</f>
        <v>2</v>
      </c>
      <c r="AP34" s="32" t="str">
        <f>IF(Rækker!Z36=1,1,"")</f>
        <v/>
      </c>
      <c r="AQ34" s="41" t="str">
        <f>IF(Rækker!Z36="X","X","")</f>
        <v/>
      </c>
      <c r="AR34" s="33">
        <f>IF(Rækker!Z36=2,2,"")</f>
        <v>2</v>
      </c>
      <c r="AS34" s="32" t="str">
        <f>IF(Rækker!AB36=1,1,"")</f>
        <v/>
      </c>
      <c r="AT34" s="41" t="str">
        <f>IF(Rækker!AB36="X","X","")</f>
        <v>X</v>
      </c>
      <c r="AU34" s="33" t="str">
        <f>IF(Rækker!AB36=2,2,"")</f>
        <v/>
      </c>
      <c r="AV34" s="32" t="str">
        <f>IF(Rækker!AD36=1,1,"")</f>
        <v/>
      </c>
      <c r="AW34" s="41" t="str">
        <f>IF(Rækker!AD36="X","X","")</f>
        <v/>
      </c>
      <c r="AX34" s="33">
        <f>IF(Rækker!AD36=2,2,"")</f>
        <v>2</v>
      </c>
      <c r="AY34" s="32" t="str">
        <f>IF(Rækker!AF36=1,1,"")</f>
        <v/>
      </c>
      <c r="AZ34" s="41" t="str">
        <f>IF(Rækker!AF36="X","X","")</f>
        <v/>
      </c>
      <c r="BA34" s="33">
        <f>IF(Rækker!AF36=2,2,"")</f>
        <v>2</v>
      </c>
    </row>
    <row r="35" spans="1:53" ht="16.350000000000001" customHeight="1" x14ac:dyDescent="0.15">
      <c r="A35" s="56"/>
      <c r="B35" s="57" t="str">
        <f>IF(F22&lt;&gt;"","11.","")</f>
        <v>11.</v>
      </c>
      <c r="C35" s="58" t="str">
        <f>IF(F22&lt;&gt;"",CONCATENATE(Kampe!B15," - ",Kampe!D15,"........................................................................................................."),"")</f>
        <v>Fatih Karagumruk - Alanyaspor.........................................................................................................</v>
      </c>
      <c r="D35" s="40" t="s">
        <v>46</v>
      </c>
      <c r="E35" s="42">
        <f>IF(F22&lt;&gt;"",IF(E17&lt;&gt;"",E17,""),"")</f>
        <v>1</v>
      </c>
      <c r="F35" s="43" t="str">
        <f>IF(Rækker!B37=1,1,"")</f>
        <v/>
      </c>
      <c r="G35" s="44" t="str">
        <f>IF(Rækker!B37="X","X","")</f>
        <v/>
      </c>
      <c r="H35" s="45">
        <f>IF(Rækker!B37=2,2,"")</f>
        <v>2</v>
      </c>
      <c r="I35" s="43" t="str">
        <f>IF(Rækker!D37=1,1,"")</f>
        <v/>
      </c>
      <c r="J35" s="44" t="str">
        <f>IF(Rækker!D37="X","X","")</f>
        <v>X</v>
      </c>
      <c r="K35" s="45" t="str">
        <f>IF(Rækker!D37=2,2,"")</f>
        <v/>
      </c>
      <c r="L35" s="43" t="str">
        <f>IF(Rækker!F37=1,1,"")</f>
        <v/>
      </c>
      <c r="M35" s="44" t="str">
        <f>IF(Rækker!F37="X","X","")</f>
        <v/>
      </c>
      <c r="N35" s="45">
        <f>IF(Rækker!F37=2,2,"")</f>
        <v>2</v>
      </c>
      <c r="O35" s="43" t="str">
        <f>IF(Rækker!H37=1,1,"")</f>
        <v/>
      </c>
      <c r="P35" s="44" t="str">
        <f>IF(Rækker!H37="X","X","")</f>
        <v>X</v>
      </c>
      <c r="Q35" s="45" t="str">
        <f>IF(Rækker!H37=2,2,"")</f>
        <v/>
      </c>
      <c r="R35" s="43" t="str">
        <f>IF(Rækker!J37=1,1,"")</f>
        <v/>
      </c>
      <c r="S35" s="44" t="str">
        <f>IF(Rækker!J37="X","X","")</f>
        <v>X</v>
      </c>
      <c r="T35" s="45" t="str">
        <f>IF(Rækker!J37=2,2,"")</f>
        <v/>
      </c>
      <c r="U35" s="43" t="str">
        <f>IF(Rækker!L37=1,1,"")</f>
        <v/>
      </c>
      <c r="V35" s="44" t="str">
        <f>IF(Rækker!L37="X","X","")</f>
        <v/>
      </c>
      <c r="W35" s="45">
        <f>IF(Rækker!L37=2,2,"")</f>
        <v>2</v>
      </c>
      <c r="X35" s="43" t="str">
        <f>IF(Rækker!N37=1,1,"")</f>
        <v/>
      </c>
      <c r="Y35" s="44" t="str">
        <f>IF(Rækker!N37="X","X","")</f>
        <v>X</v>
      </c>
      <c r="Z35" s="45" t="str">
        <f>IF(Rækker!N37=2,2,"")</f>
        <v/>
      </c>
      <c r="AA35" s="43" t="str">
        <f>IF(Rækker!P37=1,1,"")</f>
        <v/>
      </c>
      <c r="AB35" s="44" t="str">
        <f>IF(Rækker!P37="X","X","")</f>
        <v>X</v>
      </c>
      <c r="AC35" s="45" t="str">
        <f>IF(Rækker!P37=2,2,"")</f>
        <v/>
      </c>
      <c r="AD35" s="43" t="str">
        <f>IF(Rækker!R37=1,1,"")</f>
        <v/>
      </c>
      <c r="AE35" s="44" t="str">
        <f>IF(Rækker!R37="X","X","")</f>
        <v/>
      </c>
      <c r="AF35" s="45">
        <f>IF(Rækker!R37=2,2,"")</f>
        <v>2</v>
      </c>
      <c r="AG35" s="43" t="str">
        <f>IF(Rækker!T37=1,1,"")</f>
        <v/>
      </c>
      <c r="AH35" s="44" t="str">
        <f>IF(Rækker!T37="X","X","")</f>
        <v/>
      </c>
      <c r="AI35" s="45">
        <f>IF(Rækker!T37=2,2,"")</f>
        <v>2</v>
      </c>
      <c r="AJ35" s="43" t="str">
        <f>IF(Rækker!V37=1,1,"")</f>
        <v/>
      </c>
      <c r="AK35" s="44" t="str">
        <f>IF(Rækker!V37="X","X","")</f>
        <v>X</v>
      </c>
      <c r="AL35" s="45" t="str">
        <f>IF(Rækker!V37=2,2,"")</f>
        <v/>
      </c>
      <c r="AM35" s="43" t="str">
        <f>IF(Rækker!X37=1,1,"")</f>
        <v/>
      </c>
      <c r="AN35" s="44" t="str">
        <f>IF(Rækker!X37="X","X","")</f>
        <v>X</v>
      </c>
      <c r="AO35" s="45" t="str">
        <f>IF(Rækker!X37=2,2,"")</f>
        <v/>
      </c>
      <c r="AP35" s="43" t="str">
        <f>IF(Rækker!Z37=1,1,"")</f>
        <v/>
      </c>
      <c r="AQ35" s="44" t="str">
        <f>IF(Rækker!Z37="X","X","")</f>
        <v>X</v>
      </c>
      <c r="AR35" s="45" t="str">
        <f>IF(Rækker!Z37=2,2,"")</f>
        <v/>
      </c>
      <c r="AS35" s="43">
        <f>IF(Rækker!AB37=1,1,"")</f>
        <v>1</v>
      </c>
      <c r="AT35" s="44" t="str">
        <f>IF(Rækker!AB37="X","X","")</f>
        <v/>
      </c>
      <c r="AU35" s="45" t="str">
        <f>IF(Rækker!AB37=2,2,"")</f>
        <v/>
      </c>
      <c r="AV35" s="43" t="str">
        <f>IF(Rækker!AD37=1,1,"")</f>
        <v/>
      </c>
      <c r="AW35" s="44" t="str">
        <f>IF(Rækker!AD37="X","X","")</f>
        <v/>
      </c>
      <c r="AX35" s="45">
        <f>IF(Rækker!AD37=2,2,"")</f>
        <v>2</v>
      </c>
      <c r="AY35" s="43" t="str">
        <f>IF(Rækker!AF37=1,1,"")</f>
        <v/>
      </c>
      <c r="AZ35" s="44" t="str">
        <f>IF(Rækker!AF37="X","X","")</f>
        <v>X</v>
      </c>
      <c r="BA35" s="45" t="str">
        <f>IF(Rækker!AF37=2,2,"")</f>
        <v/>
      </c>
    </row>
    <row r="36" spans="1:53" ht="16.350000000000001" customHeight="1" x14ac:dyDescent="0.15">
      <c r="A36" s="56"/>
      <c r="B36" s="57" t="str">
        <f>IF(F22&lt;&gt;"","12.","")</f>
        <v>12.</v>
      </c>
      <c r="C36" s="58" t="str">
        <f>IF(F22&lt;&gt;"",CONCATENATE(Kampe!B16," - ",Kampe!D16,"........................................................................................................."),"")</f>
        <v>CD Ceuta - Malaga.........................................................................................................</v>
      </c>
      <c r="D36" s="40" t="s">
        <v>46</v>
      </c>
      <c r="E36" s="42">
        <f>IF(F22&lt;&gt;"",IF(E18&lt;&gt;"",E18,""),"")</f>
        <v>2</v>
      </c>
      <c r="F36" s="43" t="str">
        <f>IF(Rækker!B38=1,1,"")</f>
        <v/>
      </c>
      <c r="G36" s="44" t="str">
        <f>IF(Rækker!B38="X","X","")</f>
        <v/>
      </c>
      <c r="H36" s="45">
        <f>IF(Rækker!B38=2,2,"")</f>
        <v>2</v>
      </c>
      <c r="I36" s="43" t="str">
        <f>IF(Rækker!D38=1,1,"")</f>
        <v/>
      </c>
      <c r="J36" s="44" t="str">
        <f>IF(Rækker!D38="X","X","")</f>
        <v/>
      </c>
      <c r="K36" s="45">
        <f>IF(Rækker!D38=2,2,"")</f>
        <v>2</v>
      </c>
      <c r="L36" s="43" t="str">
        <f>IF(Rækker!F38=1,1,"")</f>
        <v/>
      </c>
      <c r="M36" s="44" t="str">
        <f>IF(Rækker!F38="X","X","")</f>
        <v/>
      </c>
      <c r="N36" s="45">
        <f>IF(Rækker!F38=2,2,"")</f>
        <v>2</v>
      </c>
      <c r="O36" s="43" t="str">
        <f>IF(Rækker!H38=1,1,"")</f>
        <v/>
      </c>
      <c r="P36" s="44" t="str">
        <f>IF(Rækker!H38="X","X","")</f>
        <v/>
      </c>
      <c r="Q36" s="45">
        <f>IF(Rækker!H38=2,2,"")</f>
        <v>2</v>
      </c>
      <c r="R36" s="43" t="str">
        <f>IF(Rækker!J38=1,1,"")</f>
        <v/>
      </c>
      <c r="S36" s="44" t="str">
        <f>IF(Rækker!J38="X","X","")</f>
        <v/>
      </c>
      <c r="T36" s="45">
        <f>IF(Rækker!J38=2,2,"")</f>
        <v>2</v>
      </c>
      <c r="U36" s="43" t="str">
        <f>IF(Rækker!L38=1,1,"")</f>
        <v/>
      </c>
      <c r="V36" s="44" t="str">
        <f>IF(Rækker!L38="X","X","")</f>
        <v/>
      </c>
      <c r="W36" s="45">
        <f>IF(Rækker!L38=2,2,"")</f>
        <v>2</v>
      </c>
      <c r="X36" s="43" t="str">
        <f>IF(Rækker!N38=1,1,"")</f>
        <v/>
      </c>
      <c r="Y36" s="44" t="str">
        <f>IF(Rækker!N38="X","X","")</f>
        <v/>
      </c>
      <c r="Z36" s="45">
        <f>IF(Rækker!N38=2,2,"")</f>
        <v>2</v>
      </c>
      <c r="AA36" s="43" t="str">
        <f>IF(Rækker!P38=1,1,"")</f>
        <v/>
      </c>
      <c r="AB36" s="44" t="str">
        <f>IF(Rækker!P38="X","X","")</f>
        <v/>
      </c>
      <c r="AC36" s="45">
        <f>IF(Rækker!P38=2,2,"")</f>
        <v>2</v>
      </c>
      <c r="AD36" s="43" t="str">
        <f>IF(Rækker!R38=1,1,"")</f>
        <v/>
      </c>
      <c r="AE36" s="44" t="str">
        <f>IF(Rækker!R38="X","X","")</f>
        <v/>
      </c>
      <c r="AF36" s="45">
        <f>IF(Rækker!R38=2,2,"")</f>
        <v>2</v>
      </c>
      <c r="AG36" s="43" t="str">
        <f>IF(Rækker!T38=1,1,"")</f>
        <v/>
      </c>
      <c r="AH36" s="44" t="str">
        <f>IF(Rækker!T38="X","X","")</f>
        <v/>
      </c>
      <c r="AI36" s="45">
        <f>IF(Rækker!T38=2,2,"")</f>
        <v>2</v>
      </c>
      <c r="AJ36" s="43" t="str">
        <f>IF(Rækker!V38=1,1,"")</f>
        <v/>
      </c>
      <c r="AK36" s="44" t="str">
        <f>IF(Rækker!V38="X","X","")</f>
        <v/>
      </c>
      <c r="AL36" s="45">
        <f>IF(Rækker!V38=2,2,"")</f>
        <v>2</v>
      </c>
      <c r="AM36" s="43" t="str">
        <f>IF(Rækker!X38=1,1,"")</f>
        <v/>
      </c>
      <c r="AN36" s="44" t="str">
        <f>IF(Rækker!X38="X","X","")</f>
        <v/>
      </c>
      <c r="AO36" s="45">
        <f>IF(Rækker!X38=2,2,"")</f>
        <v>2</v>
      </c>
      <c r="AP36" s="43" t="str">
        <f>IF(Rækker!Z38=1,1,"")</f>
        <v/>
      </c>
      <c r="AQ36" s="44" t="str">
        <f>IF(Rækker!Z38="X","X","")</f>
        <v/>
      </c>
      <c r="AR36" s="45">
        <f>IF(Rækker!Z38=2,2,"")</f>
        <v>2</v>
      </c>
      <c r="AS36" s="43" t="str">
        <f>IF(Rækker!AB38=1,1,"")</f>
        <v/>
      </c>
      <c r="AT36" s="44" t="str">
        <f>IF(Rækker!AB38="X","X","")</f>
        <v>X</v>
      </c>
      <c r="AU36" s="45" t="str">
        <f>IF(Rækker!AB38=2,2,"")</f>
        <v/>
      </c>
      <c r="AV36" s="43" t="str">
        <f>IF(Rækker!AD38=1,1,"")</f>
        <v/>
      </c>
      <c r="AW36" s="44" t="str">
        <f>IF(Rækker!AD38="X","X","")</f>
        <v/>
      </c>
      <c r="AX36" s="45">
        <f>IF(Rækker!AD38=2,2,"")</f>
        <v>2</v>
      </c>
      <c r="AY36" s="43" t="str">
        <f>IF(Rækker!AF38=1,1,"")</f>
        <v/>
      </c>
      <c r="AZ36" s="44" t="str">
        <f>IF(Rækker!AF38="X","X","")</f>
        <v/>
      </c>
      <c r="BA36" s="45">
        <f>IF(Rækker!AF38=2,2,"")</f>
        <v>2</v>
      </c>
    </row>
    <row r="37" spans="1:53" ht="16.350000000000001" customHeight="1" thickBot="1" x14ac:dyDescent="0.2">
      <c r="A37" s="56"/>
      <c r="B37" s="57" t="str">
        <f>IF(F22&lt;&gt;"","13.","")</f>
        <v>13.</v>
      </c>
      <c r="C37" s="58" t="str">
        <f>IF(F22&lt;&gt;"",CONCATENATE(Kampe!B17," - ",Kampe!D17,"........................................................................................................."),"")</f>
        <v>Cultural Leonesa - Eibar.........................................................................................................</v>
      </c>
      <c r="D37" s="40" t="s">
        <v>46</v>
      </c>
      <c r="E37" s="64">
        <f>IF(F22&lt;&gt;"",IF(E19&lt;&gt;"",E19,""),"")</f>
        <v>1</v>
      </c>
      <c r="F37" s="51" t="str">
        <f>IF(Rækker!B39=1,1,"")</f>
        <v/>
      </c>
      <c r="G37" s="41" t="str">
        <f>IF(Rækker!B39="X","X","")</f>
        <v/>
      </c>
      <c r="H37" s="33">
        <f>IF(Rækker!B39=2,2,"")</f>
        <v>2</v>
      </c>
      <c r="I37" s="32" t="str">
        <f>IF(Rækker!D39=1,1,"")</f>
        <v/>
      </c>
      <c r="J37" s="41" t="str">
        <f>IF(Rækker!D39="X","X","")</f>
        <v/>
      </c>
      <c r="K37" s="33">
        <f>IF(Rækker!D39=2,2,"")</f>
        <v>2</v>
      </c>
      <c r="L37" s="32" t="str">
        <f>IF(Rækker!F39=1,1,"")</f>
        <v/>
      </c>
      <c r="M37" s="41" t="str">
        <f>IF(Rækker!F39="X","X","")</f>
        <v>X</v>
      </c>
      <c r="N37" s="33" t="str">
        <f>IF(Rækker!F39=2,2,"")</f>
        <v/>
      </c>
      <c r="O37" s="32" t="str">
        <f>IF(Rækker!H39=1,1,"")</f>
        <v/>
      </c>
      <c r="P37" s="41" t="str">
        <f>IF(Rækker!H39="X","X","")</f>
        <v/>
      </c>
      <c r="Q37" s="33">
        <f>IF(Rækker!H39=2,2,"")</f>
        <v>2</v>
      </c>
      <c r="R37" s="32" t="str">
        <f>IF(Rækker!J39=1,1,"")</f>
        <v/>
      </c>
      <c r="S37" s="41" t="str">
        <f>IF(Rækker!J39="X","X","")</f>
        <v/>
      </c>
      <c r="T37" s="33">
        <f>IF(Rækker!J39=2,2,"")</f>
        <v>2</v>
      </c>
      <c r="U37" s="32" t="str">
        <f>IF(Rækker!L39=1,1,"")</f>
        <v/>
      </c>
      <c r="V37" s="41" t="str">
        <f>IF(Rækker!L39="X","X","")</f>
        <v/>
      </c>
      <c r="W37" s="33">
        <f>IF(Rækker!L39=2,2,"")</f>
        <v>2</v>
      </c>
      <c r="X37" s="32" t="str">
        <f>IF(Rækker!N39=1,1,"")</f>
        <v/>
      </c>
      <c r="Y37" s="41" t="str">
        <f>IF(Rækker!N39="X","X","")</f>
        <v/>
      </c>
      <c r="Z37" s="33">
        <f>IF(Rækker!N39=2,2,"")</f>
        <v>2</v>
      </c>
      <c r="AA37" s="32" t="str">
        <f>IF(Rækker!P39=1,1,"")</f>
        <v/>
      </c>
      <c r="AB37" s="41" t="str">
        <f>IF(Rækker!P39="X","X","")</f>
        <v/>
      </c>
      <c r="AC37" s="33">
        <f>IF(Rækker!P39=2,2,"")</f>
        <v>2</v>
      </c>
      <c r="AD37" s="32" t="str">
        <f>IF(Rækker!R39=1,1,"")</f>
        <v/>
      </c>
      <c r="AE37" s="41" t="str">
        <f>IF(Rækker!R39="X","X","")</f>
        <v/>
      </c>
      <c r="AF37" s="33">
        <f>IF(Rækker!R39=2,2,"")</f>
        <v>2</v>
      </c>
      <c r="AG37" s="32" t="str">
        <f>IF(Rækker!T39=1,1,"")</f>
        <v/>
      </c>
      <c r="AH37" s="41" t="str">
        <f>IF(Rækker!T39="X","X","")</f>
        <v/>
      </c>
      <c r="AI37" s="33">
        <f>IF(Rækker!T39=2,2,"")</f>
        <v>2</v>
      </c>
      <c r="AJ37" s="32" t="str">
        <f>IF(Rækker!V39=1,1,"")</f>
        <v/>
      </c>
      <c r="AK37" s="41" t="str">
        <f>IF(Rækker!V39="X","X","")</f>
        <v/>
      </c>
      <c r="AL37" s="33">
        <f>IF(Rækker!V39=2,2,"")</f>
        <v>2</v>
      </c>
      <c r="AM37" s="32" t="str">
        <f>IF(Rækker!X39=1,1,"")</f>
        <v/>
      </c>
      <c r="AN37" s="41" t="str">
        <f>IF(Rækker!X39="X","X","")</f>
        <v/>
      </c>
      <c r="AO37" s="33">
        <f>IF(Rækker!X39=2,2,"")</f>
        <v>2</v>
      </c>
      <c r="AP37" s="32" t="str">
        <f>IF(Rækker!Z39=1,1,"")</f>
        <v/>
      </c>
      <c r="AQ37" s="41" t="str">
        <f>IF(Rækker!Z39="X","X","")</f>
        <v/>
      </c>
      <c r="AR37" s="33">
        <f>IF(Rækker!Z39=2,2,"")</f>
        <v>2</v>
      </c>
      <c r="AS37" s="32" t="str">
        <f>IF(Rækker!AB39=1,1,"")</f>
        <v/>
      </c>
      <c r="AT37" s="41" t="str">
        <f>IF(Rækker!AB39="X","X","")</f>
        <v/>
      </c>
      <c r="AU37" s="33">
        <f>IF(Rækker!AB39=2,2,"")</f>
        <v>2</v>
      </c>
      <c r="AV37" s="32" t="str">
        <f>IF(Rækker!AD39=1,1,"")</f>
        <v/>
      </c>
      <c r="AW37" s="41" t="str">
        <f>IF(Rækker!AD39="X","X","")</f>
        <v/>
      </c>
      <c r="AX37" s="33">
        <f>IF(Rækker!AD39=2,2,"")</f>
        <v>2</v>
      </c>
      <c r="AY37" s="32" t="str">
        <f>IF(Rækker!AF39=1,1,"")</f>
        <v/>
      </c>
      <c r="AZ37" s="41" t="str">
        <f>IF(Rækker!AF39="X","X","")</f>
        <v/>
      </c>
      <c r="BA37" s="33">
        <f>IF(Rækker!AF39=2,2,"")</f>
        <v>2</v>
      </c>
    </row>
    <row r="38" spans="1:53" ht="16.350000000000001" customHeight="1" thickTop="1" thickBot="1" x14ac:dyDescent="0.2">
      <c r="A38" s="145" t="str">
        <f>IF(F22&lt;&gt;"","Resultat: ","")</f>
        <v xml:space="preserve">Resultat: </v>
      </c>
      <c r="B38" s="146"/>
      <c r="C38" s="146"/>
      <c r="D38" s="146"/>
      <c r="E38" s="65"/>
      <c r="F38" s="132">
        <f>IF(DB!B6=13,IF(F22&lt;&gt;"",DB!Z28,""),"")</f>
        <v>4</v>
      </c>
      <c r="G38" s="133"/>
      <c r="H38" s="134"/>
      <c r="I38" s="132">
        <f>IF(DB!B6=13,IF(I22&lt;&gt;"",DB!Z29,""),"")</f>
        <v>5</v>
      </c>
      <c r="J38" s="133"/>
      <c r="K38" s="134"/>
      <c r="L38" s="132">
        <f>IF(DB!B6=13,IF(L22&lt;&gt;"",DB!Z30,""),"")</f>
        <v>5</v>
      </c>
      <c r="M38" s="133"/>
      <c r="N38" s="134"/>
      <c r="O38" s="132">
        <f>IF(DB!B6=13,IF(O22&lt;&gt;"",DB!Z31,""),"")</f>
        <v>5</v>
      </c>
      <c r="P38" s="133"/>
      <c r="Q38" s="134"/>
      <c r="R38" s="132">
        <f>IF(DB!B6=13,IF(R22&lt;&gt;"",DB!Z32,""),"")</f>
        <v>5</v>
      </c>
      <c r="S38" s="133"/>
      <c r="T38" s="134"/>
      <c r="U38" s="132">
        <f>IF(DB!B6=13,IF(U22&lt;&gt;"",DB!Z33,""),"")</f>
        <v>5</v>
      </c>
      <c r="V38" s="133"/>
      <c r="W38" s="134"/>
      <c r="X38" s="132">
        <f>IF(DB!B6=13,IF(X22&lt;&gt;"",DB!Z34,""),"")</f>
        <v>6</v>
      </c>
      <c r="Y38" s="133"/>
      <c r="Z38" s="134"/>
      <c r="AA38" s="132">
        <f>IF(DB!B6=13,IF(AA22&lt;&gt;"",DB!Z35,""),"")</f>
        <v>5</v>
      </c>
      <c r="AB38" s="133"/>
      <c r="AC38" s="134"/>
      <c r="AD38" s="132">
        <f>IF(DB!B6=13,IF(AD22&lt;&gt;"",DB!Z36,""),"")</f>
        <v>3</v>
      </c>
      <c r="AE38" s="133"/>
      <c r="AF38" s="134"/>
      <c r="AG38" s="132">
        <f>IF(DB!B6=13,IF(AG22&lt;&gt;"",DB!Z37,""),"")</f>
        <v>4</v>
      </c>
      <c r="AH38" s="133"/>
      <c r="AI38" s="134"/>
      <c r="AJ38" s="132">
        <f>IF(DB!B6=13,IF(AJ22&lt;&gt;"",DB!Z38,""),"")</f>
        <v>4</v>
      </c>
      <c r="AK38" s="133"/>
      <c r="AL38" s="134"/>
      <c r="AM38" s="132">
        <f>IF(DB!B6=13,IF(AM22&lt;&gt;"",DB!Z39,""),"")</f>
        <v>5</v>
      </c>
      <c r="AN38" s="133"/>
      <c r="AO38" s="134"/>
      <c r="AP38" s="132">
        <f>IF(DB!B6=13,IF(AP22&lt;&gt;"",DB!Z40,""),"")</f>
        <v>6</v>
      </c>
      <c r="AQ38" s="133"/>
      <c r="AR38" s="134"/>
      <c r="AS38" s="132">
        <f>IF(DB!B6=13,IF(AS22&lt;&gt;"",DB!Z41,""),"")</f>
        <v>5</v>
      </c>
      <c r="AT38" s="133"/>
      <c r="AU38" s="134"/>
      <c r="AV38" s="132">
        <f>IF(DB!B6=13,IF(AV22&lt;&gt;"",DB!Z42,""),"")</f>
        <v>4</v>
      </c>
      <c r="AW38" s="133"/>
      <c r="AX38" s="134"/>
      <c r="AY38" s="132">
        <f>IF(DB!B6=13,IF(AY22&lt;&gt;"",DB!Z43,""),"")</f>
        <v>5</v>
      </c>
      <c r="AZ38" s="133"/>
      <c r="BA38" s="134"/>
    </row>
    <row r="39" spans="1:53" ht="16.350000000000001" customHeight="1" thickTop="1" thickBot="1" x14ac:dyDescent="0.2">
      <c r="A39" s="31"/>
      <c r="B39" s="31"/>
      <c r="C39" s="31"/>
      <c r="D39" s="66"/>
      <c r="E39" s="66"/>
      <c r="F39" s="67"/>
      <c r="G39" s="53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</row>
    <row r="40" spans="1:53" ht="75.75" customHeight="1" thickTop="1" x14ac:dyDescent="0.15">
      <c r="A40" s="139" t="str">
        <f>IF(F40&lt;&gt;"",DB!C3,"")</f>
        <v>10. runde</v>
      </c>
      <c r="B40" s="140"/>
      <c r="C40" s="140"/>
      <c r="D40" s="141"/>
      <c r="E40" s="128" t="str">
        <f>IF(F40&lt;&gt;"","De 13 rigtige","")</f>
        <v>De 13 rigtige</v>
      </c>
      <c r="F40" s="126" t="str">
        <f>Rækker!B43</f>
        <v>Mauer</v>
      </c>
      <c r="G40" s="127"/>
      <c r="H40" s="128"/>
      <c r="I40" s="126" t="str">
        <f>Rækker!D43</f>
        <v>MFP</v>
      </c>
      <c r="J40" s="127"/>
      <c r="K40" s="128"/>
      <c r="L40" s="126" t="str">
        <f>Rækker!F43</f>
        <v>Murer</v>
      </c>
      <c r="M40" s="127"/>
      <c r="N40" s="128"/>
      <c r="O40" s="126" t="str">
        <f>Rækker!H43</f>
        <v>Nemelig</v>
      </c>
      <c r="P40" s="127"/>
      <c r="Q40" s="128"/>
      <c r="R40" s="126" t="str">
        <f>Rækker!J43</f>
        <v>Nielsen</v>
      </c>
      <c r="S40" s="127"/>
      <c r="T40" s="128"/>
      <c r="U40" s="126" t="str">
        <f>Rækker!L43</f>
        <v>Nuser</v>
      </c>
      <c r="V40" s="127"/>
      <c r="W40" s="128"/>
      <c r="X40" s="126" t="str">
        <f>Rækker!N43</f>
        <v>Percy</v>
      </c>
      <c r="Y40" s="127"/>
      <c r="Z40" s="128"/>
      <c r="AA40" s="126" t="str">
        <f>Rækker!P43</f>
        <v>Randers</v>
      </c>
      <c r="AB40" s="127"/>
      <c r="AC40" s="128"/>
      <c r="AD40" s="126" t="str">
        <f>Rækker!R43</f>
        <v>Robbo</v>
      </c>
      <c r="AE40" s="127"/>
      <c r="AF40" s="128"/>
      <c r="AG40" s="126" t="str">
        <f>Rækker!T43</f>
        <v>Schøn</v>
      </c>
      <c r="AH40" s="127"/>
      <c r="AI40" s="128"/>
      <c r="AJ40" s="126" t="str">
        <f>Rækker!V43</f>
        <v>Sebjoh</v>
      </c>
      <c r="AK40" s="127"/>
      <c r="AL40" s="128"/>
      <c r="AM40" s="126" t="str">
        <f>Rækker!X43</f>
        <v>Select</v>
      </c>
      <c r="AN40" s="127"/>
      <c r="AO40" s="128"/>
      <c r="AP40" s="126" t="str">
        <f>Rækker!Z43</f>
        <v>SPVK</v>
      </c>
      <c r="AQ40" s="127"/>
      <c r="AR40" s="128"/>
      <c r="AS40" s="126" t="str">
        <f>Rækker!AB43</f>
        <v>Steam</v>
      </c>
      <c r="AT40" s="127"/>
      <c r="AU40" s="128"/>
      <c r="AV40" s="126" t="str">
        <f>Rækker!AD43</f>
        <v>Stoke</v>
      </c>
      <c r="AW40" s="127"/>
      <c r="AX40" s="128"/>
      <c r="AY40" s="126" t="str">
        <f>Rækker!AF43</f>
        <v>Tynde</v>
      </c>
      <c r="AZ40" s="127"/>
      <c r="BA40" s="128"/>
    </row>
    <row r="41" spans="1:53" ht="16.350000000000001" customHeight="1" thickBot="1" x14ac:dyDescent="0.2">
      <c r="A41" s="142"/>
      <c r="B41" s="143"/>
      <c r="C41" s="143"/>
      <c r="D41" s="144"/>
      <c r="E41" s="138"/>
      <c r="F41" s="129" t="str">
        <f>DB!L44</f>
        <v>Res 1</v>
      </c>
      <c r="G41" s="130"/>
      <c r="H41" s="131"/>
      <c r="I41" s="129" t="str">
        <f>DB!L45</f>
        <v/>
      </c>
      <c r="J41" s="130"/>
      <c r="K41" s="131"/>
      <c r="L41" s="129" t="str">
        <f>DB!L46</f>
        <v/>
      </c>
      <c r="M41" s="130"/>
      <c r="N41" s="131"/>
      <c r="O41" s="129" t="str">
        <f>DB!L47</f>
        <v/>
      </c>
      <c r="P41" s="130"/>
      <c r="Q41" s="131"/>
      <c r="R41" s="129" t="str">
        <f>DB!L48</f>
        <v/>
      </c>
      <c r="S41" s="130"/>
      <c r="T41" s="131"/>
      <c r="U41" s="129" t="str">
        <f>DB!L49</f>
        <v/>
      </c>
      <c r="V41" s="130"/>
      <c r="W41" s="131"/>
      <c r="X41" s="129" t="str">
        <f>DB!L50</f>
        <v/>
      </c>
      <c r="Y41" s="130"/>
      <c r="Z41" s="131"/>
      <c r="AA41" s="129" t="str">
        <f>DB!L51</f>
        <v/>
      </c>
      <c r="AB41" s="130"/>
      <c r="AC41" s="131"/>
      <c r="AD41" s="129" t="str">
        <f>DB!L52</f>
        <v/>
      </c>
      <c r="AE41" s="130"/>
      <c r="AF41" s="131"/>
      <c r="AG41" s="129" t="str">
        <f>DB!L53</f>
        <v/>
      </c>
      <c r="AH41" s="130"/>
      <c r="AI41" s="131"/>
      <c r="AJ41" s="129" t="str">
        <f>DB!L54</f>
        <v/>
      </c>
      <c r="AK41" s="130"/>
      <c r="AL41" s="131"/>
      <c r="AM41" s="129" t="str">
        <f>DB!L55</f>
        <v/>
      </c>
      <c r="AN41" s="130"/>
      <c r="AO41" s="131"/>
      <c r="AP41" s="129" t="str">
        <f>DB!L56</f>
        <v/>
      </c>
      <c r="AQ41" s="130"/>
      <c r="AR41" s="131"/>
      <c r="AS41" s="129" t="str">
        <f>DB!L57</f>
        <v/>
      </c>
      <c r="AT41" s="130"/>
      <c r="AU41" s="131"/>
      <c r="AV41" s="129" t="str">
        <f>DB!L58</f>
        <v/>
      </c>
      <c r="AW41" s="130"/>
      <c r="AX41" s="131"/>
      <c r="AY41" s="129" t="str">
        <f>DB!L59</f>
        <v/>
      </c>
      <c r="AZ41" s="130"/>
      <c r="BA41" s="131"/>
    </row>
    <row r="42" spans="1:53" ht="16.350000000000001" customHeight="1" thickTop="1" thickBot="1" x14ac:dyDescent="0.2">
      <c r="A42" s="135"/>
      <c r="B42" s="136"/>
      <c r="C42" s="136"/>
      <c r="D42" s="137"/>
      <c r="E42" s="55" t="s">
        <v>47</v>
      </c>
      <c r="F42" s="35">
        <v>1</v>
      </c>
      <c r="G42" s="36" t="s">
        <v>16</v>
      </c>
      <c r="H42" s="34">
        <v>2</v>
      </c>
      <c r="I42" s="35">
        <v>1</v>
      </c>
      <c r="J42" s="36" t="s">
        <v>16</v>
      </c>
      <c r="K42" s="34">
        <v>2</v>
      </c>
      <c r="L42" s="35">
        <v>1</v>
      </c>
      <c r="M42" s="36" t="s">
        <v>16</v>
      </c>
      <c r="N42" s="34">
        <v>2</v>
      </c>
      <c r="O42" s="35">
        <v>1</v>
      </c>
      <c r="P42" s="36" t="s">
        <v>16</v>
      </c>
      <c r="Q42" s="34">
        <v>2</v>
      </c>
      <c r="R42" s="35">
        <v>1</v>
      </c>
      <c r="S42" s="36" t="s">
        <v>16</v>
      </c>
      <c r="T42" s="34">
        <v>2</v>
      </c>
      <c r="U42" s="35">
        <v>1</v>
      </c>
      <c r="V42" s="36" t="s">
        <v>16</v>
      </c>
      <c r="W42" s="34">
        <v>2</v>
      </c>
      <c r="X42" s="35">
        <v>1</v>
      </c>
      <c r="Y42" s="36" t="s">
        <v>16</v>
      </c>
      <c r="Z42" s="34">
        <v>2</v>
      </c>
      <c r="AA42" s="35">
        <v>1</v>
      </c>
      <c r="AB42" s="36" t="s">
        <v>16</v>
      </c>
      <c r="AC42" s="34">
        <v>2</v>
      </c>
      <c r="AD42" s="35">
        <v>1</v>
      </c>
      <c r="AE42" s="36" t="s">
        <v>16</v>
      </c>
      <c r="AF42" s="34">
        <v>2</v>
      </c>
      <c r="AG42" s="35">
        <v>1</v>
      </c>
      <c r="AH42" s="36" t="s">
        <v>16</v>
      </c>
      <c r="AI42" s="34">
        <v>2</v>
      </c>
      <c r="AJ42" s="35">
        <v>1</v>
      </c>
      <c r="AK42" s="36" t="s">
        <v>16</v>
      </c>
      <c r="AL42" s="34">
        <v>2</v>
      </c>
      <c r="AM42" s="35">
        <v>1</v>
      </c>
      <c r="AN42" s="36" t="s">
        <v>16</v>
      </c>
      <c r="AO42" s="34">
        <v>2</v>
      </c>
      <c r="AP42" s="35">
        <v>1</v>
      </c>
      <c r="AQ42" s="36" t="s">
        <v>16</v>
      </c>
      <c r="AR42" s="34">
        <v>2</v>
      </c>
      <c r="AS42" s="35">
        <v>1</v>
      </c>
      <c r="AT42" s="36" t="s">
        <v>16</v>
      </c>
      <c r="AU42" s="34">
        <v>2</v>
      </c>
      <c r="AV42" s="35">
        <v>1</v>
      </c>
      <c r="AW42" s="36" t="s">
        <v>16</v>
      </c>
      <c r="AX42" s="34">
        <v>2</v>
      </c>
      <c r="AY42" s="35">
        <v>1</v>
      </c>
      <c r="AZ42" s="36" t="s">
        <v>16</v>
      </c>
      <c r="BA42" s="34">
        <v>2</v>
      </c>
    </row>
    <row r="43" spans="1:53" ht="16.350000000000001" customHeight="1" thickTop="1" x14ac:dyDescent="0.15">
      <c r="A43" s="56"/>
      <c r="B43" s="57" t="str">
        <f>IF(F40&lt;&gt;"","1.","")</f>
        <v>1.</v>
      </c>
      <c r="C43" s="58" t="str">
        <f>IF(F40&lt;&gt;"",CONCATENATE(Kampe!B5," - ",Kampe!D5,"........................................................................................................."),"")</f>
        <v>Chelsea - Manchester City.........................................................................................................</v>
      </c>
      <c r="D43" s="40" t="s">
        <v>46</v>
      </c>
      <c r="E43" s="59">
        <f>IF(F40&lt;&gt;"",IF(E7&lt;&gt;"",E7,""),"")</f>
        <v>2</v>
      </c>
      <c r="F43" s="32" t="str">
        <f>IF(Rækker!B47=1,1,"")</f>
        <v/>
      </c>
      <c r="G43" s="41" t="str">
        <f>IF(Rækker!B47="X","X","")</f>
        <v/>
      </c>
      <c r="H43" s="33" t="str">
        <f>IF(Rækker!B47=2,2,"")</f>
        <v/>
      </c>
      <c r="I43" s="32" t="str">
        <f>IF(Rækker!D47=1,1,"")</f>
        <v/>
      </c>
      <c r="J43" s="41" t="str">
        <f>IF(Rækker!D47="X","X","")</f>
        <v/>
      </c>
      <c r="K43" s="33">
        <f>IF(Rækker!D47=2,2,"")</f>
        <v>2</v>
      </c>
      <c r="L43" s="32" t="str">
        <f>IF(Rækker!F47=1,1,"")</f>
        <v/>
      </c>
      <c r="M43" s="41" t="str">
        <f>IF(Rækker!F47="X","X","")</f>
        <v/>
      </c>
      <c r="N43" s="33">
        <f>IF(Rækker!F47=2,2,"")</f>
        <v>2</v>
      </c>
      <c r="O43" s="32" t="str">
        <f>IF(Rækker!H47=1,1,"")</f>
        <v/>
      </c>
      <c r="P43" s="41" t="str">
        <f>IF(Rækker!H47="X","X","")</f>
        <v/>
      </c>
      <c r="Q43" s="33">
        <f>IF(Rækker!H47=2,2,"")</f>
        <v>2</v>
      </c>
      <c r="R43" s="32" t="str">
        <f>IF(Rækker!J47=1,1,"")</f>
        <v/>
      </c>
      <c r="S43" s="41" t="str">
        <f>IF(Rækker!J47="X","X","")</f>
        <v/>
      </c>
      <c r="T43" s="33">
        <f>IF(Rækker!J47=2,2,"")</f>
        <v>2</v>
      </c>
      <c r="U43" s="32" t="str">
        <f>IF(Rækker!L47=1,1,"")</f>
        <v/>
      </c>
      <c r="V43" s="41" t="str">
        <f>IF(Rækker!L47="X","X","")</f>
        <v/>
      </c>
      <c r="W43" s="33">
        <f>IF(Rækker!L47=2,2,"")</f>
        <v>2</v>
      </c>
      <c r="X43" s="32" t="str">
        <f>IF(Rækker!N47=1,1,"")</f>
        <v/>
      </c>
      <c r="Y43" s="41" t="str">
        <f>IF(Rækker!N47="X","X","")</f>
        <v/>
      </c>
      <c r="Z43" s="33">
        <f>IF(Rækker!N47=2,2,"")</f>
        <v>2</v>
      </c>
      <c r="AA43" s="32" t="str">
        <f>IF(Rækker!P47=1,1,"")</f>
        <v/>
      </c>
      <c r="AB43" s="41" t="str">
        <f>IF(Rækker!P47="X","X","")</f>
        <v/>
      </c>
      <c r="AC43" s="33">
        <f>IF(Rækker!P47=2,2,"")</f>
        <v>2</v>
      </c>
      <c r="AD43" s="32" t="str">
        <f>IF(Rækker!R47=1,1,"")</f>
        <v/>
      </c>
      <c r="AE43" s="41" t="str">
        <f>IF(Rækker!R47="X","X","")</f>
        <v/>
      </c>
      <c r="AF43" s="33">
        <f>IF(Rækker!R47=2,2,"")</f>
        <v>2</v>
      </c>
      <c r="AG43" s="32" t="str">
        <f>IF(Rækker!T47=1,1,"")</f>
        <v/>
      </c>
      <c r="AH43" s="41" t="str">
        <f>IF(Rækker!T47="X","X","")</f>
        <v/>
      </c>
      <c r="AI43" s="33">
        <f>IF(Rækker!T47=2,2,"")</f>
        <v>2</v>
      </c>
      <c r="AJ43" s="32" t="str">
        <f>IF(Rækker!V47=1,1,"")</f>
        <v/>
      </c>
      <c r="AK43" s="41" t="str">
        <f>IF(Rækker!V47="X","X","")</f>
        <v/>
      </c>
      <c r="AL43" s="33">
        <f>IF(Rækker!V47=2,2,"")</f>
        <v>2</v>
      </c>
      <c r="AM43" s="32" t="str">
        <f>IF(Rækker!X47=1,1,"")</f>
        <v/>
      </c>
      <c r="AN43" s="41" t="str">
        <f>IF(Rækker!X47="X","X","")</f>
        <v/>
      </c>
      <c r="AO43" s="33">
        <f>IF(Rækker!X47=2,2,"")</f>
        <v>2</v>
      </c>
      <c r="AP43" s="32" t="str">
        <f>IF(Rækker!Z47=1,1,"")</f>
        <v/>
      </c>
      <c r="AQ43" s="41" t="str">
        <f>IF(Rækker!Z47="X","X","")</f>
        <v/>
      </c>
      <c r="AR43" s="33">
        <f>IF(Rækker!Z47=2,2,"")</f>
        <v>2</v>
      </c>
      <c r="AS43" s="32" t="str">
        <f>IF(Rækker!AB47=1,1,"")</f>
        <v/>
      </c>
      <c r="AT43" s="41" t="str">
        <f>IF(Rækker!AB47="X","X","")</f>
        <v/>
      </c>
      <c r="AU43" s="33">
        <f>IF(Rækker!AB47=2,2,"")</f>
        <v>2</v>
      </c>
      <c r="AV43" s="32" t="str">
        <f>IF(Rækker!AD47=1,1,"")</f>
        <v/>
      </c>
      <c r="AW43" s="41" t="str">
        <f>IF(Rækker!AD47="X","X","")</f>
        <v/>
      </c>
      <c r="AX43" s="33">
        <f>IF(Rækker!AD47=2,2,"")</f>
        <v>2</v>
      </c>
      <c r="AY43" s="32" t="str">
        <f>IF(Rækker!AF47=1,1,"")</f>
        <v/>
      </c>
      <c r="AZ43" s="41" t="str">
        <f>IF(Rækker!AF47="X","X","")</f>
        <v/>
      </c>
      <c r="BA43" s="33">
        <f>IF(Rækker!AF47=2,2,"")</f>
        <v>2</v>
      </c>
    </row>
    <row r="44" spans="1:53" ht="16.350000000000001" customHeight="1" x14ac:dyDescent="0.15">
      <c r="A44" s="56"/>
      <c r="B44" s="57" t="str">
        <f>IF(F40&lt;&gt;"","2.","")</f>
        <v>2.</v>
      </c>
      <c r="C44" s="58" t="str">
        <f>IF(F40&lt;&gt;"",CONCATENATE(Kampe!B6," - ",Kampe!D6,"........................................................................................................."),"")</f>
        <v>Werder Bremen - Dortmund.........................................................................................................</v>
      </c>
      <c r="D44" s="40" t="s">
        <v>46</v>
      </c>
      <c r="E44" s="42">
        <f>IF(F40&lt;&gt;"",IF(E8&lt;&gt;"",E8,""),"")</f>
        <v>2</v>
      </c>
      <c r="F44" s="43" t="str">
        <f>IF(Rækker!B48=1,1,"")</f>
        <v/>
      </c>
      <c r="G44" s="44" t="str">
        <f>IF(Rækker!B48="X","X","")</f>
        <v/>
      </c>
      <c r="H44" s="45" t="str">
        <f>IF(Rækker!B48=2,2,"")</f>
        <v/>
      </c>
      <c r="I44" s="43" t="str">
        <f>IF(Rækker!D48=1,1,"")</f>
        <v/>
      </c>
      <c r="J44" s="44" t="str">
        <f>IF(Rækker!D48="X","X","")</f>
        <v/>
      </c>
      <c r="K44" s="45">
        <f>IF(Rækker!D48=2,2,"")</f>
        <v>2</v>
      </c>
      <c r="L44" s="43" t="str">
        <f>IF(Rækker!F48=1,1,"")</f>
        <v/>
      </c>
      <c r="M44" s="44" t="str">
        <f>IF(Rækker!F48="X","X","")</f>
        <v/>
      </c>
      <c r="N44" s="45">
        <f>IF(Rækker!F48=2,2,"")</f>
        <v>2</v>
      </c>
      <c r="O44" s="43" t="str">
        <f>IF(Rækker!H48=1,1,"")</f>
        <v/>
      </c>
      <c r="P44" s="44" t="str">
        <f>IF(Rækker!H48="X","X","")</f>
        <v/>
      </c>
      <c r="Q44" s="45">
        <f>IF(Rækker!H48=2,2,"")</f>
        <v>2</v>
      </c>
      <c r="R44" s="43" t="str">
        <f>IF(Rækker!J48=1,1,"")</f>
        <v/>
      </c>
      <c r="S44" s="44" t="str">
        <f>IF(Rækker!J48="X","X","")</f>
        <v/>
      </c>
      <c r="T44" s="45">
        <f>IF(Rækker!J48=2,2,"")</f>
        <v>2</v>
      </c>
      <c r="U44" s="43" t="str">
        <f>IF(Rækker!L48=1,1,"")</f>
        <v/>
      </c>
      <c r="V44" s="44" t="str">
        <f>IF(Rækker!L48="X","X","")</f>
        <v/>
      </c>
      <c r="W44" s="45">
        <f>IF(Rækker!L48=2,2,"")</f>
        <v>2</v>
      </c>
      <c r="X44" s="43" t="str">
        <f>IF(Rækker!N48=1,1,"")</f>
        <v/>
      </c>
      <c r="Y44" s="44" t="str">
        <f>IF(Rækker!N48="X","X","")</f>
        <v/>
      </c>
      <c r="Z44" s="45">
        <f>IF(Rækker!N48=2,2,"")</f>
        <v>2</v>
      </c>
      <c r="AA44" s="43">
        <f>IF(Rækker!P48=1,1,"")</f>
        <v>1</v>
      </c>
      <c r="AB44" s="44" t="str">
        <f>IF(Rækker!P48="X","X","")</f>
        <v/>
      </c>
      <c r="AC44" s="45" t="str">
        <f>IF(Rækker!P48=2,2,"")</f>
        <v/>
      </c>
      <c r="AD44" s="43" t="str">
        <f>IF(Rækker!R48=1,1,"")</f>
        <v/>
      </c>
      <c r="AE44" s="44" t="str">
        <f>IF(Rækker!R48="X","X","")</f>
        <v/>
      </c>
      <c r="AF44" s="45">
        <f>IF(Rækker!R48=2,2,"")</f>
        <v>2</v>
      </c>
      <c r="AG44" s="43" t="str">
        <f>IF(Rækker!T48=1,1,"")</f>
        <v/>
      </c>
      <c r="AH44" s="44" t="str">
        <f>IF(Rækker!T48="X","X","")</f>
        <v/>
      </c>
      <c r="AI44" s="45">
        <f>IF(Rækker!T48=2,2,"")</f>
        <v>2</v>
      </c>
      <c r="AJ44" s="43" t="str">
        <f>IF(Rækker!V48=1,1,"")</f>
        <v/>
      </c>
      <c r="AK44" s="44" t="str">
        <f>IF(Rækker!V48="X","X","")</f>
        <v/>
      </c>
      <c r="AL44" s="45">
        <f>IF(Rækker!V48=2,2,"")</f>
        <v>2</v>
      </c>
      <c r="AM44" s="43" t="str">
        <f>IF(Rækker!X48=1,1,"")</f>
        <v/>
      </c>
      <c r="AN44" s="44" t="str">
        <f>IF(Rækker!X48="X","X","")</f>
        <v/>
      </c>
      <c r="AO44" s="45">
        <f>IF(Rækker!X48=2,2,"")</f>
        <v>2</v>
      </c>
      <c r="AP44" s="43" t="str">
        <f>IF(Rækker!Z48=1,1,"")</f>
        <v/>
      </c>
      <c r="AQ44" s="44" t="str">
        <f>IF(Rækker!Z48="X","X","")</f>
        <v/>
      </c>
      <c r="AR44" s="45">
        <f>IF(Rækker!Z48=2,2,"")</f>
        <v>2</v>
      </c>
      <c r="AS44" s="43" t="str">
        <f>IF(Rækker!AB48=1,1,"")</f>
        <v/>
      </c>
      <c r="AT44" s="44" t="str">
        <f>IF(Rækker!AB48="X","X","")</f>
        <v/>
      </c>
      <c r="AU44" s="45">
        <f>IF(Rækker!AB48=2,2,"")</f>
        <v>2</v>
      </c>
      <c r="AV44" s="43" t="str">
        <f>IF(Rækker!AD48=1,1,"")</f>
        <v/>
      </c>
      <c r="AW44" s="44" t="str">
        <f>IF(Rækker!AD48="X","X","")</f>
        <v/>
      </c>
      <c r="AX44" s="45">
        <f>IF(Rækker!AD48=2,2,"")</f>
        <v>2</v>
      </c>
      <c r="AY44" s="43" t="str">
        <f>IF(Rækker!AF48=1,1,"")</f>
        <v/>
      </c>
      <c r="AZ44" s="44" t="str">
        <f>IF(Rækker!AF48="X","X","")</f>
        <v/>
      </c>
      <c r="BA44" s="45">
        <f>IF(Rækker!AF48=2,2,"")</f>
        <v>2</v>
      </c>
    </row>
    <row r="45" spans="1:53" ht="16.350000000000001" customHeight="1" thickBot="1" x14ac:dyDescent="0.2">
      <c r="A45" s="56"/>
      <c r="B45" s="60" t="str">
        <f>IF(F40&lt;&gt;"","3.","")</f>
        <v>3.</v>
      </c>
      <c r="C45" s="61" t="str">
        <f>IF(F40&lt;&gt;"",CONCATENATE(Kampe!B7," - ",Kampe!D7,"........................................................................................................."),"")</f>
        <v>Heidenheim - Mainz.........................................................................................................</v>
      </c>
      <c r="D45" s="40" t="s">
        <v>46</v>
      </c>
      <c r="E45" s="62">
        <f>IF(F40&lt;&gt;"",IF(E9&lt;&gt;"",E9,""),"")</f>
        <v>2</v>
      </c>
      <c r="F45" s="48" t="str">
        <f>IF(Rækker!B49=1,1,"")</f>
        <v/>
      </c>
      <c r="G45" s="49" t="str">
        <f>IF(Rækker!B49="X","X","")</f>
        <v/>
      </c>
      <c r="H45" s="50" t="str">
        <f>IF(Rækker!B49=2,2,"")</f>
        <v/>
      </c>
      <c r="I45" s="48">
        <f>IF(Rækker!D49=1,1,"")</f>
        <v>1</v>
      </c>
      <c r="J45" s="49" t="str">
        <f>IF(Rækker!D49="X","X","")</f>
        <v/>
      </c>
      <c r="K45" s="50" t="str">
        <f>IF(Rækker!D49=2,2,"")</f>
        <v/>
      </c>
      <c r="L45" s="48">
        <f>IF(Rækker!F49=1,1,"")</f>
        <v>1</v>
      </c>
      <c r="M45" s="49" t="str">
        <f>IF(Rækker!F49="X","X","")</f>
        <v/>
      </c>
      <c r="N45" s="50" t="str">
        <f>IF(Rækker!F49=2,2,"")</f>
        <v/>
      </c>
      <c r="O45" s="48">
        <f>IF(Rækker!H49=1,1,"")</f>
        <v>1</v>
      </c>
      <c r="P45" s="49" t="str">
        <f>IF(Rækker!H49="X","X","")</f>
        <v/>
      </c>
      <c r="Q45" s="50" t="str">
        <f>IF(Rækker!H49=2,2,"")</f>
        <v/>
      </c>
      <c r="R45" s="48">
        <f>IF(Rækker!J49=1,1,"")</f>
        <v>1</v>
      </c>
      <c r="S45" s="49" t="str">
        <f>IF(Rækker!J49="X","X","")</f>
        <v/>
      </c>
      <c r="T45" s="50" t="str">
        <f>IF(Rækker!J49=2,2,"")</f>
        <v/>
      </c>
      <c r="U45" s="48">
        <f>IF(Rækker!L49=1,1,"")</f>
        <v>1</v>
      </c>
      <c r="V45" s="49" t="str">
        <f>IF(Rækker!L49="X","X","")</f>
        <v/>
      </c>
      <c r="W45" s="50" t="str">
        <f>IF(Rækker!L49=2,2,"")</f>
        <v/>
      </c>
      <c r="X45" s="48">
        <f>IF(Rækker!N49=1,1,"")</f>
        <v>1</v>
      </c>
      <c r="Y45" s="49" t="str">
        <f>IF(Rækker!N49="X","X","")</f>
        <v/>
      </c>
      <c r="Z45" s="50" t="str">
        <f>IF(Rækker!N49=2,2,"")</f>
        <v/>
      </c>
      <c r="AA45" s="48" t="str">
        <f>IF(Rækker!P49=1,1,"")</f>
        <v/>
      </c>
      <c r="AB45" s="49" t="str">
        <f>IF(Rækker!P49="X","X","")</f>
        <v/>
      </c>
      <c r="AC45" s="50">
        <f>IF(Rækker!P49=2,2,"")</f>
        <v>2</v>
      </c>
      <c r="AD45" s="48">
        <f>IF(Rækker!R49=1,1,"")</f>
        <v>1</v>
      </c>
      <c r="AE45" s="49" t="str">
        <f>IF(Rækker!R49="X","X","")</f>
        <v/>
      </c>
      <c r="AF45" s="50" t="str">
        <f>IF(Rækker!R49=2,2,"")</f>
        <v/>
      </c>
      <c r="AG45" s="48">
        <f>IF(Rækker!T49=1,1,"")</f>
        <v>1</v>
      </c>
      <c r="AH45" s="49" t="str">
        <f>IF(Rækker!T49="X","X","")</f>
        <v/>
      </c>
      <c r="AI45" s="50" t="str">
        <f>IF(Rækker!T49=2,2,"")</f>
        <v/>
      </c>
      <c r="AJ45" s="48">
        <f>IF(Rækker!V49=1,1,"")</f>
        <v>1</v>
      </c>
      <c r="AK45" s="49" t="str">
        <f>IF(Rækker!V49="X","X","")</f>
        <v/>
      </c>
      <c r="AL45" s="50" t="str">
        <f>IF(Rækker!V49=2,2,"")</f>
        <v/>
      </c>
      <c r="AM45" s="48">
        <f>IF(Rækker!X49=1,1,"")</f>
        <v>1</v>
      </c>
      <c r="AN45" s="49" t="str">
        <f>IF(Rækker!X49="X","X","")</f>
        <v/>
      </c>
      <c r="AO45" s="50" t="str">
        <f>IF(Rækker!X49=2,2,"")</f>
        <v/>
      </c>
      <c r="AP45" s="48">
        <f>IF(Rækker!Z49=1,1,"")</f>
        <v>1</v>
      </c>
      <c r="AQ45" s="49" t="str">
        <f>IF(Rækker!Z49="X","X","")</f>
        <v/>
      </c>
      <c r="AR45" s="50" t="str">
        <f>IF(Rækker!Z49=2,2,"")</f>
        <v/>
      </c>
      <c r="AS45" s="48">
        <f>IF(Rækker!AB49=1,1,"")</f>
        <v>1</v>
      </c>
      <c r="AT45" s="49" t="str">
        <f>IF(Rækker!AB49="X","X","")</f>
        <v/>
      </c>
      <c r="AU45" s="50" t="str">
        <f>IF(Rækker!AB49=2,2,"")</f>
        <v/>
      </c>
      <c r="AV45" s="48">
        <f>IF(Rækker!AD49=1,1,"")</f>
        <v>1</v>
      </c>
      <c r="AW45" s="49" t="str">
        <f>IF(Rækker!AD49="X","X","")</f>
        <v/>
      </c>
      <c r="AX45" s="50" t="str">
        <f>IF(Rækker!AD49=2,2,"")</f>
        <v/>
      </c>
      <c r="AY45" s="48" t="str">
        <f>IF(Rækker!AF49=1,1,"")</f>
        <v/>
      </c>
      <c r="AZ45" s="49" t="str">
        <f>IF(Rækker!AF49="X","X","")</f>
        <v/>
      </c>
      <c r="BA45" s="50">
        <f>IF(Rækker!AF49=2,2,"")</f>
        <v>2</v>
      </c>
    </row>
    <row r="46" spans="1:53" ht="16.350000000000001" customHeight="1" x14ac:dyDescent="0.15">
      <c r="A46" s="56"/>
      <c r="B46" s="57" t="str">
        <f>IF(F40&lt;&gt;"","4.","")</f>
        <v>4.</v>
      </c>
      <c r="C46" s="58" t="str">
        <f>IF(F40&lt;&gt;"",CONCATENATE(Kampe!B8," - ",Kampe!D8,"........................................................................................................."),"")</f>
        <v>Bayern München - FC Köln.........................................................................................................</v>
      </c>
      <c r="D46" s="40" t="s">
        <v>46</v>
      </c>
      <c r="E46" s="63">
        <f>IF(F40&lt;&gt;"",IF(E10&lt;&gt;"",E10,""),"")</f>
        <v>1</v>
      </c>
      <c r="F46" s="51" t="str">
        <f>IF(Rækker!B50=1,1,"")</f>
        <v/>
      </c>
      <c r="G46" s="41" t="str">
        <f>IF(Rækker!B50="X","X","")</f>
        <v/>
      </c>
      <c r="H46" s="33" t="str">
        <f>IF(Rækker!B50=2,2,"")</f>
        <v/>
      </c>
      <c r="I46" s="32">
        <f>IF(Rækker!D50=1,1,"")</f>
        <v>1</v>
      </c>
      <c r="J46" s="41" t="str">
        <f>IF(Rækker!D50="X","X","")</f>
        <v/>
      </c>
      <c r="K46" s="33" t="str">
        <f>IF(Rækker!D50=2,2,"")</f>
        <v/>
      </c>
      <c r="L46" s="32">
        <f>IF(Rækker!F50=1,1,"")</f>
        <v>1</v>
      </c>
      <c r="M46" s="41" t="str">
        <f>IF(Rækker!F50="X","X","")</f>
        <v/>
      </c>
      <c r="N46" s="33" t="str">
        <f>IF(Rækker!F50=2,2,"")</f>
        <v/>
      </c>
      <c r="O46" s="32">
        <f>IF(Rækker!H50=1,1,"")</f>
        <v>1</v>
      </c>
      <c r="P46" s="41" t="str">
        <f>IF(Rækker!H50="X","X","")</f>
        <v/>
      </c>
      <c r="Q46" s="33" t="str">
        <f>IF(Rækker!H50=2,2,"")</f>
        <v/>
      </c>
      <c r="R46" s="32">
        <f>IF(Rækker!J50=1,1,"")</f>
        <v>1</v>
      </c>
      <c r="S46" s="41" t="str">
        <f>IF(Rækker!J50="X","X","")</f>
        <v/>
      </c>
      <c r="T46" s="33" t="str">
        <f>IF(Rækker!J50=2,2,"")</f>
        <v/>
      </c>
      <c r="U46" s="32">
        <f>IF(Rækker!L50=1,1,"")</f>
        <v>1</v>
      </c>
      <c r="V46" s="41" t="str">
        <f>IF(Rækker!L50="X","X","")</f>
        <v/>
      </c>
      <c r="W46" s="33" t="str">
        <f>IF(Rækker!L50=2,2,"")</f>
        <v/>
      </c>
      <c r="X46" s="32">
        <f>IF(Rækker!N50=1,1,"")</f>
        <v>1</v>
      </c>
      <c r="Y46" s="41" t="str">
        <f>IF(Rækker!N50="X","X","")</f>
        <v/>
      </c>
      <c r="Z46" s="33" t="str">
        <f>IF(Rækker!N50=2,2,"")</f>
        <v/>
      </c>
      <c r="AA46" s="32">
        <f>IF(Rækker!P50=1,1,"")</f>
        <v>1</v>
      </c>
      <c r="AB46" s="41" t="str">
        <f>IF(Rækker!P50="X","X","")</f>
        <v/>
      </c>
      <c r="AC46" s="33" t="str">
        <f>IF(Rækker!P50=2,2,"")</f>
        <v/>
      </c>
      <c r="AD46" s="32">
        <f>IF(Rækker!R50=1,1,"")</f>
        <v>1</v>
      </c>
      <c r="AE46" s="41" t="str">
        <f>IF(Rækker!R50="X","X","")</f>
        <v/>
      </c>
      <c r="AF46" s="33" t="str">
        <f>IF(Rækker!R50=2,2,"")</f>
        <v/>
      </c>
      <c r="AG46" s="32">
        <f>IF(Rækker!T50=1,1,"")</f>
        <v>1</v>
      </c>
      <c r="AH46" s="41" t="str">
        <f>IF(Rækker!T50="X","X","")</f>
        <v/>
      </c>
      <c r="AI46" s="33" t="str">
        <f>IF(Rækker!T50=2,2,"")</f>
        <v/>
      </c>
      <c r="AJ46" s="32">
        <f>IF(Rækker!V50=1,1,"")</f>
        <v>1</v>
      </c>
      <c r="AK46" s="41" t="str">
        <f>IF(Rækker!V50="X","X","")</f>
        <v/>
      </c>
      <c r="AL46" s="33" t="str">
        <f>IF(Rækker!V50=2,2,"")</f>
        <v/>
      </c>
      <c r="AM46" s="32">
        <f>IF(Rækker!X50=1,1,"")</f>
        <v>1</v>
      </c>
      <c r="AN46" s="41" t="str">
        <f>IF(Rækker!X50="X","X","")</f>
        <v/>
      </c>
      <c r="AO46" s="33" t="str">
        <f>IF(Rækker!X50=2,2,"")</f>
        <v/>
      </c>
      <c r="AP46" s="32">
        <f>IF(Rækker!Z50=1,1,"")</f>
        <v>1</v>
      </c>
      <c r="AQ46" s="41" t="str">
        <f>IF(Rækker!Z50="X","X","")</f>
        <v/>
      </c>
      <c r="AR46" s="33" t="str">
        <f>IF(Rækker!Z50=2,2,"")</f>
        <v/>
      </c>
      <c r="AS46" s="32">
        <f>IF(Rækker!AB50=1,1,"")</f>
        <v>1</v>
      </c>
      <c r="AT46" s="41" t="str">
        <f>IF(Rækker!AB50="X","X","")</f>
        <v/>
      </c>
      <c r="AU46" s="33" t="str">
        <f>IF(Rækker!AB50=2,2,"")</f>
        <v/>
      </c>
      <c r="AV46" s="32">
        <f>IF(Rækker!AD50=1,1,"")</f>
        <v>1</v>
      </c>
      <c r="AW46" s="41" t="str">
        <f>IF(Rækker!AD50="X","X","")</f>
        <v/>
      </c>
      <c r="AX46" s="33" t="str">
        <f>IF(Rækker!AD50=2,2,"")</f>
        <v/>
      </c>
      <c r="AY46" s="32">
        <f>IF(Rækker!AF50=1,1,"")</f>
        <v>1</v>
      </c>
      <c r="AZ46" s="41" t="str">
        <f>IF(Rækker!AF50="X","X","")</f>
        <v/>
      </c>
      <c r="BA46" s="33" t="str">
        <f>IF(Rækker!AF50=2,2,"")</f>
        <v/>
      </c>
    </row>
    <row r="47" spans="1:53" ht="16.350000000000001" customHeight="1" x14ac:dyDescent="0.15">
      <c r="A47" s="56"/>
      <c r="B47" s="57" t="str">
        <f>IF(F40&lt;&gt;"","5.","")</f>
        <v>5.</v>
      </c>
      <c r="C47" s="58" t="str">
        <f>IF(F40&lt;&gt;"",CONCATENATE(Kampe!B9," - ",Kampe!D9,"........................................................................................................."),"")</f>
        <v>Frankfurt - Stuttgart.........................................................................................................</v>
      </c>
      <c r="D47" s="40" t="s">
        <v>46</v>
      </c>
      <c r="E47" s="42" t="str">
        <f>IF(F40&lt;&gt;"",IF(E11&lt;&gt;"",E11,""),"")</f>
        <v>x</v>
      </c>
      <c r="F47" s="43" t="str">
        <f>IF(Rækker!B51=1,1,"")</f>
        <v/>
      </c>
      <c r="G47" s="44" t="str">
        <f>IF(Rækker!B51="X","X","")</f>
        <v/>
      </c>
      <c r="H47" s="45" t="str">
        <f>IF(Rækker!B51=2,2,"")</f>
        <v/>
      </c>
      <c r="I47" s="43" t="str">
        <f>IF(Rækker!D51=1,1,"")</f>
        <v/>
      </c>
      <c r="J47" s="44" t="str">
        <f>IF(Rækker!D51="X","X","")</f>
        <v/>
      </c>
      <c r="K47" s="45">
        <f>IF(Rækker!D51=2,2,"")</f>
        <v>2</v>
      </c>
      <c r="L47" s="43" t="str">
        <f>IF(Rækker!F51=1,1,"")</f>
        <v/>
      </c>
      <c r="M47" s="44" t="str">
        <f>IF(Rækker!F51="X","X","")</f>
        <v/>
      </c>
      <c r="N47" s="45">
        <f>IF(Rækker!F51=2,2,"")</f>
        <v>2</v>
      </c>
      <c r="O47" s="43" t="str">
        <f>IF(Rækker!H51=1,1,"")</f>
        <v/>
      </c>
      <c r="P47" s="44" t="str">
        <f>IF(Rækker!H51="X","X","")</f>
        <v>X</v>
      </c>
      <c r="Q47" s="45" t="str">
        <f>IF(Rækker!H51=2,2,"")</f>
        <v/>
      </c>
      <c r="R47" s="43" t="str">
        <f>IF(Rækker!J51=1,1,"")</f>
        <v/>
      </c>
      <c r="S47" s="44" t="str">
        <f>IF(Rækker!J51="X","X","")</f>
        <v/>
      </c>
      <c r="T47" s="45">
        <f>IF(Rækker!J51=2,2,"")</f>
        <v>2</v>
      </c>
      <c r="U47" s="43" t="str">
        <f>IF(Rækker!L51=1,1,"")</f>
        <v/>
      </c>
      <c r="V47" s="44" t="str">
        <f>IF(Rækker!L51="X","X","")</f>
        <v/>
      </c>
      <c r="W47" s="45">
        <f>IF(Rækker!L51=2,2,"")</f>
        <v>2</v>
      </c>
      <c r="X47" s="43" t="str">
        <f>IF(Rækker!N51=1,1,"")</f>
        <v/>
      </c>
      <c r="Y47" s="44" t="str">
        <f>IF(Rækker!N51="X","X","")</f>
        <v/>
      </c>
      <c r="Z47" s="45">
        <f>IF(Rækker!N51=2,2,"")</f>
        <v>2</v>
      </c>
      <c r="AA47" s="43" t="str">
        <f>IF(Rækker!P51=1,1,"")</f>
        <v/>
      </c>
      <c r="AB47" s="44" t="str">
        <f>IF(Rækker!P51="X","X","")</f>
        <v/>
      </c>
      <c r="AC47" s="45">
        <f>IF(Rækker!P51=2,2,"")</f>
        <v>2</v>
      </c>
      <c r="AD47" s="43" t="str">
        <f>IF(Rækker!R51=1,1,"")</f>
        <v/>
      </c>
      <c r="AE47" s="44" t="str">
        <f>IF(Rækker!R51="X","X","")</f>
        <v/>
      </c>
      <c r="AF47" s="45">
        <f>IF(Rækker!R51=2,2,"")</f>
        <v>2</v>
      </c>
      <c r="AG47" s="43" t="str">
        <f>IF(Rækker!T51=1,1,"")</f>
        <v/>
      </c>
      <c r="AH47" s="44" t="str">
        <f>IF(Rækker!T51="X","X","")</f>
        <v/>
      </c>
      <c r="AI47" s="45">
        <f>IF(Rækker!T51=2,2,"")</f>
        <v>2</v>
      </c>
      <c r="AJ47" s="43" t="str">
        <f>IF(Rækker!V51=1,1,"")</f>
        <v/>
      </c>
      <c r="AK47" s="44" t="str">
        <f>IF(Rækker!V51="X","X","")</f>
        <v/>
      </c>
      <c r="AL47" s="45">
        <f>IF(Rækker!V51=2,2,"")</f>
        <v>2</v>
      </c>
      <c r="AM47" s="43" t="str">
        <f>IF(Rækker!X51=1,1,"")</f>
        <v/>
      </c>
      <c r="AN47" s="44" t="str">
        <f>IF(Rækker!X51="X","X","")</f>
        <v/>
      </c>
      <c r="AO47" s="45">
        <f>IF(Rækker!X51=2,2,"")</f>
        <v>2</v>
      </c>
      <c r="AP47" s="43" t="str">
        <f>IF(Rækker!Z51=1,1,"")</f>
        <v/>
      </c>
      <c r="AQ47" s="44" t="str">
        <f>IF(Rækker!Z51="X","X","")</f>
        <v/>
      </c>
      <c r="AR47" s="45">
        <f>IF(Rækker!Z51=2,2,"")</f>
        <v>2</v>
      </c>
      <c r="AS47" s="43" t="str">
        <f>IF(Rækker!AB51=1,1,"")</f>
        <v/>
      </c>
      <c r="AT47" s="44" t="str">
        <f>IF(Rækker!AB51="X","X","")</f>
        <v/>
      </c>
      <c r="AU47" s="45">
        <f>IF(Rækker!AB51=2,2,"")</f>
        <v>2</v>
      </c>
      <c r="AV47" s="43" t="str">
        <f>IF(Rækker!AD51=1,1,"")</f>
        <v/>
      </c>
      <c r="AW47" s="44" t="str">
        <f>IF(Rækker!AD51="X","X","")</f>
        <v/>
      </c>
      <c r="AX47" s="45">
        <f>IF(Rækker!AD51=2,2,"")</f>
        <v>2</v>
      </c>
      <c r="AY47" s="43" t="str">
        <f>IF(Rækker!AF51=1,1,"")</f>
        <v/>
      </c>
      <c r="AZ47" s="44" t="str">
        <f>IF(Rækker!AF51="X","X","")</f>
        <v/>
      </c>
      <c r="BA47" s="45">
        <f>IF(Rækker!AF51=2,2,"")</f>
        <v>2</v>
      </c>
    </row>
    <row r="48" spans="1:53" ht="16.350000000000001" customHeight="1" thickBot="1" x14ac:dyDescent="0.2">
      <c r="A48" s="56"/>
      <c r="B48" s="60" t="str">
        <f>IF(F40&lt;&gt;"","6.","")</f>
        <v>6.</v>
      </c>
      <c r="C48" s="61" t="str">
        <f>IF(F40&lt;&gt;"",CONCATENATE(Kampe!B10," - ",Kampe!D10,"........................................................................................................."),"")</f>
        <v>Leverkusen - Hamburger SV.........................................................................................................</v>
      </c>
      <c r="D48" s="40" t="s">
        <v>46</v>
      </c>
      <c r="E48" s="62" t="str">
        <f>IF(F40&lt;&gt;"",IF(E12&lt;&gt;"",E12,""),"")</f>
        <v>x</v>
      </c>
      <c r="F48" s="48" t="str">
        <f>IF(Rækker!B52=1,1,"")</f>
        <v/>
      </c>
      <c r="G48" s="49" t="str">
        <f>IF(Rækker!B52="X","X","")</f>
        <v/>
      </c>
      <c r="H48" s="50" t="str">
        <f>IF(Rækker!B52=2,2,"")</f>
        <v/>
      </c>
      <c r="I48" s="48">
        <f>IF(Rækker!D52=1,1,"")</f>
        <v>1</v>
      </c>
      <c r="J48" s="49" t="str">
        <f>IF(Rækker!D52="X","X","")</f>
        <v/>
      </c>
      <c r="K48" s="50" t="str">
        <f>IF(Rækker!D52=2,2,"")</f>
        <v/>
      </c>
      <c r="L48" s="48">
        <f>IF(Rækker!F52=1,1,"")</f>
        <v>1</v>
      </c>
      <c r="M48" s="49" t="str">
        <f>IF(Rækker!F52="X","X","")</f>
        <v/>
      </c>
      <c r="N48" s="50" t="str">
        <f>IF(Rækker!F52=2,2,"")</f>
        <v/>
      </c>
      <c r="O48" s="48">
        <f>IF(Rækker!H52=1,1,"")</f>
        <v>1</v>
      </c>
      <c r="P48" s="49" t="str">
        <f>IF(Rækker!H52="X","X","")</f>
        <v/>
      </c>
      <c r="Q48" s="50" t="str">
        <f>IF(Rækker!H52=2,2,"")</f>
        <v/>
      </c>
      <c r="R48" s="48">
        <f>IF(Rækker!J52=1,1,"")</f>
        <v>1</v>
      </c>
      <c r="S48" s="49" t="str">
        <f>IF(Rækker!J52="X","X","")</f>
        <v/>
      </c>
      <c r="T48" s="50" t="str">
        <f>IF(Rækker!J52=2,2,"")</f>
        <v/>
      </c>
      <c r="U48" s="48">
        <f>IF(Rækker!L52=1,1,"")</f>
        <v>1</v>
      </c>
      <c r="V48" s="49" t="str">
        <f>IF(Rækker!L52="X","X","")</f>
        <v/>
      </c>
      <c r="W48" s="50" t="str">
        <f>IF(Rækker!L52=2,2,"")</f>
        <v/>
      </c>
      <c r="X48" s="48">
        <f>IF(Rækker!N52=1,1,"")</f>
        <v>1</v>
      </c>
      <c r="Y48" s="49" t="str">
        <f>IF(Rækker!N52="X","X","")</f>
        <v/>
      </c>
      <c r="Z48" s="50" t="str">
        <f>IF(Rækker!N52=2,2,"")</f>
        <v/>
      </c>
      <c r="AA48" s="48">
        <f>IF(Rækker!P52=1,1,"")</f>
        <v>1</v>
      </c>
      <c r="AB48" s="49" t="str">
        <f>IF(Rækker!P52="X","X","")</f>
        <v/>
      </c>
      <c r="AC48" s="50" t="str">
        <f>IF(Rækker!P52=2,2,"")</f>
        <v/>
      </c>
      <c r="AD48" s="48">
        <f>IF(Rækker!R52=1,1,"")</f>
        <v>1</v>
      </c>
      <c r="AE48" s="49" t="str">
        <f>IF(Rækker!R52="X","X","")</f>
        <v/>
      </c>
      <c r="AF48" s="50" t="str">
        <f>IF(Rækker!R52=2,2,"")</f>
        <v/>
      </c>
      <c r="AG48" s="48">
        <f>IF(Rækker!T52=1,1,"")</f>
        <v>1</v>
      </c>
      <c r="AH48" s="49" t="str">
        <f>IF(Rækker!T52="X","X","")</f>
        <v/>
      </c>
      <c r="AI48" s="50" t="str">
        <f>IF(Rækker!T52=2,2,"")</f>
        <v/>
      </c>
      <c r="AJ48" s="48">
        <f>IF(Rækker!V52=1,1,"")</f>
        <v>1</v>
      </c>
      <c r="AK48" s="49" t="str">
        <f>IF(Rækker!V52="X","X","")</f>
        <v/>
      </c>
      <c r="AL48" s="50" t="str">
        <f>IF(Rækker!V52=2,2,"")</f>
        <v/>
      </c>
      <c r="AM48" s="48">
        <f>IF(Rækker!X52=1,1,"")</f>
        <v>1</v>
      </c>
      <c r="AN48" s="49" t="str">
        <f>IF(Rækker!X52="X","X","")</f>
        <v/>
      </c>
      <c r="AO48" s="50" t="str">
        <f>IF(Rækker!X52=2,2,"")</f>
        <v/>
      </c>
      <c r="AP48" s="48">
        <f>IF(Rækker!Z52=1,1,"")</f>
        <v>1</v>
      </c>
      <c r="AQ48" s="49" t="str">
        <f>IF(Rækker!Z52="X","X","")</f>
        <v/>
      </c>
      <c r="AR48" s="50" t="str">
        <f>IF(Rækker!Z52=2,2,"")</f>
        <v/>
      </c>
      <c r="AS48" s="48">
        <f>IF(Rækker!AB52=1,1,"")</f>
        <v>1</v>
      </c>
      <c r="AT48" s="49" t="str">
        <f>IF(Rækker!AB52="X","X","")</f>
        <v/>
      </c>
      <c r="AU48" s="50" t="str">
        <f>IF(Rækker!AB52=2,2,"")</f>
        <v/>
      </c>
      <c r="AV48" s="48">
        <f>IF(Rækker!AD52=1,1,"")</f>
        <v>1</v>
      </c>
      <c r="AW48" s="49" t="str">
        <f>IF(Rækker!AD52="X","X","")</f>
        <v/>
      </c>
      <c r="AX48" s="50" t="str">
        <f>IF(Rækker!AD52=2,2,"")</f>
        <v/>
      </c>
      <c r="AY48" s="48">
        <f>IF(Rækker!AF52=1,1,"")</f>
        <v>1</v>
      </c>
      <c r="AZ48" s="49" t="str">
        <f>IF(Rækker!AF52="X","X","")</f>
        <v/>
      </c>
      <c r="BA48" s="50" t="str">
        <f>IF(Rækker!AF52=2,2,"")</f>
        <v/>
      </c>
    </row>
    <row r="49" spans="1:53" ht="16.350000000000001" customHeight="1" x14ac:dyDescent="0.15">
      <c r="A49" s="56"/>
      <c r="B49" s="57" t="str">
        <f>IF(F40&lt;&gt;"","7.","")</f>
        <v>7.</v>
      </c>
      <c r="C49" s="58" t="str">
        <f>IF(F40&lt;&gt;"",CONCATENATE(Kampe!B11," - ",Kampe!D11,"........................................................................................................."),"")</f>
        <v>St. Pauli - Wolfsburg.........................................................................................................</v>
      </c>
      <c r="D49" s="40" t="s">
        <v>46</v>
      </c>
      <c r="E49" s="63">
        <f>IF(F40&lt;&gt;"",IF(E13&lt;&gt;"",E13,""),"")</f>
        <v>2</v>
      </c>
      <c r="F49" s="51" t="str">
        <f>IF(Rækker!B53=1,1,"")</f>
        <v/>
      </c>
      <c r="G49" s="41" t="str">
        <f>IF(Rækker!B53="X","X","")</f>
        <v/>
      </c>
      <c r="H49" s="33" t="str">
        <f>IF(Rækker!B53=2,2,"")</f>
        <v/>
      </c>
      <c r="I49" s="32" t="str">
        <f>IF(Rækker!D53=1,1,"")</f>
        <v/>
      </c>
      <c r="J49" s="41" t="str">
        <f>IF(Rækker!D53="X","X","")</f>
        <v/>
      </c>
      <c r="K49" s="33">
        <f>IF(Rækker!D53=2,2,"")</f>
        <v>2</v>
      </c>
      <c r="L49" s="32">
        <f>IF(Rækker!F53=1,1,"")</f>
        <v>1</v>
      </c>
      <c r="M49" s="41" t="str">
        <f>IF(Rækker!F53="X","X","")</f>
        <v/>
      </c>
      <c r="N49" s="33" t="str">
        <f>IF(Rækker!F53=2,2,"")</f>
        <v/>
      </c>
      <c r="O49" s="32" t="str">
        <f>IF(Rækker!H53=1,1,"")</f>
        <v/>
      </c>
      <c r="P49" s="41" t="str">
        <f>IF(Rækker!H53="X","X","")</f>
        <v/>
      </c>
      <c r="Q49" s="33">
        <f>IF(Rækker!H53=2,2,"")</f>
        <v>2</v>
      </c>
      <c r="R49" s="32">
        <f>IF(Rækker!J53=1,1,"")</f>
        <v>1</v>
      </c>
      <c r="S49" s="41" t="str">
        <f>IF(Rækker!J53="X","X","")</f>
        <v/>
      </c>
      <c r="T49" s="33" t="str">
        <f>IF(Rækker!J53=2,2,"")</f>
        <v/>
      </c>
      <c r="U49" s="32" t="str">
        <f>IF(Rækker!L53=1,1,"")</f>
        <v/>
      </c>
      <c r="V49" s="41" t="str">
        <f>IF(Rækker!L53="X","X","")</f>
        <v>X</v>
      </c>
      <c r="W49" s="33" t="str">
        <f>IF(Rækker!L53=2,2,"")</f>
        <v/>
      </c>
      <c r="X49" s="32">
        <f>IF(Rækker!N53=1,1,"")</f>
        <v>1</v>
      </c>
      <c r="Y49" s="41" t="str">
        <f>IF(Rækker!N53="X","X","")</f>
        <v/>
      </c>
      <c r="Z49" s="33" t="str">
        <f>IF(Rækker!N53=2,2,"")</f>
        <v/>
      </c>
      <c r="AA49" s="32" t="str">
        <f>IF(Rækker!P53=1,1,"")</f>
        <v/>
      </c>
      <c r="AB49" s="41" t="str">
        <f>IF(Rækker!P53="X","X","")</f>
        <v/>
      </c>
      <c r="AC49" s="33">
        <f>IF(Rækker!P53=2,2,"")</f>
        <v>2</v>
      </c>
      <c r="AD49" s="32" t="str">
        <f>IF(Rækker!R53=1,1,"")</f>
        <v/>
      </c>
      <c r="AE49" s="41" t="str">
        <f>IF(Rækker!R53="X","X","")</f>
        <v/>
      </c>
      <c r="AF49" s="33">
        <f>IF(Rækker!R53=2,2,"")</f>
        <v>2</v>
      </c>
      <c r="AG49" s="32" t="str">
        <f>IF(Rækker!T53=1,1,"")</f>
        <v/>
      </c>
      <c r="AH49" s="41" t="str">
        <f>IF(Rækker!T53="X","X","")</f>
        <v>X</v>
      </c>
      <c r="AI49" s="33" t="str">
        <f>IF(Rækker!T53=2,2,"")</f>
        <v/>
      </c>
      <c r="AJ49" s="32" t="str">
        <f>IF(Rækker!V53=1,1,"")</f>
        <v/>
      </c>
      <c r="AK49" s="41" t="str">
        <f>IF(Rækker!V53="X","X","")</f>
        <v/>
      </c>
      <c r="AL49" s="33">
        <f>IF(Rækker!V53=2,2,"")</f>
        <v>2</v>
      </c>
      <c r="AM49" s="32" t="str">
        <f>IF(Rækker!X53=1,1,"")</f>
        <v/>
      </c>
      <c r="AN49" s="41" t="str">
        <f>IF(Rækker!X53="X","X","")</f>
        <v/>
      </c>
      <c r="AO49" s="33">
        <f>IF(Rækker!X53=2,2,"")</f>
        <v>2</v>
      </c>
      <c r="AP49" s="32" t="str">
        <f>IF(Rækker!Z53=1,1,"")</f>
        <v/>
      </c>
      <c r="AQ49" s="41" t="str">
        <f>IF(Rækker!Z53="X","X","")</f>
        <v/>
      </c>
      <c r="AR49" s="33">
        <f>IF(Rækker!Z53=2,2,"")</f>
        <v>2</v>
      </c>
      <c r="AS49" s="32" t="str">
        <f>IF(Rækker!AB53=1,1,"")</f>
        <v/>
      </c>
      <c r="AT49" s="41" t="str">
        <f>IF(Rækker!AB53="X","X","")</f>
        <v/>
      </c>
      <c r="AU49" s="33">
        <f>IF(Rækker!AB53=2,2,"")</f>
        <v>2</v>
      </c>
      <c r="AV49" s="32" t="str">
        <f>IF(Rækker!AD53=1,1,"")</f>
        <v/>
      </c>
      <c r="AW49" s="41" t="str">
        <f>IF(Rækker!AD53="X","X","")</f>
        <v/>
      </c>
      <c r="AX49" s="33">
        <f>IF(Rækker!AD53=2,2,"")</f>
        <v>2</v>
      </c>
      <c r="AY49" s="32" t="str">
        <f>IF(Rækker!AF53=1,1,"")</f>
        <v/>
      </c>
      <c r="AZ49" s="41" t="str">
        <f>IF(Rækker!AF53="X","X","")</f>
        <v>X</v>
      </c>
      <c r="BA49" s="33" t="str">
        <f>IF(Rækker!AF53=2,2,"")</f>
        <v/>
      </c>
    </row>
    <row r="50" spans="1:53" ht="16.350000000000001" customHeight="1" x14ac:dyDescent="0.15">
      <c r="A50" s="56"/>
      <c r="B50" s="57" t="str">
        <f>IF(F40&lt;&gt;"","8.","")</f>
        <v>8.</v>
      </c>
      <c r="C50" s="58" t="str">
        <f>IF(F40&lt;&gt;"",CONCATENATE(Kampe!B12," - ",Kampe!D12,"........................................................................................................."),"")</f>
        <v>Freiburg - RB Leipzig.........................................................................................................</v>
      </c>
      <c r="D50" s="40" t="s">
        <v>46</v>
      </c>
      <c r="E50" s="42">
        <f>IF(F40&lt;&gt;"",IF(E14&lt;&gt;"",E14,""),"")</f>
        <v>1</v>
      </c>
      <c r="F50" s="43" t="str">
        <f>IF(Rækker!B54=1,1,"")</f>
        <v/>
      </c>
      <c r="G50" s="44" t="str">
        <f>IF(Rækker!B54="X","X","")</f>
        <v/>
      </c>
      <c r="H50" s="45" t="str">
        <f>IF(Rækker!B54=2,2,"")</f>
        <v/>
      </c>
      <c r="I50" s="43" t="str">
        <f>IF(Rækker!D54=1,1,"")</f>
        <v/>
      </c>
      <c r="J50" s="44" t="str">
        <f>IF(Rækker!D54="X","X","")</f>
        <v/>
      </c>
      <c r="K50" s="45">
        <f>IF(Rækker!D54=2,2,"")</f>
        <v>2</v>
      </c>
      <c r="L50" s="43">
        <f>IF(Rækker!F54=1,1,"")</f>
        <v>1</v>
      </c>
      <c r="M50" s="44" t="str">
        <f>IF(Rækker!F54="X","X","")</f>
        <v/>
      </c>
      <c r="N50" s="45" t="str">
        <f>IF(Rækker!F54=2,2,"")</f>
        <v/>
      </c>
      <c r="O50" s="43">
        <f>IF(Rækker!H54=1,1,"")</f>
        <v>1</v>
      </c>
      <c r="P50" s="44" t="str">
        <f>IF(Rækker!H54="X","X","")</f>
        <v/>
      </c>
      <c r="Q50" s="45" t="str">
        <f>IF(Rækker!H54=2,2,"")</f>
        <v/>
      </c>
      <c r="R50" s="43">
        <f>IF(Rækker!J54=1,1,"")</f>
        <v>1</v>
      </c>
      <c r="S50" s="44" t="str">
        <f>IF(Rækker!J54="X","X","")</f>
        <v/>
      </c>
      <c r="T50" s="45" t="str">
        <f>IF(Rækker!J54=2,2,"")</f>
        <v/>
      </c>
      <c r="U50" s="43" t="str">
        <f>IF(Rækker!L54=1,1,"")</f>
        <v/>
      </c>
      <c r="V50" s="44" t="str">
        <f>IF(Rækker!L54="X","X","")</f>
        <v/>
      </c>
      <c r="W50" s="45">
        <f>IF(Rækker!L54=2,2,"")</f>
        <v>2</v>
      </c>
      <c r="X50" s="43" t="str">
        <f>IF(Rækker!N54=1,1,"")</f>
        <v/>
      </c>
      <c r="Y50" s="44" t="str">
        <f>IF(Rækker!N54="X","X","")</f>
        <v>X</v>
      </c>
      <c r="Z50" s="45" t="str">
        <f>IF(Rækker!N54=2,2,"")</f>
        <v/>
      </c>
      <c r="AA50" s="43">
        <f>IF(Rækker!P54=1,1,"")</f>
        <v>1</v>
      </c>
      <c r="AB50" s="44" t="str">
        <f>IF(Rækker!P54="X","X","")</f>
        <v/>
      </c>
      <c r="AC50" s="45" t="str">
        <f>IF(Rækker!P54=2,2,"")</f>
        <v/>
      </c>
      <c r="AD50" s="43">
        <f>IF(Rækker!R54=1,1,"")</f>
        <v>1</v>
      </c>
      <c r="AE50" s="44" t="str">
        <f>IF(Rækker!R54="X","X","")</f>
        <v/>
      </c>
      <c r="AF50" s="45" t="str">
        <f>IF(Rækker!R54=2,2,"")</f>
        <v/>
      </c>
      <c r="AG50" s="43" t="str">
        <f>IF(Rækker!T54=1,1,"")</f>
        <v/>
      </c>
      <c r="AH50" s="44" t="str">
        <f>IF(Rækker!T54="X","X","")</f>
        <v/>
      </c>
      <c r="AI50" s="45">
        <f>IF(Rækker!T54=2,2,"")</f>
        <v>2</v>
      </c>
      <c r="AJ50" s="43" t="str">
        <f>IF(Rækker!V54=1,1,"")</f>
        <v/>
      </c>
      <c r="AK50" s="44" t="str">
        <f>IF(Rækker!V54="X","X","")</f>
        <v/>
      </c>
      <c r="AL50" s="45">
        <f>IF(Rækker!V54=2,2,"")</f>
        <v>2</v>
      </c>
      <c r="AM50" s="43" t="str">
        <f>IF(Rækker!X54=1,1,"")</f>
        <v/>
      </c>
      <c r="AN50" s="44" t="str">
        <f>IF(Rækker!X54="X","X","")</f>
        <v/>
      </c>
      <c r="AO50" s="45">
        <f>IF(Rækker!X54=2,2,"")</f>
        <v>2</v>
      </c>
      <c r="AP50" s="43">
        <f>IF(Rækker!Z54=1,1,"")</f>
        <v>1</v>
      </c>
      <c r="AQ50" s="44" t="str">
        <f>IF(Rækker!Z54="X","X","")</f>
        <v/>
      </c>
      <c r="AR50" s="45" t="str">
        <f>IF(Rækker!Z54=2,2,"")</f>
        <v/>
      </c>
      <c r="AS50" s="43" t="str">
        <f>IF(Rækker!AB54=1,1,"")</f>
        <v/>
      </c>
      <c r="AT50" s="44" t="str">
        <f>IF(Rækker!AB54="X","X","")</f>
        <v/>
      </c>
      <c r="AU50" s="45">
        <f>IF(Rækker!AB54=2,2,"")</f>
        <v>2</v>
      </c>
      <c r="AV50" s="43" t="str">
        <f>IF(Rækker!AD54=1,1,"")</f>
        <v/>
      </c>
      <c r="AW50" s="44" t="str">
        <f>IF(Rækker!AD54="X","X","")</f>
        <v/>
      </c>
      <c r="AX50" s="45">
        <f>IF(Rækker!AD54=2,2,"")</f>
        <v>2</v>
      </c>
      <c r="AY50" s="43" t="str">
        <f>IF(Rækker!AF54=1,1,"")</f>
        <v/>
      </c>
      <c r="AZ50" s="44" t="str">
        <f>IF(Rækker!AF54="X","X","")</f>
        <v/>
      </c>
      <c r="BA50" s="45">
        <f>IF(Rækker!AF54=2,2,"")</f>
        <v>2</v>
      </c>
    </row>
    <row r="51" spans="1:53" ht="16.350000000000001" customHeight="1" thickBot="1" x14ac:dyDescent="0.2">
      <c r="A51" s="56"/>
      <c r="B51" s="60" t="str">
        <f>IF(F40&lt;&gt;"","9.","")</f>
        <v>9.</v>
      </c>
      <c r="C51" s="61" t="str">
        <f>IF(F40&lt;&gt;"",CONCATENATE(Kampe!B13," - ",Kampe!D13,"........................................................................................................."),"")</f>
        <v>B.M'gladbach - Hoffenheim.........................................................................................................</v>
      </c>
      <c r="D51" s="40" t="s">
        <v>46</v>
      </c>
      <c r="E51" s="62">
        <f>IF(F40&lt;&gt;"",IF(E15&lt;&gt;"",E15,""),"")</f>
        <v>1</v>
      </c>
      <c r="F51" s="48" t="str">
        <f>IF(Rækker!B55=1,1,"")</f>
        <v/>
      </c>
      <c r="G51" s="49" t="str">
        <f>IF(Rækker!B55="X","X","")</f>
        <v/>
      </c>
      <c r="H51" s="50" t="str">
        <f>IF(Rækker!B55=2,2,"")</f>
        <v/>
      </c>
      <c r="I51" s="48" t="str">
        <f>IF(Rækker!D55=1,1,"")</f>
        <v/>
      </c>
      <c r="J51" s="49" t="str">
        <f>IF(Rækker!D55="X","X","")</f>
        <v/>
      </c>
      <c r="K51" s="50">
        <f>IF(Rækker!D55=2,2,"")</f>
        <v>2</v>
      </c>
      <c r="L51" s="48" t="str">
        <f>IF(Rækker!F55=1,1,"")</f>
        <v/>
      </c>
      <c r="M51" s="49" t="str">
        <f>IF(Rækker!F55="X","X","")</f>
        <v/>
      </c>
      <c r="N51" s="50">
        <f>IF(Rækker!F55=2,2,"")</f>
        <v>2</v>
      </c>
      <c r="O51" s="48" t="str">
        <f>IF(Rækker!H55=1,1,"")</f>
        <v/>
      </c>
      <c r="P51" s="49" t="str">
        <f>IF(Rækker!H55="X","X","")</f>
        <v/>
      </c>
      <c r="Q51" s="50">
        <f>IF(Rækker!H55=2,2,"")</f>
        <v>2</v>
      </c>
      <c r="R51" s="48" t="str">
        <f>IF(Rækker!J55=1,1,"")</f>
        <v/>
      </c>
      <c r="S51" s="49" t="str">
        <f>IF(Rækker!J55="X","X","")</f>
        <v/>
      </c>
      <c r="T51" s="50">
        <f>IF(Rækker!J55=2,2,"")</f>
        <v>2</v>
      </c>
      <c r="U51" s="48" t="str">
        <f>IF(Rækker!L55=1,1,"")</f>
        <v/>
      </c>
      <c r="V51" s="49" t="str">
        <f>IF(Rækker!L55="X","X","")</f>
        <v/>
      </c>
      <c r="W51" s="50">
        <f>IF(Rækker!L55=2,2,"")</f>
        <v>2</v>
      </c>
      <c r="X51" s="48" t="str">
        <f>IF(Rækker!N55=1,1,"")</f>
        <v/>
      </c>
      <c r="Y51" s="49" t="str">
        <f>IF(Rækker!N55="X","X","")</f>
        <v/>
      </c>
      <c r="Z51" s="50">
        <f>IF(Rækker!N55=2,2,"")</f>
        <v>2</v>
      </c>
      <c r="AA51" s="48" t="str">
        <f>IF(Rækker!P55=1,1,"")</f>
        <v/>
      </c>
      <c r="AB51" s="49" t="str">
        <f>IF(Rækker!P55="X","X","")</f>
        <v/>
      </c>
      <c r="AC51" s="50">
        <f>IF(Rækker!P55=2,2,"")</f>
        <v>2</v>
      </c>
      <c r="AD51" s="48" t="str">
        <f>IF(Rækker!R55=1,1,"")</f>
        <v/>
      </c>
      <c r="AE51" s="49" t="str">
        <f>IF(Rækker!R55="X","X","")</f>
        <v/>
      </c>
      <c r="AF51" s="50">
        <f>IF(Rækker!R55=2,2,"")</f>
        <v>2</v>
      </c>
      <c r="AG51" s="48" t="str">
        <f>IF(Rækker!T55=1,1,"")</f>
        <v/>
      </c>
      <c r="AH51" s="49" t="str">
        <f>IF(Rækker!T55="X","X","")</f>
        <v/>
      </c>
      <c r="AI51" s="50">
        <f>IF(Rækker!T55=2,2,"")</f>
        <v>2</v>
      </c>
      <c r="AJ51" s="48" t="str">
        <f>IF(Rækker!V55=1,1,"")</f>
        <v/>
      </c>
      <c r="AK51" s="49" t="str">
        <f>IF(Rækker!V55="X","X","")</f>
        <v/>
      </c>
      <c r="AL51" s="50">
        <f>IF(Rækker!V55=2,2,"")</f>
        <v>2</v>
      </c>
      <c r="AM51" s="48" t="str">
        <f>IF(Rækker!X55=1,1,"")</f>
        <v/>
      </c>
      <c r="AN51" s="49" t="str">
        <f>IF(Rækker!X55="X","X","")</f>
        <v/>
      </c>
      <c r="AO51" s="50">
        <f>IF(Rækker!X55=2,2,"")</f>
        <v>2</v>
      </c>
      <c r="AP51" s="48" t="str">
        <f>IF(Rækker!Z55=1,1,"")</f>
        <v/>
      </c>
      <c r="AQ51" s="49" t="str">
        <f>IF(Rækker!Z55="X","X","")</f>
        <v/>
      </c>
      <c r="AR51" s="50">
        <f>IF(Rækker!Z55=2,2,"")</f>
        <v>2</v>
      </c>
      <c r="AS51" s="48" t="str">
        <f>IF(Rækker!AB55=1,1,"")</f>
        <v/>
      </c>
      <c r="AT51" s="49" t="str">
        <f>IF(Rækker!AB55="X","X","")</f>
        <v/>
      </c>
      <c r="AU51" s="50">
        <f>IF(Rækker!AB55=2,2,"")</f>
        <v>2</v>
      </c>
      <c r="AV51" s="48" t="str">
        <f>IF(Rækker!AD55=1,1,"")</f>
        <v/>
      </c>
      <c r="AW51" s="49" t="str">
        <f>IF(Rækker!AD55="X","X","")</f>
        <v/>
      </c>
      <c r="AX51" s="50">
        <f>IF(Rækker!AD55=2,2,"")</f>
        <v>2</v>
      </c>
      <c r="AY51" s="48" t="str">
        <f>IF(Rækker!AF55=1,1,"")</f>
        <v/>
      </c>
      <c r="AZ51" s="49" t="str">
        <f>IF(Rækker!AF55="X","X","")</f>
        <v/>
      </c>
      <c r="BA51" s="50">
        <f>IF(Rækker!AF55=2,2,"")</f>
        <v>2</v>
      </c>
    </row>
    <row r="52" spans="1:53" ht="16.350000000000001" customHeight="1" x14ac:dyDescent="0.15">
      <c r="A52" s="56"/>
      <c r="B52" s="57" t="str">
        <f>IF(F40&lt;&gt;"","10.","")</f>
        <v>10.</v>
      </c>
      <c r="C52" s="58" t="str">
        <f>IF(F40&lt;&gt;"",CONCATENATE(Kampe!B14," - ",Kampe!D14,"........................................................................................................."),"")</f>
        <v>Union Berlin - Augsburg.........................................................................................................</v>
      </c>
      <c r="D52" s="40" t="s">
        <v>46</v>
      </c>
      <c r="E52" s="63">
        <f>IF(F40&lt;&gt;"",IF(E16&lt;&gt;"",E16,""),"")</f>
        <v>1</v>
      </c>
      <c r="F52" s="51" t="str">
        <f>IF(Rækker!B56=1,1,"")</f>
        <v/>
      </c>
      <c r="G52" s="41" t="str">
        <f>IF(Rækker!B56="X","X","")</f>
        <v/>
      </c>
      <c r="H52" s="33" t="str">
        <f>IF(Rækker!B56=2,2,"")</f>
        <v/>
      </c>
      <c r="I52" s="32">
        <f>IF(Rækker!D56=1,1,"")</f>
        <v>1</v>
      </c>
      <c r="J52" s="41" t="str">
        <f>IF(Rækker!D56="X","X","")</f>
        <v/>
      </c>
      <c r="K52" s="33" t="str">
        <f>IF(Rækker!D56=2,2,"")</f>
        <v/>
      </c>
      <c r="L52" s="32" t="str">
        <f>IF(Rækker!F56=1,1,"")</f>
        <v/>
      </c>
      <c r="M52" s="41" t="str">
        <f>IF(Rækker!F56="X","X","")</f>
        <v/>
      </c>
      <c r="N52" s="33">
        <f>IF(Rækker!F56=2,2,"")</f>
        <v>2</v>
      </c>
      <c r="O52" s="32" t="str">
        <f>IF(Rækker!H56=1,1,"")</f>
        <v/>
      </c>
      <c r="P52" s="41" t="str">
        <f>IF(Rækker!H56="X","X","")</f>
        <v/>
      </c>
      <c r="Q52" s="33">
        <f>IF(Rækker!H56=2,2,"")</f>
        <v>2</v>
      </c>
      <c r="R52" s="32" t="str">
        <f>IF(Rækker!J56=1,1,"")</f>
        <v/>
      </c>
      <c r="S52" s="41" t="str">
        <f>IF(Rækker!J56="X","X","")</f>
        <v>X</v>
      </c>
      <c r="T52" s="33" t="str">
        <f>IF(Rækker!J56=2,2,"")</f>
        <v/>
      </c>
      <c r="U52" s="32" t="str">
        <f>IF(Rækker!L56=1,1,"")</f>
        <v/>
      </c>
      <c r="V52" s="41" t="str">
        <f>IF(Rækker!L56="X","X","")</f>
        <v/>
      </c>
      <c r="W52" s="33">
        <f>IF(Rækker!L56=2,2,"")</f>
        <v>2</v>
      </c>
      <c r="X52" s="32" t="str">
        <f>IF(Rækker!N56=1,1,"")</f>
        <v/>
      </c>
      <c r="Y52" s="41" t="str">
        <f>IF(Rækker!N56="X","X","")</f>
        <v/>
      </c>
      <c r="Z52" s="33">
        <f>IF(Rækker!N56=2,2,"")</f>
        <v>2</v>
      </c>
      <c r="AA52" s="32" t="str">
        <f>IF(Rækker!P56=1,1,"")</f>
        <v/>
      </c>
      <c r="AB52" s="41" t="str">
        <f>IF(Rækker!P56="X","X","")</f>
        <v>X</v>
      </c>
      <c r="AC52" s="33" t="str">
        <f>IF(Rækker!P56=2,2,"")</f>
        <v/>
      </c>
      <c r="AD52" s="32" t="str">
        <f>IF(Rækker!R56=1,1,"")</f>
        <v/>
      </c>
      <c r="AE52" s="41" t="str">
        <f>IF(Rækker!R56="X","X","")</f>
        <v/>
      </c>
      <c r="AF52" s="33">
        <f>IF(Rækker!R56=2,2,"")</f>
        <v>2</v>
      </c>
      <c r="AG52" s="32" t="str">
        <f>IF(Rækker!T56=1,1,"")</f>
        <v/>
      </c>
      <c r="AH52" s="41" t="str">
        <f>IF(Rækker!T56="X","X","")</f>
        <v>X</v>
      </c>
      <c r="AI52" s="33" t="str">
        <f>IF(Rækker!T56=2,2,"")</f>
        <v/>
      </c>
      <c r="AJ52" s="32" t="str">
        <f>IF(Rækker!V56=1,1,"")</f>
        <v/>
      </c>
      <c r="AK52" s="41" t="str">
        <f>IF(Rækker!V56="X","X","")</f>
        <v>X</v>
      </c>
      <c r="AL52" s="33" t="str">
        <f>IF(Rækker!V56=2,2,"")</f>
        <v/>
      </c>
      <c r="AM52" s="32">
        <f>IF(Rækker!X56=1,1,"")</f>
        <v>1</v>
      </c>
      <c r="AN52" s="41" t="str">
        <f>IF(Rækker!X56="X","X","")</f>
        <v/>
      </c>
      <c r="AO52" s="33" t="str">
        <f>IF(Rækker!X56=2,2,"")</f>
        <v/>
      </c>
      <c r="AP52" s="32" t="str">
        <f>IF(Rækker!Z56=1,1,"")</f>
        <v/>
      </c>
      <c r="AQ52" s="41" t="str">
        <f>IF(Rækker!Z56="X","X","")</f>
        <v/>
      </c>
      <c r="AR52" s="33">
        <f>IF(Rækker!Z56=2,2,"")</f>
        <v>2</v>
      </c>
      <c r="AS52" s="32" t="str">
        <f>IF(Rækker!AB56=1,1,"")</f>
        <v/>
      </c>
      <c r="AT52" s="41" t="str">
        <f>IF(Rækker!AB56="X","X","")</f>
        <v>X</v>
      </c>
      <c r="AU52" s="33" t="str">
        <f>IF(Rækker!AB56=2,2,"")</f>
        <v/>
      </c>
      <c r="AV52" s="32" t="str">
        <f>IF(Rækker!AD56=1,1,"")</f>
        <v/>
      </c>
      <c r="AW52" s="41" t="str">
        <f>IF(Rækker!AD56="X","X","")</f>
        <v/>
      </c>
      <c r="AX52" s="33">
        <f>IF(Rækker!AD56=2,2,"")</f>
        <v>2</v>
      </c>
      <c r="AY52" s="32">
        <f>IF(Rækker!AF56=1,1,"")</f>
        <v>1</v>
      </c>
      <c r="AZ52" s="41" t="str">
        <f>IF(Rækker!AF56="X","X","")</f>
        <v/>
      </c>
      <c r="BA52" s="33" t="str">
        <f>IF(Rækker!AF56=2,2,"")</f>
        <v/>
      </c>
    </row>
    <row r="53" spans="1:53" ht="16.350000000000001" customHeight="1" x14ac:dyDescent="0.15">
      <c r="A53" s="56"/>
      <c r="B53" s="57" t="str">
        <f>IF(F40&lt;&gt;"","11.","")</f>
        <v>11.</v>
      </c>
      <c r="C53" s="58" t="str">
        <f>IF(F40&lt;&gt;"",CONCATENATE(Kampe!B15," - ",Kampe!D15,"........................................................................................................."),"")</f>
        <v>Fatih Karagumruk - Alanyaspor.........................................................................................................</v>
      </c>
      <c r="D53" s="40" t="s">
        <v>46</v>
      </c>
      <c r="E53" s="42">
        <f>IF(F40&lt;&gt;"",IF(E17&lt;&gt;"",E17,""),"")</f>
        <v>1</v>
      </c>
      <c r="F53" s="43" t="str">
        <f>IF(Rækker!B57=1,1,"")</f>
        <v/>
      </c>
      <c r="G53" s="44" t="str">
        <f>IF(Rækker!B57="X","X","")</f>
        <v/>
      </c>
      <c r="H53" s="45" t="str">
        <f>IF(Rækker!B57=2,2,"")</f>
        <v/>
      </c>
      <c r="I53" s="43" t="str">
        <f>IF(Rækker!D57=1,1,"")</f>
        <v/>
      </c>
      <c r="J53" s="44" t="str">
        <f>IF(Rækker!D57="X","X","")</f>
        <v>X</v>
      </c>
      <c r="K53" s="45" t="str">
        <f>IF(Rækker!D57=2,2,"")</f>
        <v/>
      </c>
      <c r="L53" s="43" t="str">
        <f>IF(Rækker!F57=1,1,"")</f>
        <v/>
      </c>
      <c r="M53" s="44" t="str">
        <f>IF(Rækker!F57="X","X","")</f>
        <v>X</v>
      </c>
      <c r="N53" s="45" t="str">
        <f>IF(Rækker!F57=2,2,"")</f>
        <v/>
      </c>
      <c r="O53" s="43" t="str">
        <f>IF(Rækker!H57=1,1,"")</f>
        <v/>
      </c>
      <c r="P53" s="44" t="str">
        <f>IF(Rækker!H57="X","X","")</f>
        <v/>
      </c>
      <c r="Q53" s="45">
        <f>IF(Rækker!H57=2,2,"")</f>
        <v>2</v>
      </c>
      <c r="R53" s="43">
        <f>IF(Rækker!J57=1,1,"")</f>
        <v>1</v>
      </c>
      <c r="S53" s="44" t="str">
        <f>IF(Rækker!J57="X","X","")</f>
        <v/>
      </c>
      <c r="T53" s="45" t="str">
        <f>IF(Rækker!J57=2,2,"")</f>
        <v/>
      </c>
      <c r="U53" s="43" t="str">
        <f>IF(Rækker!L57=1,1,"")</f>
        <v/>
      </c>
      <c r="V53" s="44" t="str">
        <f>IF(Rækker!L57="X","X","")</f>
        <v/>
      </c>
      <c r="W53" s="45">
        <f>IF(Rækker!L57=2,2,"")</f>
        <v>2</v>
      </c>
      <c r="X53" s="43" t="str">
        <f>IF(Rækker!N57=1,1,"")</f>
        <v/>
      </c>
      <c r="Y53" s="44" t="str">
        <f>IF(Rækker!N57="X","X","")</f>
        <v/>
      </c>
      <c r="Z53" s="45">
        <f>IF(Rækker!N57=2,2,"")</f>
        <v>2</v>
      </c>
      <c r="AA53" s="43" t="str">
        <f>IF(Rækker!P57=1,1,"")</f>
        <v/>
      </c>
      <c r="AB53" s="44" t="str">
        <f>IF(Rækker!P57="X","X","")</f>
        <v/>
      </c>
      <c r="AC53" s="45">
        <f>IF(Rækker!P57=2,2,"")</f>
        <v>2</v>
      </c>
      <c r="AD53" s="43" t="str">
        <f>IF(Rækker!R57=1,1,"")</f>
        <v/>
      </c>
      <c r="AE53" s="44" t="str">
        <f>IF(Rækker!R57="X","X","")</f>
        <v>X</v>
      </c>
      <c r="AF53" s="45" t="str">
        <f>IF(Rækker!R57=2,2,"")</f>
        <v/>
      </c>
      <c r="AG53" s="43" t="str">
        <f>IF(Rækker!T57=1,1,"")</f>
        <v/>
      </c>
      <c r="AH53" s="44" t="str">
        <f>IF(Rækker!T57="X","X","")</f>
        <v/>
      </c>
      <c r="AI53" s="45">
        <f>IF(Rækker!T57=2,2,"")</f>
        <v>2</v>
      </c>
      <c r="AJ53" s="43" t="str">
        <f>IF(Rækker!V57=1,1,"")</f>
        <v/>
      </c>
      <c r="AK53" s="44" t="str">
        <f>IF(Rækker!V57="X","X","")</f>
        <v>X</v>
      </c>
      <c r="AL53" s="45" t="str">
        <f>IF(Rækker!V57=2,2,"")</f>
        <v/>
      </c>
      <c r="AM53" s="43" t="str">
        <f>IF(Rækker!X57=1,1,"")</f>
        <v/>
      </c>
      <c r="AN53" s="44" t="str">
        <f>IF(Rækker!X57="X","X","")</f>
        <v>X</v>
      </c>
      <c r="AO53" s="45" t="str">
        <f>IF(Rækker!X57=2,2,"")</f>
        <v/>
      </c>
      <c r="AP53" s="43" t="str">
        <f>IF(Rækker!Z57=1,1,"")</f>
        <v/>
      </c>
      <c r="AQ53" s="44" t="str">
        <f>IF(Rækker!Z57="X","X","")</f>
        <v>X</v>
      </c>
      <c r="AR53" s="45" t="str">
        <f>IF(Rækker!Z57=2,2,"")</f>
        <v/>
      </c>
      <c r="AS53" s="43" t="str">
        <f>IF(Rækker!AB57=1,1,"")</f>
        <v/>
      </c>
      <c r="AT53" s="44" t="str">
        <f>IF(Rækker!AB57="X","X","")</f>
        <v/>
      </c>
      <c r="AU53" s="45">
        <f>IF(Rækker!AB57=2,2,"")</f>
        <v>2</v>
      </c>
      <c r="AV53" s="43" t="str">
        <f>IF(Rækker!AD57=1,1,"")</f>
        <v/>
      </c>
      <c r="AW53" s="44" t="str">
        <f>IF(Rækker!AD57="X","X","")</f>
        <v/>
      </c>
      <c r="AX53" s="45">
        <f>IF(Rækker!AD57=2,2,"")</f>
        <v>2</v>
      </c>
      <c r="AY53" s="43" t="str">
        <f>IF(Rækker!AF57=1,1,"")</f>
        <v/>
      </c>
      <c r="AZ53" s="44" t="str">
        <f>IF(Rækker!AF57="X","X","")</f>
        <v/>
      </c>
      <c r="BA53" s="45">
        <f>IF(Rækker!AF57=2,2,"")</f>
        <v>2</v>
      </c>
    </row>
    <row r="54" spans="1:53" ht="16.350000000000001" customHeight="1" x14ac:dyDescent="0.15">
      <c r="A54" s="56"/>
      <c r="B54" s="57" t="str">
        <f>IF(F40&lt;&gt;"","12.","")</f>
        <v>12.</v>
      </c>
      <c r="C54" s="58" t="str">
        <f>IF(F40&lt;&gt;"",CONCATENATE(Kampe!B16," - ",Kampe!D16,"........................................................................................................."),"")</f>
        <v>CD Ceuta - Malaga.........................................................................................................</v>
      </c>
      <c r="D54" s="40" t="s">
        <v>46</v>
      </c>
      <c r="E54" s="42">
        <f>IF(F40&lt;&gt;"",IF(E18&lt;&gt;"",E18,""),"")</f>
        <v>2</v>
      </c>
      <c r="F54" s="43" t="str">
        <f>IF(Rækker!B58=1,1,"")</f>
        <v/>
      </c>
      <c r="G54" s="44" t="str">
        <f>IF(Rækker!B58="X","X","")</f>
        <v/>
      </c>
      <c r="H54" s="45" t="str">
        <f>IF(Rækker!B58=2,2,"")</f>
        <v/>
      </c>
      <c r="I54" s="43" t="str">
        <f>IF(Rækker!D58=1,1,"")</f>
        <v/>
      </c>
      <c r="J54" s="44" t="str">
        <f>IF(Rækker!D58="X","X","")</f>
        <v/>
      </c>
      <c r="K54" s="45">
        <f>IF(Rækker!D58=2,2,"")</f>
        <v>2</v>
      </c>
      <c r="L54" s="43" t="str">
        <f>IF(Rækker!F58=1,1,"")</f>
        <v/>
      </c>
      <c r="M54" s="44" t="str">
        <f>IF(Rækker!F58="X","X","")</f>
        <v/>
      </c>
      <c r="N54" s="45">
        <f>IF(Rækker!F58=2,2,"")</f>
        <v>2</v>
      </c>
      <c r="O54" s="43" t="str">
        <f>IF(Rækker!H58=1,1,"")</f>
        <v/>
      </c>
      <c r="P54" s="44" t="str">
        <f>IF(Rækker!H58="X","X","")</f>
        <v/>
      </c>
      <c r="Q54" s="45">
        <f>IF(Rækker!H58=2,2,"")</f>
        <v>2</v>
      </c>
      <c r="R54" s="43" t="str">
        <f>IF(Rækker!J58=1,1,"")</f>
        <v/>
      </c>
      <c r="S54" s="44" t="str">
        <f>IF(Rækker!J58="X","X","")</f>
        <v/>
      </c>
      <c r="T54" s="45">
        <f>IF(Rækker!J58=2,2,"")</f>
        <v>2</v>
      </c>
      <c r="U54" s="43" t="str">
        <f>IF(Rækker!L58=1,1,"")</f>
        <v/>
      </c>
      <c r="V54" s="44" t="str">
        <f>IF(Rækker!L58="X","X","")</f>
        <v/>
      </c>
      <c r="W54" s="45">
        <f>IF(Rækker!L58=2,2,"")</f>
        <v>2</v>
      </c>
      <c r="X54" s="43" t="str">
        <f>IF(Rækker!N58=1,1,"")</f>
        <v/>
      </c>
      <c r="Y54" s="44" t="str">
        <f>IF(Rækker!N58="X","X","")</f>
        <v/>
      </c>
      <c r="Z54" s="45">
        <f>IF(Rækker!N58=2,2,"")</f>
        <v>2</v>
      </c>
      <c r="AA54" s="43" t="str">
        <f>IF(Rækker!P58=1,1,"")</f>
        <v/>
      </c>
      <c r="AB54" s="44" t="str">
        <f>IF(Rækker!P58="X","X","")</f>
        <v/>
      </c>
      <c r="AC54" s="45">
        <f>IF(Rækker!P58=2,2,"")</f>
        <v>2</v>
      </c>
      <c r="AD54" s="43" t="str">
        <f>IF(Rækker!R58=1,1,"")</f>
        <v/>
      </c>
      <c r="AE54" s="44" t="str">
        <f>IF(Rækker!R58="X","X","")</f>
        <v/>
      </c>
      <c r="AF54" s="45">
        <f>IF(Rækker!R58=2,2,"")</f>
        <v>2</v>
      </c>
      <c r="AG54" s="43" t="str">
        <f>IF(Rækker!T58=1,1,"")</f>
        <v/>
      </c>
      <c r="AH54" s="44" t="str">
        <f>IF(Rækker!T58="X","X","")</f>
        <v/>
      </c>
      <c r="AI54" s="45">
        <f>IF(Rækker!T58=2,2,"")</f>
        <v>2</v>
      </c>
      <c r="AJ54" s="43" t="str">
        <f>IF(Rækker!V58=1,1,"")</f>
        <v/>
      </c>
      <c r="AK54" s="44" t="str">
        <f>IF(Rækker!V58="X","X","")</f>
        <v/>
      </c>
      <c r="AL54" s="45">
        <f>IF(Rækker!V58=2,2,"")</f>
        <v>2</v>
      </c>
      <c r="AM54" s="43" t="str">
        <f>IF(Rækker!X58=1,1,"")</f>
        <v/>
      </c>
      <c r="AN54" s="44" t="str">
        <f>IF(Rækker!X58="X","X","")</f>
        <v/>
      </c>
      <c r="AO54" s="45">
        <f>IF(Rækker!X58=2,2,"")</f>
        <v>2</v>
      </c>
      <c r="AP54" s="43" t="str">
        <f>IF(Rækker!Z58=1,1,"")</f>
        <v/>
      </c>
      <c r="AQ54" s="44" t="str">
        <f>IF(Rækker!Z58="X","X","")</f>
        <v/>
      </c>
      <c r="AR54" s="45">
        <f>IF(Rækker!Z58=2,2,"")</f>
        <v>2</v>
      </c>
      <c r="AS54" s="43" t="str">
        <f>IF(Rækker!AB58=1,1,"")</f>
        <v/>
      </c>
      <c r="AT54" s="44" t="str">
        <f>IF(Rækker!AB58="X","X","")</f>
        <v/>
      </c>
      <c r="AU54" s="45">
        <f>IF(Rækker!AB58=2,2,"")</f>
        <v>2</v>
      </c>
      <c r="AV54" s="43" t="str">
        <f>IF(Rækker!AD58=1,1,"")</f>
        <v/>
      </c>
      <c r="AW54" s="44" t="str">
        <f>IF(Rækker!AD58="X","X","")</f>
        <v/>
      </c>
      <c r="AX54" s="45">
        <f>IF(Rækker!AD58=2,2,"")</f>
        <v>2</v>
      </c>
      <c r="AY54" s="43" t="str">
        <f>IF(Rækker!AF58=1,1,"")</f>
        <v/>
      </c>
      <c r="AZ54" s="44" t="str">
        <f>IF(Rækker!AF58="X","X","")</f>
        <v/>
      </c>
      <c r="BA54" s="45">
        <f>IF(Rækker!AF58=2,2,"")</f>
        <v>2</v>
      </c>
    </row>
    <row r="55" spans="1:53" ht="16.350000000000001" customHeight="1" thickBot="1" x14ac:dyDescent="0.2">
      <c r="A55" s="56"/>
      <c r="B55" s="57" t="str">
        <f>IF(F40&lt;&gt;"","13.","")</f>
        <v>13.</v>
      </c>
      <c r="C55" s="58" t="str">
        <f>IF(F40&lt;&gt;"",CONCATENATE(Kampe!B17," - ",Kampe!D17,"........................................................................................................."),"")</f>
        <v>Cultural Leonesa - Eibar.........................................................................................................</v>
      </c>
      <c r="D55" s="40" t="s">
        <v>46</v>
      </c>
      <c r="E55" s="64">
        <f>IF(F40&lt;&gt;"",IF(E19&lt;&gt;"",E19,""),"")</f>
        <v>1</v>
      </c>
      <c r="F55" s="51" t="str">
        <f>IF(Rækker!B59=1,1,"")</f>
        <v/>
      </c>
      <c r="G55" s="41" t="str">
        <f>IF(Rækker!B59="X","X","")</f>
        <v/>
      </c>
      <c r="H55" s="33" t="str">
        <f>IF(Rækker!B59=2,2,"")</f>
        <v/>
      </c>
      <c r="I55" s="32" t="str">
        <f>IF(Rækker!D59=1,1,"")</f>
        <v/>
      </c>
      <c r="J55" s="41" t="str">
        <f>IF(Rækker!D59="X","X","")</f>
        <v/>
      </c>
      <c r="K55" s="33">
        <f>IF(Rækker!D59=2,2,"")</f>
        <v>2</v>
      </c>
      <c r="L55" s="32" t="str">
        <f>IF(Rækker!F59=1,1,"")</f>
        <v/>
      </c>
      <c r="M55" s="41" t="str">
        <f>IF(Rækker!F59="X","X","")</f>
        <v/>
      </c>
      <c r="N55" s="33">
        <f>IF(Rækker!F59=2,2,"")</f>
        <v>2</v>
      </c>
      <c r="O55" s="32" t="str">
        <f>IF(Rækker!H59=1,1,"")</f>
        <v/>
      </c>
      <c r="P55" s="41" t="str">
        <f>IF(Rækker!H59="X","X","")</f>
        <v/>
      </c>
      <c r="Q55" s="33">
        <f>IF(Rækker!H59=2,2,"")</f>
        <v>2</v>
      </c>
      <c r="R55" s="32" t="str">
        <f>IF(Rækker!J59=1,1,"")</f>
        <v/>
      </c>
      <c r="S55" s="41" t="str">
        <f>IF(Rækker!J59="X","X","")</f>
        <v/>
      </c>
      <c r="T55" s="33">
        <f>IF(Rækker!J59=2,2,"")</f>
        <v>2</v>
      </c>
      <c r="U55" s="32" t="str">
        <f>IF(Rækker!L59=1,1,"")</f>
        <v/>
      </c>
      <c r="V55" s="41" t="str">
        <f>IF(Rækker!L59="X","X","")</f>
        <v/>
      </c>
      <c r="W55" s="33">
        <f>IF(Rækker!L59=2,2,"")</f>
        <v>2</v>
      </c>
      <c r="X55" s="32" t="str">
        <f>IF(Rækker!N59=1,1,"")</f>
        <v/>
      </c>
      <c r="Y55" s="41" t="str">
        <f>IF(Rækker!N59="X","X","")</f>
        <v/>
      </c>
      <c r="Z55" s="33">
        <f>IF(Rækker!N59=2,2,"")</f>
        <v>2</v>
      </c>
      <c r="AA55" s="32" t="str">
        <f>IF(Rækker!P59=1,1,"")</f>
        <v/>
      </c>
      <c r="AB55" s="41" t="str">
        <f>IF(Rækker!P59="X","X","")</f>
        <v/>
      </c>
      <c r="AC55" s="33">
        <f>IF(Rækker!P59=2,2,"")</f>
        <v>2</v>
      </c>
      <c r="AD55" s="32" t="str">
        <f>IF(Rækker!R59=1,1,"")</f>
        <v/>
      </c>
      <c r="AE55" s="41" t="str">
        <f>IF(Rækker!R59="X","X","")</f>
        <v/>
      </c>
      <c r="AF55" s="33">
        <f>IF(Rækker!R59=2,2,"")</f>
        <v>2</v>
      </c>
      <c r="AG55" s="32" t="str">
        <f>IF(Rækker!T59=1,1,"")</f>
        <v/>
      </c>
      <c r="AH55" s="41" t="str">
        <f>IF(Rækker!T59="X","X","")</f>
        <v/>
      </c>
      <c r="AI55" s="33">
        <f>IF(Rækker!T59=2,2,"")</f>
        <v>2</v>
      </c>
      <c r="AJ55" s="32" t="str">
        <f>IF(Rækker!V59=1,1,"")</f>
        <v/>
      </c>
      <c r="AK55" s="41" t="str">
        <f>IF(Rækker!V59="X","X","")</f>
        <v/>
      </c>
      <c r="AL55" s="33">
        <f>IF(Rækker!V59=2,2,"")</f>
        <v>2</v>
      </c>
      <c r="AM55" s="32" t="str">
        <f>IF(Rækker!X59=1,1,"")</f>
        <v/>
      </c>
      <c r="AN55" s="41" t="str">
        <f>IF(Rækker!X59="X","X","")</f>
        <v/>
      </c>
      <c r="AO55" s="33">
        <f>IF(Rækker!X59=2,2,"")</f>
        <v>2</v>
      </c>
      <c r="AP55" s="32" t="str">
        <f>IF(Rækker!Z59=1,1,"")</f>
        <v/>
      </c>
      <c r="AQ55" s="41" t="str">
        <f>IF(Rækker!Z59="X","X","")</f>
        <v/>
      </c>
      <c r="AR55" s="33">
        <f>IF(Rækker!Z59=2,2,"")</f>
        <v>2</v>
      </c>
      <c r="AS55" s="32" t="str">
        <f>IF(Rækker!AB59=1,1,"")</f>
        <v/>
      </c>
      <c r="AT55" s="41" t="str">
        <f>IF(Rækker!AB59="X","X","")</f>
        <v/>
      </c>
      <c r="AU55" s="33">
        <f>IF(Rækker!AB59=2,2,"")</f>
        <v>2</v>
      </c>
      <c r="AV55" s="32" t="str">
        <f>IF(Rækker!AD59=1,1,"")</f>
        <v/>
      </c>
      <c r="AW55" s="41" t="str">
        <f>IF(Rækker!AD59="X","X","")</f>
        <v>X</v>
      </c>
      <c r="AX55" s="33" t="str">
        <f>IF(Rækker!AD59=2,2,"")</f>
        <v/>
      </c>
      <c r="AY55" s="32" t="str">
        <f>IF(Rækker!AF59=1,1,"")</f>
        <v/>
      </c>
      <c r="AZ55" s="41" t="str">
        <f>IF(Rækker!AF59="X","X","")</f>
        <v/>
      </c>
      <c r="BA55" s="33">
        <f>IF(Rækker!AF59=2,2,"")</f>
        <v>2</v>
      </c>
    </row>
    <row r="56" spans="1:53" ht="16.350000000000001" customHeight="1" thickTop="1" thickBot="1" x14ac:dyDescent="0.2">
      <c r="A56" s="145" t="str">
        <f>IF(F40&lt;&gt;"","Resultat: ","")</f>
        <v xml:space="preserve">Resultat: </v>
      </c>
      <c r="B56" s="146"/>
      <c r="C56" s="146"/>
      <c r="D56" s="146"/>
      <c r="E56" s="65"/>
      <c r="F56" s="132">
        <f>IF(DB!B6=13,IF(F40&lt;&gt;"",DB!Z44,""),"")</f>
        <v>5</v>
      </c>
      <c r="G56" s="133"/>
      <c r="H56" s="134"/>
      <c r="I56" s="132">
        <f>IF(DB!B6=13,IF(I40&lt;&gt;"",DB!Z45,""),"")</f>
        <v>6</v>
      </c>
      <c r="J56" s="133"/>
      <c r="K56" s="134"/>
      <c r="L56" s="132">
        <f>IF(DB!B6=13,IF(L40&lt;&gt;"",DB!Z46,""),"")</f>
        <v>5</v>
      </c>
      <c r="M56" s="133"/>
      <c r="N56" s="134"/>
      <c r="O56" s="132">
        <f>IF(DB!B6=13,IF(O40&lt;&gt;"",DB!Z47,""),"")</f>
        <v>7</v>
      </c>
      <c r="P56" s="133"/>
      <c r="Q56" s="134"/>
      <c r="R56" s="132">
        <f>IF(DB!B6=13,IF(R40&lt;&gt;"",DB!Z48,""),"")</f>
        <v>6</v>
      </c>
      <c r="S56" s="133"/>
      <c r="T56" s="134"/>
      <c r="U56" s="132">
        <f>IF(DB!B6=13,IF(U40&lt;&gt;"",DB!Z49,""),"")</f>
        <v>4</v>
      </c>
      <c r="V56" s="133"/>
      <c r="W56" s="134"/>
      <c r="X56" s="132">
        <f>IF(DB!B6=13,IF(X40&lt;&gt;"",DB!Z50,""),"")</f>
        <v>4</v>
      </c>
      <c r="Y56" s="133"/>
      <c r="Z56" s="134"/>
      <c r="AA56" s="132">
        <f>IF(DB!B6=13,IF(AA40&lt;&gt;"",DB!Z51,""),"")</f>
        <v>6</v>
      </c>
      <c r="AB56" s="133"/>
      <c r="AC56" s="134"/>
      <c r="AD56" s="132">
        <f>IF(DB!B6=13,IF(AD40&lt;&gt;"",DB!Z52,""),"")</f>
        <v>6</v>
      </c>
      <c r="AE56" s="133"/>
      <c r="AF56" s="134"/>
      <c r="AG56" s="132">
        <f>IF(DB!B6=13,IF(AG40&lt;&gt;"",DB!Z53,""),"")</f>
        <v>4</v>
      </c>
      <c r="AH56" s="133"/>
      <c r="AI56" s="134"/>
      <c r="AJ56" s="132">
        <f>IF(DB!B6=13,IF(AJ40&lt;&gt;"",DB!Z54,""),"")</f>
        <v>5</v>
      </c>
      <c r="AK56" s="133"/>
      <c r="AL56" s="134"/>
      <c r="AM56" s="132">
        <f>IF(DB!B6=13,IF(AM40&lt;&gt;"",DB!Z55,""),"")</f>
        <v>6</v>
      </c>
      <c r="AN56" s="133"/>
      <c r="AO56" s="134"/>
      <c r="AP56" s="132">
        <f>IF(DB!B6=13,IF(AP40&lt;&gt;"",DB!Z56,""),"")</f>
        <v>6</v>
      </c>
      <c r="AQ56" s="133"/>
      <c r="AR56" s="134"/>
      <c r="AS56" s="132">
        <f>IF(DB!B6=13,IF(AS40&lt;&gt;"",DB!Z57,""),"")</f>
        <v>5</v>
      </c>
      <c r="AT56" s="133"/>
      <c r="AU56" s="134"/>
      <c r="AV56" s="132">
        <f>IF(DB!B6=13,IF(AV40&lt;&gt;"",DB!Z58,""),"")</f>
        <v>5</v>
      </c>
      <c r="AW56" s="133"/>
      <c r="AX56" s="134"/>
      <c r="AY56" s="132">
        <f>IF(DB!B6=13,IF(AY40&lt;&gt;"",DB!Z59,""),"")</f>
        <v>6</v>
      </c>
      <c r="AZ56" s="133"/>
      <c r="BA56" s="134"/>
    </row>
    <row r="57" spans="1:53" ht="16.350000000000001" customHeight="1" thickTop="1" thickBot="1" x14ac:dyDescent="0.2">
      <c r="A57" s="31"/>
      <c r="B57" s="31"/>
      <c r="C57" s="31"/>
      <c r="D57" s="68"/>
      <c r="E57" s="68"/>
      <c r="F57" s="23"/>
      <c r="G57" s="23"/>
      <c r="H57" s="69"/>
      <c r="I57" s="69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53"/>
    </row>
    <row r="58" spans="1:53" ht="75.75" customHeight="1" thickTop="1" x14ac:dyDescent="0.15">
      <c r="A58" s="139" t="str">
        <f>IF(F58&lt;&gt;"",DB!C3,"")</f>
        <v>10. runde</v>
      </c>
      <c r="B58" s="140"/>
      <c r="C58" s="140"/>
      <c r="D58" s="141"/>
      <c r="E58" s="128" t="str">
        <f>IF(F58&lt;&gt;"","De 13 rigtige","")</f>
        <v>De 13 rigtige</v>
      </c>
      <c r="F58" s="126" t="str">
        <f>Rækker!B63</f>
        <v>Tøfting</v>
      </c>
      <c r="G58" s="127"/>
      <c r="H58" s="128"/>
      <c r="I58" s="126" t="str">
        <f>Rækker!D63</f>
        <v>United</v>
      </c>
      <c r="J58" s="127"/>
      <c r="K58" s="128"/>
      <c r="L58" s="126" t="str">
        <f>Rækker!F63</f>
        <v>Watson</v>
      </c>
      <c r="M58" s="127"/>
      <c r="N58" s="128"/>
      <c r="O58" s="126" t="str">
        <f>Rækker!H63</f>
        <v>Zico</v>
      </c>
      <c r="P58" s="127"/>
      <c r="Q58" s="128"/>
      <c r="R58" s="126" t="str">
        <f>Rækker!J63</f>
        <v>ÅZÆTZØW</v>
      </c>
      <c r="S58" s="127"/>
      <c r="T58" s="128"/>
      <c r="U58" s="126" t="str">
        <f>Rækker!L63</f>
        <v/>
      </c>
      <c r="V58" s="127"/>
      <c r="W58" s="128"/>
      <c r="X58" s="126" t="str">
        <f>Rækker!N63</f>
        <v/>
      </c>
      <c r="Y58" s="127"/>
      <c r="Z58" s="128"/>
      <c r="AA58" s="126" t="str">
        <f>Rækker!P63</f>
        <v/>
      </c>
      <c r="AB58" s="127"/>
      <c r="AC58" s="128"/>
      <c r="AD58" s="126" t="str">
        <f>Rækker!R63</f>
        <v/>
      </c>
      <c r="AE58" s="127"/>
      <c r="AF58" s="128"/>
      <c r="AG58" s="126" t="str">
        <f>Rækker!T63</f>
        <v/>
      </c>
      <c r="AH58" s="127"/>
      <c r="AI58" s="128"/>
      <c r="AJ58" s="126" t="str">
        <f>Rækker!V63</f>
        <v/>
      </c>
      <c r="AK58" s="127"/>
      <c r="AL58" s="128"/>
      <c r="AM58" s="126" t="str">
        <f>Rækker!X63</f>
        <v/>
      </c>
      <c r="AN58" s="127"/>
      <c r="AO58" s="128"/>
      <c r="AP58" s="126" t="str">
        <f>Rækker!Z63</f>
        <v/>
      </c>
      <c r="AQ58" s="127"/>
      <c r="AR58" s="128"/>
      <c r="AS58" s="126" t="str">
        <f>Rækker!AB63</f>
        <v/>
      </c>
      <c r="AT58" s="127"/>
      <c r="AU58" s="128"/>
      <c r="AV58" s="126" t="str">
        <f>Rækker!AD63</f>
        <v/>
      </c>
      <c r="AW58" s="127"/>
      <c r="AX58" s="128"/>
      <c r="AY58" s="126" t="str">
        <f>Rækker!AF63</f>
        <v/>
      </c>
      <c r="AZ58" s="127"/>
      <c r="BA58" s="128"/>
    </row>
    <row r="59" spans="1:53" ht="16.350000000000001" customHeight="1" thickBot="1" x14ac:dyDescent="0.2">
      <c r="A59" s="142"/>
      <c r="B59" s="143"/>
      <c r="C59" s="143"/>
      <c r="D59" s="144"/>
      <c r="E59" s="138"/>
      <c r="F59" s="129" t="str">
        <f>DB!L60</f>
        <v/>
      </c>
      <c r="G59" s="130"/>
      <c r="H59" s="131"/>
      <c r="I59" s="129" t="str">
        <f>DB!L61</f>
        <v/>
      </c>
      <c r="J59" s="130"/>
      <c r="K59" s="131"/>
      <c r="L59" s="129" t="str">
        <f>DB!L62</f>
        <v/>
      </c>
      <c r="M59" s="130"/>
      <c r="N59" s="131"/>
      <c r="O59" s="129" t="str">
        <f>DB!L63</f>
        <v/>
      </c>
      <c r="P59" s="130"/>
      <c r="Q59" s="131"/>
      <c r="R59" s="129" t="str">
        <f>DB!L64</f>
        <v/>
      </c>
      <c r="S59" s="130"/>
      <c r="T59" s="131"/>
      <c r="U59" s="129" t="str">
        <f>DB!L65</f>
        <v/>
      </c>
      <c r="V59" s="130"/>
      <c r="W59" s="131"/>
      <c r="X59" s="129" t="str">
        <f>DB!L66</f>
        <v/>
      </c>
      <c r="Y59" s="130"/>
      <c r="Z59" s="131"/>
      <c r="AA59" s="129" t="str">
        <f>DB!L67</f>
        <v/>
      </c>
      <c r="AB59" s="130"/>
      <c r="AC59" s="131"/>
      <c r="AD59" s="129" t="str">
        <f>DB!L68</f>
        <v/>
      </c>
      <c r="AE59" s="130"/>
      <c r="AF59" s="131"/>
      <c r="AG59" s="129" t="str">
        <f>DB!L69</f>
        <v/>
      </c>
      <c r="AH59" s="130"/>
      <c r="AI59" s="131"/>
      <c r="AJ59" s="129" t="str">
        <f>DB!L70</f>
        <v/>
      </c>
      <c r="AK59" s="130"/>
      <c r="AL59" s="131"/>
      <c r="AM59" s="129" t="str">
        <f>DB!L71</f>
        <v/>
      </c>
      <c r="AN59" s="130"/>
      <c r="AO59" s="131"/>
      <c r="AP59" s="129" t="str">
        <f>DB!L72</f>
        <v/>
      </c>
      <c r="AQ59" s="130"/>
      <c r="AR59" s="131"/>
      <c r="AS59" s="129" t="str">
        <f>DB!L73</f>
        <v/>
      </c>
      <c r="AT59" s="130"/>
      <c r="AU59" s="131"/>
      <c r="AV59" s="129" t="str">
        <f>DB!L74</f>
        <v/>
      </c>
      <c r="AW59" s="130"/>
      <c r="AX59" s="131"/>
      <c r="AY59" s="129" t="str">
        <f>DB!L75</f>
        <v/>
      </c>
      <c r="AZ59" s="130"/>
      <c r="BA59" s="131"/>
    </row>
    <row r="60" spans="1:53" ht="16.350000000000001" customHeight="1" thickTop="1" thickBot="1" x14ac:dyDescent="0.2">
      <c r="A60" s="135"/>
      <c r="B60" s="136"/>
      <c r="C60" s="136"/>
      <c r="D60" s="137"/>
      <c r="E60" s="55" t="s">
        <v>47</v>
      </c>
      <c r="F60" s="35">
        <v>1</v>
      </c>
      <c r="G60" s="36" t="s">
        <v>16</v>
      </c>
      <c r="H60" s="34">
        <v>2</v>
      </c>
      <c r="I60" s="35">
        <v>1</v>
      </c>
      <c r="J60" s="36" t="s">
        <v>16</v>
      </c>
      <c r="K60" s="34">
        <v>2</v>
      </c>
      <c r="L60" s="35">
        <v>1</v>
      </c>
      <c r="M60" s="36" t="s">
        <v>16</v>
      </c>
      <c r="N60" s="34">
        <v>2</v>
      </c>
      <c r="O60" s="35">
        <v>1</v>
      </c>
      <c r="P60" s="36" t="s">
        <v>16</v>
      </c>
      <c r="Q60" s="34">
        <v>2</v>
      </c>
      <c r="R60" s="35">
        <v>1</v>
      </c>
      <c r="S60" s="36" t="s">
        <v>16</v>
      </c>
      <c r="T60" s="34">
        <v>2</v>
      </c>
      <c r="U60" s="35">
        <v>1</v>
      </c>
      <c r="V60" s="36" t="s">
        <v>16</v>
      </c>
      <c r="W60" s="34">
        <v>2</v>
      </c>
      <c r="X60" s="35">
        <v>1</v>
      </c>
      <c r="Y60" s="36" t="s">
        <v>16</v>
      </c>
      <c r="Z60" s="34">
        <v>2</v>
      </c>
      <c r="AA60" s="35">
        <v>1</v>
      </c>
      <c r="AB60" s="36" t="s">
        <v>16</v>
      </c>
      <c r="AC60" s="34">
        <v>2</v>
      </c>
      <c r="AD60" s="35">
        <v>1</v>
      </c>
      <c r="AE60" s="36" t="s">
        <v>16</v>
      </c>
      <c r="AF60" s="34">
        <v>2</v>
      </c>
      <c r="AG60" s="35">
        <v>1</v>
      </c>
      <c r="AH60" s="36" t="s">
        <v>16</v>
      </c>
      <c r="AI60" s="34">
        <v>2</v>
      </c>
      <c r="AJ60" s="35">
        <v>1</v>
      </c>
      <c r="AK60" s="36" t="s">
        <v>16</v>
      </c>
      <c r="AL60" s="34">
        <v>2</v>
      </c>
      <c r="AM60" s="35">
        <v>1</v>
      </c>
      <c r="AN60" s="36" t="s">
        <v>16</v>
      </c>
      <c r="AO60" s="34">
        <v>2</v>
      </c>
      <c r="AP60" s="35">
        <v>1</v>
      </c>
      <c r="AQ60" s="36" t="s">
        <v>16</v>
      </c>
      <c r="AR60" s="34">
        <v>2</v>
      </c>
      <c r="AS60" s="35">
        <v>1</v>
      </c>
      <c r="AT60" s="36" t="s">
        <v>16</v>
      </c>
      <c r="AU60" s="34">
        <v>2</v>
      </c>
      <c r="AV60" s="35">
        <v>1</v>
      </c>
      <c r="AW60" s="36" t="s">
        <v>16</v>
      </c>
      <c r="AX60" s="34">
        <v>2</v>
      </c>
      <c r="AY60" s="35">
        <v>1</v>
      </c>
      <c r="AZ60" s="36" t="s">
        <v>16</v>
      </c>
      <c r="BA60" s="34">
        <v>2</v>
      </c>
    </row>
    <row r="61" spans="1:53" ht="16.350000000000001" customHeight="1" thickTop="1" x14ac:dyDescent="0.15">
      <c r="A61" s="56"/>
      <c r="B61" s="57" t="str">
        <f>IF(F58&lt;&gt;"","1.","")</f>
        <v>1.</v>
      </c>
      <c r="C61" s="58" t="str">
        <f>IF(F58&lt;&gt;"",CONCATENATE(Kampe!B5," - ",Kampe!D5,"........................................................................................................."),"")</f>
        <v>Chelsea - Manchester City.........................................................................................................</v>
      </c>
      <c r="D61" s="40" t="s">
        <v>46</v>
      </c>
      <c r="E61" s="59">
        <f>IF(F58&lt;&gt;"",IF(E7&lt;&gt;"",E7,""),"")</f>
        <v>2</v>
      </c>
      <c r="F61" s="32" t="str">
        <f>IF(Rækker!B67=1,1,"")</f>
        <v/>
      </c>
      <c r="G61" s="41" t="str">
        <f>IF(Rækker!B67="X","X","")</f>
        <v/>
      </c>
      <c r="H61" s="33">
        <f>IF(Rækker!B67=2,2,"")</f>
        <v>2</v>
      </c>
      <c r="I61" s="32" t="str">
        <f>IF(Rækker!D67=1,1,"")</f>
        <v/>
      </c>
      <c r="J61" s="41" t="str">
        <f>IF(Rækker!D67="X","X","")</f>
        <v/>
      </c>
      <c r="K61" s="33">
        <f>IF(Rækker!D67=2,2,"")</f>
        <v>2</v>
      </c>
      <c r="L61" s="32" t="str">
        <f>IF(Rækker!F67=1,1,"")</f>
        <v/>
      </c>
      <c r="M61" s="41" t="str">
        <f>IF(Rækker!F67="X","X","")</f>
        <v/>
      </c>
      <c r="N61" s="33">
        <f>IF(Rækker!F67=2,2,"")</f>
        <v>2</v>
      </c>
      <c r="O61" s="32" t="str">
        <f>IF(Rækker!H67=1,1,"")</f>
        <v/>
      </c>
      <c r="P61" s="41" t="str">
        <f>IF(Rækker!H67="X","X","")</f>
        <v/>
      </c>
      <c r="Q61" s="33">
        <f>IF(Rækker!H67=2,2,"")</f>
        <v>2</v>
      </c>
      <c r="R61" s="32" t="str">
        <f>IF(Rækker!J67=1,1,"")</f>
        <v/>
      </c>
      <c r="S61" s="41" t="str">
        <f>IF(Rækker!J67="X","X","")</f>
        <v>X</v>
      </c>
      <c r="T61" s="33" t="str">
        <f>IF(Rækker!J67=2,2,"")</f>
        <v/>
      </c>
      <c r="U61" s="32" t="str">
        <f>IF(Rækker!L67=1,1,"")</f>
        <v/>
      </c>
      <c r="V61" s="41" t="str">
        <f>IF(Rækker!L67="X","X","")</f>
        <v/>
      </c>
      <c r="W61" s="33" t="str">
        <f>IF(Rækker!L67=2,2,"")</f>
        <v/>
      </c>
      <c r="X61" s="32" t="str">
        <f>IF(Rækker!N67=1,1,"")</f>
        <v/>
      </c>
      <c r="Y61" s="41" t="str">
        <f>IF(Rækker!N67="X","X","")</f>
        <v/>
      </c>
      <c r="Z61" s="33" t="str">
        <f>IF(Rækker!N67=2,2,"")</f>
        <v/>
      </c>
      <c r="AA61" s="32" t="str">
        <f>IF(Rækker!P67=1,1,"")</f>
        <v/>
      </c>
      <c r="AB61" s="41" t="str">
        <f>IF(Rækker!P67="X","X","")</f>
        <v/>
      </c>
      <c r="AC61" s="33" t="str">
        <f>IF(Rækker!P67=2,2,"")</f>
        <v/>
      </c>
      <c r="AD61" s="32" t="str">
        <f>IF(Rækker!R67=1,1,"")</f>
        <v/>
      </c>
      <c r="AE61" s="41" t="str">
        <f>IF(Rækker!R67="X","X","")</f>
        <v/>
      </c>
      <c r="AF61" s="33" t="str">
        <f>IF(Rækker!R67=2,2,"")</f>
        <v/>
      </c>
      <c r="AG61" s="32" t="str">
        <f>IF(Rækker!T67=1,1,"")</f>
        <v/>
      </c>
      <c r="AH61" s="41" t="str">
        <f>IF(Rækker!T67="X","X","")</f>
        <v/>
      </c>
      <c r="AI61" s="33" t="str">
        <f>IF(Rækker!T67=2,2,"")</f>
        <v/>
      </c>
      <c r="AJ61" s="32" t="str">
        <f>IF(Rækker!V67=1,1,"")</f>
        <v/>
      </c>
      <c r="AK61" s="41" t="str">
        <f>IF(Rækker!V67="X","X","")</f>
        <v/>
      </c>
      <c r="AL61" s="33" t="str">
        <f>IF(Rækker!V67=2,2,"")</f>
        <v/>
      </c>
      <c r="AM61" s="32" t="str">
        <f>IF(Rækker!X67=1,1,"")</f>
        <v/>
      </c>
      <c r="AN61" s="41" t="str">
        <f>IF(Rækker!X67="X","X","")</f>
        <v/>
      </c>
      <c r="AO61" s="33" t="str">
        <f>IF(Rækker!X67=2,2,"")</f>
        <v/>
      </c>
      <c r="AP61" s="32" t="str">
        <f>IF(Rækker!Z67=1,1,"")</f>
        <v/>
      </c>
      <c r="AQ61" s="41" t="str">
        <f>IF(Rækker!Z67="X","X","")</f>
        <v/>
      </c>
      <c r="AR61" s="33" t="str">
        <f>IF(Rækker!Z67=2,2,"")</f>
        <v/>
      </c>
      <c r="AS61" s="32" t="str">
        <f>IF(Rækker!AB67=1,1,"")</f>
        <v/>
      </c>
      <c r="AT61" s="41" t="str">
        <f>IF(Rækker!AB67="X","X","")</f>
        <v/>
      </c>
      <c r="AU61" s="33" t="str">
        <f>IF(Rækker!AB67=2,2,"")</f>
        <v/>
      </c>
      <c r="AV61" s="32" t="str">
        <f>IF(Rækker!AD67=1,1,"")</f>
        <v/>
      </c>
      <c r="AW61" s="41" t="str">
        <f>IF(Rækker!AD67="X","X","")</f>
        <v/>
      </c>
      <c r="AX61" s="33" t="str">
        <f>IF(Rækker!AD67=2,2,"")</f>
        <v/>
      </c>
      <c r="AY61" s="32" t="str">
        <f>IF(Rækker!AF67=1,1,"")</f>
        <v/>
      </c>
      <c r="AZ61" s="41" t="str">
        <f>IF(Rækker!AF67="X","X","")</f>
        <v/>
      </c>
      <c r="BA61" s="33" t="str">
        <f>IF(Rækker!AF67=2,2,"")</f>
        <v/>
      </c>
    </row>
    <row r="62" spans="1:53" ht="16.350000000000001" customHeight="1" x14ac:dyDescent="0.15">
      <c r="A62" s="56"/>
      <c r="B62" s="57" t="str">
        <f>IF(F58&lt;&gt;"","2.","")</f>
        <v>2.</v>
      </c>
      <c r="C62" s="58" t="str">
        <f>IF(F58&lt;&gt;"",CONCATENATE(Kampe!B6," - ",Kampe!D6,"........................................................................................................."),"")</f>
        <v>Werder Bremen - Dortmund.........................................................................................................</v>
      </c>
      <c r="D62" s="40" t="s">
        <v>46</v>
      </c>
      <c r="E62" s="42">
        <f>IF(F58&lt;&gt;"",IF(E8&lt;&gt;"",E8,""),"")</f>
        <v>2</v>
      </c>
      <c r="F62" s="43" t="str">
        <f>IF(Rækker!B68=1,1,"")</f>
        <v/>
      </c>
      <c r="G62" s="44" t="str">
        <f>IF(Rækker!B68="X","X","")</f>
        <v/>
      </c>
      <c r="H62" s="45">
        <f>IF(Rækker!B68=2,2,"")</f>
        <v>2</v>
      </c>
      <c r="I62" s="43" t="str">
        <f>IF(Rækker!D68=1,1,"")</f>
        <v/>
      </c>
      <c r="J62" s="44" t="str">
        <f>IF(Rækker!D68="X","X","")</f>
        <v/>
      </c>
      <c r="K62" s="45">
        <f>IF(Rækker!D68=2,2,"")</f>
        <v>2</v>
      </c>
      <c r="L62" s="43" t="str">
        <f>IF(Rækker!F68=1,1,"")</f>
        <v/>
      </c>
      <c r="M62" s="44" t="str">
        <f>IF(Rækker!F68="X","X","")</f>
        <v/>
      </c>
      <c r="N62" s="45">
        <f>IF(Rækker!F68=2,2,"")</f>
        <v>2</v>
      </c>
      <c r="O62" s="43" t="str">
        <f>IF(Rækker!H68=1,1,"")</f>
        <v/>
      </c>
      <c r="P62" s="44" t="str">
        <f>IF(Rækker!H68="X","X","")</f>
        <v/>
      </c>
      <c r="Q62" s="45">
        <f>IF(Rækker!H68=2,2,"")</f>
        <v>2</v>
      </c>
      <c r="R62" s="43" t="str">
        <f>IF(Rækker!J68=1,1,"")</f>
        <v/>
      </c>
      <c r="S62" s="44" t="str">
        <f>IF(Rækker!J68="X","X","")</f>
        <v/>
      </c>
      <c r="T62" s="45">
        <f>IF(Rækker!J68=2,2,"")</f>
        <v>2</v>
      </c>
      <c r="U62" s="43" t="str">
        <f>IF(Rækker!L68=1,1,"")</f>
        <v/>
      </c>
      <c r="V62" s="44" t="str">
        <f>IF(Rækker!L68="X","X","")</f>
        <v/>
      </c>
      <c r="W62" s="45" t="str">
        <f>IF(Rækker!L68=2,2,"")</f>
        <v/>
      </c>
      <c r="X62" s="43" t="str">
        <f>IF(Rækker!N68=1,1,"")</f>
        <v/>
      </c>
      <c r="Y62" s="44" t="str">
        <f>IF(Rækker!N68="X","X","")</f>
        <v/>
      </c>
      <c r="Z62" s="45" t="str">
        <f>IF(Rækker!N68=2,2,"")</f>
        <v/>
      </c>
      <c r="AA62" s="43" t="str">
        <f>IF(Rækker!P68=1,1,"")</f>
        <v/>
      </c>
      <c r="AB62" s="44" t="str">
        <f>IF(Rækker!P68="X","X","")</f>
        <v/>
      </c>
      <c r="AC62" s="45" t="str">
        <f>IF(Rækker!P68=2,2,"")</f>
        <v/>
      </c>
      <c r="AD62" s="43" t="str">
        <f>IF(Rækker!R68=1,1,"")</f>
        <v/>
      </c>
      <c r="AE62" s="44" t="str">
        <f>IF(Rækker!R68="X","X","")</f>
        <v/>
      </c>
      <c r="AF62" s="45" t="str">
        <f>IF(Rækker!R68=2,2,"")</f>
        <v/>
      </c>
      <c r="AG62" s="43" t="str">
        <f>IF(Rækker!T68=1,1,"")</f>
        <v/>
      </c>
      <c r="AH62" s="44" t="str">
        <f>IF(Rækker!T68="X","X","")</f>
        <v/>
      </c>
      <c r="AI62" s="45" t="str">
        <f>IF(Rækker!T68=2,2,"")</f>
        <v/>
      </c>
      <c r="AJ62" s="43" t="str">
        <f>IF(Rækker!V68=1,1,"")</f>
        <v/>
      </c>
      <c r="AK62" s="44" t="str">
        <f>IF(Rækker!V68="X","X","")</f>
        <v/>
      </c>
      <c r="AL62" s="45" t="str">
        <f>IF(Rækker!V68=2,2,"")</f>
        <v/>
      </c>
      <c r="AM62" s="43" t="str">
        <f>IF(Rækker!X68=1,1,"")</f>
        <v/>
      </c>
      <c r="AN62" s="44" t="str">
        <f>IF(Rækker!X68="X","X","")</f>
        <v/>
      </c>
      <c r="AO62" s="45" t="str">
        <f>IF(Rækker!X68=2,2,"")</f>
        <v/>
      </c>
      <c r="AP62" s="43" t="str">
        <f>IF(Rækker!Z68=1,1,"")</f>
        <v/>
      </c>
      <c r="AQ62" s="44" t="str">
        <f>IF(Rækker!Z68="X","X","")</f>
        <v/>
      </c>
      <c r="AR62" s="45" t="str">
        <f>IF(Rækker!Z68=2,2,"")</f>
        <v/>
      </c>
      <c r="AS62" s="43" t="str">
        <f>IF(Rækker!AB68=1,1,"")</f>
        <v/>
      </c>
      <c r="AT62" s="44" t="str">
        <f>IF(Rækker!AB68="X","X","")</f>
        <v/>
      </c>
      <c r="AU62" s="45" t="str">
        <f>IF(Rækker!AB68=2,2,"")</f>
        <v/>
      </c>
      <c r="AV62" s="43" t="str">
        <f>IF(Rækker!AD68=1,1,"")</f>
        <v/>
      </c>
      <c r="AW62" s="44" t="str">
        <f>IF(Rækker!AD68="X","X","")</f>
        <v/>
      </c>
      <c r="AX62" s="45" t="str">
        <f>IF(Rækker!AD68=2,2,"")</f>
        <v/>
      </c>
      <c r="AY62" s="43" t="str">
        <f>IF(Rækker!AF68=1,1,"")</f>
        <v/>
      </c>
      <c r="AZ62" s="44" t="str">
        <f>IF(Rækker!AF68="X","X","")</f>
        <v/>
      </c>
      <c r="BA62" s="45" t="str">
        <f>IF(Rækker!AF68=2,2,"")</f>
        <v/>
      </c>
    </row>
    <row r="63" spans="1:53" ht="16.350000000000001" customHeight="1" thickBot="1" x14ac:dyDescent="0.2">
      <c r="A63" s="56"/>
      <c r="B63" s="60" t="str">
        <f>IF(F58&lt;&gt;"","3.","")</f>
        <v>3.</v>
      </c>
      <c r="C63" s="61" t="str">
        <f>IF(F58&lt;&gt;"",CONCATENATE(Kampe!B7," - ",Kampe!D7,"........................................................................................................."),"")</f>
        <v>Heidenheim - Mainz.........................................................................................................</v>
      </c>
      <c r="D63" s="40" t="s">
        <v>46</v>
      </c>
      <c r="E63" s="62">
        <f>IF(F58&lt;&gt;"",IF(E9&lt;&gt;"",E9,""),"")</f>
        <v>2</v>
      </c>
      <c r="F63" s="48">
        <f>IF(Rækker!B69=1,1,"")</f>
        <v>1</v>
      </c>
      <c r="G63" s="49" t="str">
        <f>IF(Rækker!B69="X","X","")</f>
        <v/>
      </c>
      <c r="H63" s="50" t="str">
        <f>IF(Rækker!B69=2,2,"")</f>
        <v/>
      </c>
      <c r="I63" s="48">
        <f>IF(Rækker!D69=1,1,"")</f>
        <v>1</v>
      </c>
      <c r="J63" s="49" t="str">
        <f>IF(Rækker!D69="X","X","")</f>
        <v/>
      </c>
      <c r="K63" s="50" t="str">
        <f>IF(Rækker!D69=2,2,"")</f>
        <v/>
      </c>
      <c r="L63" s="48">
        <f>IF(Rækker!F69=1,1,"")</f>
        <v>1</v>
      </c>
      <c r="M63" s="49" t="str">
        <f>IF(Rækker!F69="X","X","")</f>
        <v/>
      </c>
      <c r="N63" s="50" t="str">
        <f>IF(Rækker!F69=2,2,"")</f>
        <v/>
      </c>
      <c r="O63" s="48">
        <f>IF(Rækker!H69=1,1,"")</f>
        <v>1</v>
      </c>
      <c r="P63" s="49" t="str">
        <f>IF(Rækker!H69="X","X","")</f>
        <v/>
      </c>
      <c r="Q63" s="50" t="str">
        <f>IF(Rækker!H69=2,2,"")</f>
        <v/>
      </c>
      <c r="R63" s="48" t="str">
        <f>IF(Rækker!J69=1,1,"")</f>
        <v/>
      </c>
      <c r="S63" s="49" t="str">
        <f>IF(Rækker!J69="X","X","")</f>
        <v/>
      </c>
      <c r="T63" s="50">
        <f>IF(Rækker!J69=2,2,"")</f>
        <v>2</v>
      </c>
      <c r="U63" s="48" t="str">
        <f>IF(Rækker!L69=1,1,"")</f>
        <v/>
      </c>
      <c r="V63" s="49" t="str">
        <f>IF(Rækker!L69="X","X","")</f>
        <v/>
      </c>
      <c r="W63" s="50" t="str">
        <f>IF(Rækker!L69=2,2,"")</f>
        <v/>
      </c>
      <c r="X63" s="48" t="str">
        <f>IF(Rækker!N69=1,1,"")</f>
        <v/>
      </c>
      <c r="Y63" s="49" t="str">
        <f>IF(Rækker!N69="X","X","")</f>
        <v/>
      </c>
      <c r="Z63" s="50" t="str">
        <f>IF(Rækker!N69=2,2,"")</f>
        <v/>
      </c>
      <c r="AA63" s="48" t="str">
        <f>IF(Rækker!P69=1,1,"")</f>
        <v/>
      </c>
      <c r="AB63" s="49" t="str">
        <f>IF(Rækker!P69="X","X","")</f>
        <v/>
      </c>
      <c r="AC63" s="50" t="str">
        <f>IF(Rækker!P69=2,2,"")</f>
        <v/>
      </c>
      <c r="AD63" s="48" t="str">
        <f>IF(Rækker!R69=1,1,"")</f>
        <v/>
      </c>
      <c r="AE63" s="49" t="str">
        <f>IF(Rækker!R69="X","X","")</f>
        <v/>
      </c>
      <c r="AF63" s="50" t="str">
        <f>IF(Rækker!R69=2,2,"")</f>
        <v/>
      </c>
      <c r="AG63" s="48" t="str">
        <f>IF(Rækker!T69=1,1,"")</f>
        <v/>
      </c>
      <c r="AH63" s="49" t="str">
        <f>IF(Rækker!T69="X","X","")</f>
        <v/>
      </c>
      <c r="AI63" s="50" t="str">
        <f>IF(Rækker!T69=2,2,"")</f>
        <v/>
      </c>
      <c r="AJ63" s="48" t="str">
        <f>IF(Rækker!V69=1,1,"")</f>
        <v/>
      </c>
      <c r="AK63" s="49" t="str">
        <f>IF(Rækker!V69="X","X","")</f>
        <v/>
      </c>
      <c r="AL63" s="50" t="str">
        <f>IF(Rækker!V69=2,2,"")</f>
        <v/>
      </c>
      <c r="AM63" s="48" t="str">
        <f>IF(Rækker!X69=1,1,"")</f>
        <v/>
      </c>
      <c r="AN63" s="49" t="str">
        <f>IF(Rækker!X69="X","X","")</f>
        <v/>
      </c>
      <c r="AO63" s="50" t="str">
        <f>IF(Rækker!X69=2,2,"")</f>
        <v/>
      </c>
      <c r="AP63" s="48" t="str">
        <f>IF(Rækker!Z69=1,1,"")</f>
        <v/>
      </c>
      <c r="AQ63" s="49" t="str">
        <f>IF(Rækker!Z69="X","X","")</f>
        <v/>
      </c>
      <c r="AR63" s="50" t="str">
        <f>IF(Rækker!Z69=2,2,"")</f>
        <v/>
      </c>
      <c r="AS63" s="48" t="str">
        <f>IF(Rækker!AB69=1,1,"")</f>
        <v/>
      </c>
      <c r="AT63" s="49" t="str">
        <f>IF(Rækker!AB69="X","X","")</f>
        <v/>
      </c>
      <c r="AU63" s="50" t="str">
        <f>IF(Rækker!AB69=2,2,"")</f>
        <v/>
      </c>
      <c r="AV63" s="48" t="str">
        <f>IF(Rækker!AD69=1,1,"")</f>
        <v/>
      </c>
      <c r="AW63" s="49" t="str">
        <f>IF(Rækker!AD69="X","X","")</f>
        <v/>
      </c>
      <c r="AX63" s="50" t="str">
        <f>IF(Rækker!AD69=2,2,"")</f>
        <v/>
      </c>
      <c r="AY63" s="48" t="str">
        <f>IF(Rækker!AF69=1,1,"")</f>
        <v/>
      </c>
      <c r="AZ63" s="49" t="str">
        <f>IF(Rækker!AF69="X","X","")</f>
        <v/>
      </c>
      <c r="BA63" s="50" t="str">
        <f>IF(Rækker!AF69=2,2,"")</f>
        <v/>
      </c>
    </row>
    <row r="64" spans="1:53" ht="16.350000000000001" customHeight="1" x14ac:dyDescent="0.15">
      <c r="A64" s="56"/>
      <c r="B64" s="57" t="str">
        <f>IF(F58&lt;&gt;"","4.","")</f>
        <v>4.</v>
      </c>
      <c r="C64" s="58" t="str">
        <f>IF(F58&lt;&gt;"",CONCATENATE(Kampe!B8," - ",Kampe!D8,"........................................................................................................."),"")</f>
        <v>Bayern München - FC Köln.........................................................................................................</v>
      </c>
      <c r="D64" s="40" t="s">
        <v>46</v>
      </c>
      <c r="E64" s="63">
        <f>IF(F58&lt;&gt;"",IF(E10&lt;&gt;"",E10,""),"")</f>
        <v>1</v>
      </c>
      <c r="F64" s="51">
        <f>IF(Rækker!B70=1,1,"")</f>
        <v>1</v>
      </c>
      <c r="G64" s="41" t="str">
        <f>IF(Rækker!B70="X","X","")</f>
        <v/>
      </c>
      <c r="H64" s="33" t="str">
        <f>IF(Rækker!B70=2,2,"")</f>
        <v/>
      </c>
      <c r="I64" s="32">
        <f>IF(Rækker!D70=1,1,"")</f>
        <v>1</v>
      </c>
      <c r="J64" s="41" t="str">
        <f>IF(Rækker!D70="X","X","")</f>
        <v/>
      </c>
      <c r="K64" s="33" t="str">
        <f>IF(Rækker!D70=2,2,"")</f>
        <v/>
      </c>
      <c r="L64" s="32">
        <f>IF(Rækker!F70=1,1,"")</f>
        <v>1</v>
      </c>
      <c r="M64" s="41" t="str">
        <f>IF(Rækker!F70="X","X","")</f>
        <v/>
      </c>
      <c r="N64" s="33" t="str">
        <f>IF(Rækker!F70=2,2,"")</f>
        <v/>
      </c>
      <c r="O64" s="32">
        <f>IF(Rækker!H70=1,1,"")</f>
        <v>1</v>
      </c>
      <c r="P64" s="41" t="str">
        <f>IF(Rækker!H70="X","X","")</f>
        <v/>
      </c>
      <c r="Q64" s="33" t="str">
        <f>IF(Rækker!H70=2,2,"")</f>
        <v/>
      </c>
      <c r="R64" s="32">
        <f>IF(Rækker!J70=1,1,"")</f>
        <v>1</v>
      </c>
      <c r="S64" s="41" t="str">
        <f>IF(Rækker!J70="X","X","")</f>
        <v/>
      </c>
      <c r="T64" s="33" t="str">
        <f>IF(Rækker!J70=2,2,"")</f>
        <v/>
      </c>
      <c r="U64" s="32" t="str">
        <f>IF(Rækker!L70=1,1,"")</f>
        <v/>
      </c>
      <c r="V64" s="41" t="str">
        <f>IF(Rækker!L70="X","X","")</f>
        <v/>
      </c>
      <c r="W64" s="33" t="str">
        <f>IF(Rækker!L70=2,2,"")</f>
        <v/>
      </c>
      <c r="X64" s="32" t="str">
        <f>IF(Rækker!N70=1,1,"")</f>
        <v/>
      </c>
      <c r="Y64" s="41" t="str">
        <f>IF(Rækker!N70="X","X","")</f>
        <v/>
      </c>
      <c r="Z64" s="33" t="str">
        <f>IF(Rækker!N70=2,2,"")</f>
        <v/>
      </c>
      <c r="AA64" s="32" t="str">
        <f>IF(Rækker!P70=1,1,"")</f>
        <v/>
      </c>
      <c r="AB64" s="41" t="str">
        <f>IF(Rækker!P70="X","X","")</f>
        <v/>
      </c>
      <c r="AC64" s="33" t="str">
        <f>IF(Rækker!P70=2,2,"")</f>
        <v/>
      </c>
      <c r="AD64" s="32" t="str">
        <f>IF(Rækker!R70=1,1,"")</f>
        <v/>
      </c>
      <c r="AE64" s="41" t="str">
        <f>IF(Rækker!R70="X","X","")</f>
        <v/>
      </c>
      <c r="AF64" s="33" t="str">
        <f>IF(Rækker!R70=2,2,"")</f>
        <v/>
      </c>
      <c r="AG64" s="32" t="str">
        <f>IF(Rækker!T70=1,1,"")</f>
        <v/>
      </c>
      <c r="AH64" s="41" t="str">
        <f>IF(Rækker!T70="X","X","")</f>
        <v/>
      </c>
      <c r="AI64" s="33" t="str">
        <f>IF(Rækker!T70=2,2,"")</f>
        <v/>
      </c>
      <c r="AJ64" s="32" t="str">
        <f>IF(Rækker!V70=1,1,"")</f>
        <v/>
      </c>
      <c r="AK64" s="41" t="str">
        <f>IF(Rækker!V70="X","X","")</f>
        <v/>
      </c>
      <c r="AL64" s="33" t="str">
        <f>IF(Rækker!V70=2,2,"")</f>
        <v/>
      </c>
      <c r="AM64" s="32" t="str">
        <f>IF(Rækker!X70=1,1,"")</f>
        <v/>
      </c>
      <c r="AN64" s="41" t="str">
        <f>IF(Rækker!X70="X","X","")</f>
        <v/>
      </c>
      <c r="AO64" s="33" t="str">
        <f>IF(Rækker!X70=2,2,"")</f>
        <v/>
      </c>
      <c r="AP64" s="32" t="str">
        <f>IF(Rækker!Z70=1,1,"")</f>
        <v/>
      </c>
      <c r="AQ64" s="41" t="str">
        <f>IF(Rækker!Z70="X","X","")</f>
        <v/>
      </c>
      <c r="AR64" s="33" t="str">
        <f>IF(Rækker!Z70=2,2,"")</f>
        <v/>
      </c>
      <c r="AS64" s="32" t="str">
        <f>IF(Rækker!AB70=1,1,"")</f>
        <v/>
      </c>
      <c r="AT64" s="41" t="str">
        <f>IF(Rækker!AB70="X","X","")</f>
        <v/>
      </c>
      <c r="AU64" s="33" t="str">
        <f>IF(Rækker!AB70=2,2,"")</f>
        <v/>
      </c>
      <c r="AV64" s="32" t="str">
        <f>IF(Rækker!AD70=1,1,"")</f>
        <v/>
      </c>
      <c r="AW64" s="41" t="str">
        <f>IF(Rækker!AD70="X","X","")</f>
        <v/>
      </c>
      <c r="AX64" s="33" t="str">
        <f>IF(Rækker!AD70=2,2,"")</f>
        <v/>
      </c>
      <c r="AY64" s="32" t="str">
        <f>IF(Rækker!AF70=1,1,"")</f>
        <v/>
      </c>
      <c r="AZ64" s="41" t="str">
        <f>IF(Rækker!AF70="X","X","")</f>
        <v/>
      </c>
      <c r="BA64" s="33" t="str">
        <f>IF(Rækker!AF70=2,2,"")</f>
        <v/>
      </c>
    </row>
    <row r="65" spans="1:53" ht="16.350000000000001" customHeight="1" x14ac:dyDescent="0.15">
      <c r="A65" s="56"/>
      <c r="B65" s="57" t="str">
        <f>IF(F58&lt;&gt;"","5.","")</f>
        <v>5.</v>
      </c>
      <c r="C65" s="58" t="str">
        <f>IF(F58&lt;&gt;"",CONCATENATE(Kampe!B9," - ",Kampe!D9,"........................................................................................................."),"")</f>
        <v>Frankfurt - Stuttgart.........................................................................................................</v>
      </c>
      <c r="D65" s="40" t="s">
        <v>46</v>
      </c>
      <c r="E65" s="42" t="str">
        <f>IF(F58&lt;&gt;"",IF(E11&lt;&gt;"",E11,""),"")</f>
        <v>x</v>
      </c>
      <c r="F65" s="43" t="str">
        <f>IF(Rækker!B71=1,1,"")</f>
        <v/>
      </c>
      <c r="G65" s="44" t="str">
        <f>IF(Rækker!B71="X","X","")</f>
        <v/>
      </c>
      <c r="H65" s="45">
        <f>IF(Rækker!B71=2,2,"")</f>
        <v>2</v>
      </c>
      <c r="I65" s="43" t="str">
        <f>IF(Rækker!D71=1,1,"")</f>
        <v/>
      </c>
      <c r="J65" s="44" t="str">
        <f>IF(Rækker!D71="X","X","")</f>
        <v/>
      </c>
      <c r="K65" s="45">
        <f>IF(Rækker!D71=2,2,"")</f>
        <v>2</v>
      </c>
      <c r="L65" s="43" t="str">
        <f>IF(Rækker!F71=1,1,"")</f>
        <v/>
      </c>
      <c r="M65" s="44" t="str">
        <f>IF(Rækker!F71="X","X","")</f>
        <v/>
      </c>
      <c r="N65" s="45">
        <f>IF(Rækker!F71=2,2,"")</f>
        <v>2</v>
      </c>
      <c r="O65" s="43" t="str">
        <f>IF(Rækker!H71=1,1,"")</f>
        <v/>
      </c>
      <c r="P65" s="44" t="str">
        <f>IF(Rækker!H71="X","X","")</f>
        <v/>
      </c>
      <c r="Q65" s="45">
        <f>IF(Rækker!H71=2,2,"")</f>
        <v>2</v>
      </c>
      <c r="R65" s="43">
        <f>IF(Rækker!J71=1,1,"")</f>
        <v>1</v>
      </c>
      <c r="S65" s="44" t="str">
        <f>IF(Rækker!J71="X","X","")</f>
        <v/>
      </c>
      <c r="T65" s="45" t="str">
        <f>IF(Rækker!J71=2,2,"")</f>
        <v/>
      </c>
      <c r="U65" s="43" t="str">
        <f>IF(Rækker!L71=1,1,"")</f>
        <v/>
      </c>
      <c r="V65" s="44" t="str">
        <f>IF(Rækker!L71="X","X","")</f>
        <v/>
      </c>
      <c r="W65" s="45" t="str">
        <f>IF(Rækker!L71=2,2,"")</f>
        <v/>
      </c>
      <c r="X65" s="43" t="str">
        <f>IF(Rækker!N71=1,1,"")</f>
        <v/>
      </c>
      <c r="Y65" s="44" t="str">
        <f>IF(Rækker!N71="X","X","")</f>
        <v/>
      </c>
      <c r="Z65" s="45" t="str">
        <f>IF(Rækker!N71=2,2,"")</f>
        <v/>
      </c>
      <c r="AA65" s="43" t="str">
        <f>IF(Rækker!P71=1,1,"")</f>
        <v/>
      </c>
      <c r="AB65" s="44" t="str">
        <f>IF(Rækker!P71="X","X","")</f>
        <v/>
      </c>
      <c r="AC65" s="45" t="str">
        <f>IF(Rækker!P71=2,2,"")</f>
        <v/>
      </c>
      <c r="AD65" s="43" t="str">
        <f>IF(Rækker!R71=1,1,"")</f>
        <v/>
      </c>
      <c r="AE65" s="44" t="str">
        <f>IF(Rækker!R71="X","X","")</f>
        <v/>
      </c>
      <c r="AF65" s="45" t="str">
        <f>IF(Rækker!R71=2,2,"")</f>
        <v/>
      </c>
      <c r="AG65" s="43" t="str">
        <f>IF(Rækker!T71=1,1,"")</f>
        <v/>
      </c>
      <c r="AH65" s="44" t="str">
        <f>IF(Rækker!T71="X","X","")</f>
        <v/>
      </c>
      <c r="AI65" s="45" t="str">
        <f>IF(Rækker!T71=2,2,"")</f>
        <v/>
      </c>
      <c r="AJ65" s="43" t="str">
        <f>IF(Rækker!V71=1,1,"")</f>
        <v/>
      </c>
      <c r="AK65" s="44" t="str">
        <f>IF(Rækker!V71="X","X","")</f>
        <v/>
      </c>
      <c r="AL65" s="45" t="str">
        <f>IF(Rækker!V71=2,2,"")</f>
        <v/>
      </c>
      <c r="AM65" s="43" t="str">
        <f>IF(Rækker!X71=1,1,"")</f>
        <v/>
      </c>
      <c r="AN65" s="44" t="str">
        <f>IF(Rækker!X71="X","X","")</f>
        <v/>
      </c>
      <c r="AO65" s="45" t="str">
        <f>IF(Rækker!X71=2,2,"")</f>
        <v/>
      </c>
      <c r="AP65" s="43" t="str">
        <f>IF(Rækker!Z71=1,1,"")</f>
        <v/>
      </c>
      <c r="AQ65" s="44" t="str">
        <f>IF(Rækker!Z71="X","X","")</f>
        <v/>
      </c>
      <c r="AR65" s="45" t="str">
        <f>IF(Rækker!Z71=2,2,"")</f>
        <v/>
      </c>
      <c r="AS65" s="43" t="str">
        <f>IF(Rækker!AB71=1,1,"")</f>
        <v/>
      </c>
      <c r="AT65" s="44" t="str">
        <f>IF(Rækker!AB71="X","X","")</f>
        <v/>
      </c>
      <c r="AU65" s="45" t="str">
        <f>IF(Rækker!AB71=2,2,"")</f>
        <v/>
      </c>
      <c r="AV65" s="43" t="str">
        <f>IF(Rækker!AD71=1,1,"")</f>
        <v/>
      </c>
      <c r="AW65" s="44" t="str">
        <f>IF(Rækker!AD71="X","X","")</f>
        <v/>
      </c>
      <c r="AX65" s="45" t="str">
        <f>IF(Rækker!AD71=2,2,"")</f>
        <v/>
      </c>
      <c r="AY65" s="43" t="str">
        <f>IF(Rækker!AF71=1,1,"")</f>
        <v/>
      </c>
      <c r="AZ65" s="44" t="str">
        <f>IF(Rækker!AF71="X","X","")</f>
        <v/>
      </c>
      <c r="BA65" s="45" t="str">
        <f>IF(Rækker!AF71=2,2,"")</f>
        <v/>
      </c>
    </row>
    <row r="66" spans="1:53" ht="16.350000000000001" customHeight="1" thickBot="1" x14ac:dyDescent="0.2">
      <c r="A66" s="56"/>
      <c r="B66" s="60" t="str">
        <f>IF(F58&lt;&gt;"","6.","")</f>
        <v>6.</v>
      </c>
      <c r="C66" s="61" t="str">
        <f>IF(F58&lt;&gt;"",CONCATENATE(Kampe!B10," - ",Kampe!D10,"........................................................................................................."),"")</f>
        <v>Leverkusen - Hamburger SV.........................................................................................................</v>
      </c>
      <c r="D66" s="40" t="s">
        <v>46</v>
      </c>
      <c r="E66" s="62" t="str">
        <f>IF(F58&lt;&gt;"",IF(E12&lt;&gt;"",E12,""),"")</f>
        <v>x</v>
      </c>
      <c r="F66" s="48">
        <f>IF(Rækker!B72=1,1,"")</f>
        <v>1</v>
      </c>
      <c r="G66" s="49" t="str">
        <f>IF(Rækker!B72="X","X","")</f>
        <v/>
      </c>
      <c r="H66" s="50" t="str">
        <f>IF(Rækker!B72=2,2,"")</f>
        <v/>
      </c>
      <c r="I66" s="48">
        <f>IF(Rækker!D72=1,1,"")</f>
        <v>1</v>
      </c>
      <c r="J66" s="49" t="str">
        <f>IF(Rækker!D72="X","X","")</f>
        <v/>
      </c>
      <c r="K66" s="50" t="str">
        <f>IF(Rækker!D72=2,2,"")</f>
        <v/>
      </c>
      <c r="L66" s="48">
        <f>IF(Rækker!F72=1,1,"")</f>
        <v>1</v>
      </c>
      <c r="M66" s="49" t="str">
        <f>IF(Rækker!F72="X","X","")</f>
        <v/>
      </c>
      <c r="N66" s="50" t="str">
        <f>IF(Rækker!F72=2,2,"")</f>
        <v/>
      </c>
      <c r="O66" s="48">
        <f>IF(Rækker!H72=1,1,"")</f>
        <v>1</v>
      </c>
      <c r="P66" s="49" t="str">
        <f>IF(Rækker!H72="X","X","")</f>
        <v/>
      </c>
      <c r="Q66" s="50" t="str">
        <f>IF(Rækker!H72=2,2,"")</f>
        <v/>
      </c>
      <c r="R66" s="48">
        <f>IF(Rækker!J72=1,1,"")</f>
        <v>1</v>
      </c>
      <c r="S66" s="49" t="str">
        <f>IF(Rækker!J72="X","X","")</f>
        <v/>
      </c>
      <c r="T66" s="50" t="str">
        <f>IF(Rækker!J72=2,2,"")</f>
        <v/>
      </c>
      <c r="U66" s="48" t="str">
        <f>IF(Rækker!L72=1,1,"")</f>
        <v/>
      </c>
      <c r="V66" s="49" t="str">
        <f>IF(Rækker!L72="X","X","")</f>
        <v/>
      </c>
      <c r="W66" s="50" t="str">
        <f>IF(Rækker!L72=2,2,"")</f>
        <v/>
      </c>
      <c r="X66" s="48" t="str">
        <f>IF(Rækker!N72=1,1,"")</f>
        <v/>
      </c>
      <c r="Y66" s="49" t="str">
        <f>IF(Rækker!N72="X","X","")</f>
        <v/>
      </c>
      <c r="Z66" s="50" t="str">
        <f>IF(Rækker!N72=2,2,"")</f>
        <v/>
      </c>
      <c r="AA66" s="48" t="str">
        <f>IF(Rækker!P72=1,1,"")</f>
        <v/>
      </c>
      <c r="AB66" s="49" t="str">
        <f>IF(Rækker!P72="X","X","")</f>
        <v/>
      </c>
      <c r="AC66" s="50" t="str">
        <f>IF(Rækker!P72=2,2,"")</f>
        <v/>
      </c>
      <c r="AD66" s="48" t="str">
        <f>IF(Rækker!R72=1,1,"")</f>
        <v/>
      </c>
      <c r="AE66" s="49" t="str">
        <f>IF(Rækker!R72="X","X","")</f>
        <v/>
      </c>
      <c r="AF66" s="50" t="str">
        <f>IF(Rækker!R72=2,2,"")</f>
        <v/>
      </c>
      <c r="AG66" s="48" t="str">
        <f>IF(Rækker!T72=1,1,"")</f>
        <v/>
      </c>
      <c r="AH66" s="49" t="str">
        <f>IF(Rækker!T72="X","X","")</f>
        <v/>
      </c>
      <c r="AI66" s="50" t="str">
        <f>IF(Rækker!T72=2,2,"")</f>
        <v/>
      </c>
      <c r="AJ66" s="48" t="str">
        <f>IF(Rækker!V72=1,1,"")</f>
        <v/>
      </c>
      <c r="AK66" s="49" t="str">
        <f>IF(Rækker!V72="X","X","")</f>
        <v/>
      </c>
      <c r="AL66" s="50" t="str">
        <f>IF(Rækker!V72=2,2,"")</f>
        <v/>
      </c>
      <c r="AM66" s="48" t="str">
        <f>IF(Rækker!X72=1,1,"")</f>
        <v/>
      </c>
      <c r="AN66" s="49" t="str">
        <f>IF(Rækker!X72="X","X","")</f>
        <v/>
      </c>
      <c r="AO66" s="50" t="str">
        <f>IF(Rækker!X72=2,2,"")</f>
        <v/>
      </c>
      <c r="AP66" s="48" t="str">
        <f>IF(Rækker!Z72=1,1,"")</f>
        <v/>
      </c>
      <c r="AQ66" s="49" t="str">
        <f>IF(Rækker!Z72="X","X","")</f>
        <v/>
      </c>
      <c r="AR66" s="50" t="str">
        <f>IF(Rækker!Z72=2,2,"")</f>
        <v/>
      </c>
      <c r="AS66" s="48" t="str">
        <f>IF(Rækker!AB72=1,1,"")</f>
        <v/>
      </c>
      <c r="AT66" s="49" t="str">
        <f>IF(Rækker!AB72="X","X","")</f>
        <v/>
      </c>
      <c r="AU66" s="50" t="str">
        <f>IF(Rækker!AB72=2,2,"")</f>
        <v/>
      </c>
      <c r="AV66" s="48" t="str">
        <f>IF(Rækker!AD72=1,1,"")</f>
        <v/>
      </c>
      <c r="AW66" s="49" t="str">
        <f>IF(Rækker!AD72="X","X","")</f>
        <v/>
      </c>
      <c r="AX66" s="50" t="str">
        <f>IF(Rækker!AD72=2,2,"")</f>
        <v/>
      </c>
      <c r="AY66" s="48" t="str">
        <f>IF(Rækker!AF72=1,1,"")</f>
        <v/>
      </c>
      <c r="AZ66" s="49" t="str">
        <f>IF(Rækker!AF72="X","X","")</f>
        <v/>
      </c>
      <c r="BA66" s="50" t="str">
        <f>IF(Rækker!AF72=2,2,"")</f>
        <v/>
      </c>
    </row>
    <row r="67" spans="1:53" ht="16.350000000000001" customHeight="1" x14ac:dyDescent="0.15">
      <c r="A67" s="56"/>
      <c r="B67" s="57" t="str">
        <f>IF(F58&lt;&gt;"","7.","")</f>
        <v>7.</v>
      </c>
      <c r="C67" s="58" t="str">
        <f>IF(F58&lt;&gt;"",CONCATENATE(Kampe!B11," - ",Kampe!D11,"........................................................................................................."),"")</f>
        <v>St. Pauli - Wolfsburg.........................................................................................................</v>
      </c>
      <c r="D67" s="40" t="s">
        <v>46</v>
      </c>
      <c r="E67" s="63">
        <f>IF(F58&lt;&gt;"",IF(E13&lt;&gt;"",E13,""),"")</f>
        <v>2</v>
      </c>
      <c r="F67" s="51" t="str">
        <f>IF(Rækker!B73=1,1,"")</f>
        <v/>
      </c>
      <c r="G67" s="41" t="str">
        <f>IF(Rækker!B73="X","X","")</f>
        <v/>
      </c>
      <c r="H67" s="33">
        <f>IF(Rækker!B73=2,2,"")</f>
        <v>2</v>
      </c>
      <c r="I67" s="32" t="str">
        <f>IF(Rækker!D73=1,1,"")</f>
        <v/>
      </c>
      <c r="J67" s="41" t="str">
        <f>IF(Rækker!D73="X","X","")</f>
        <v/>
      </c>
      <c r="K67" s="33">
        <f>IF(Rækker!D73=2,2,"")</f>
        <v>2</v>
      </c>
      <c r="L67" s="32">
        <f>IF(Rækker!F73=1,1,"")</f>
        <v>1</v>
      </c>
      <c r="M67" s="41" t="str">
        <f>IF(Rækker!F73="X","X","")</f>
        <v/>
      </c>
      <c r="N67" s="33" t="str">
        <f>IF(Rækker!F73=2,2,"")</f>
        <v/>
      </c>
      <c r="O67" s="32" t="str">
        <f>IF(Rækker!H73=1,1,"")</f>
        <v/>
      </c>
      <c r="P67" s="41" t="str">
        <f>IF(Rækker!H73="X","X","")</f>
        <v>X</v>
      </c>
      <c r="Q67" s="33" t="str">
        <f>IF(Rækker!H73=2,2,"")</f>
        <v/>
      </c>
      <c r="R67" s="32" t="str">
        <f>IF(Rækker!J73=1,1,"")</f>
        <v/>
      </c>
      <c r="S67" s="41" t="str">
        <f>IF(Rækker!J73="X","X","")</f>
        <v>X</v>
      </c>
      <c r="T67" s="33" t="str">
        <f>IF(Rækker!J73=2,2,"")</f>
        <v/>
      </c>
      <c r="U67" s="32" t="str">
        <f>IF(Rækker!L73=1,1,"")</f>
        <v/>
      </c>
      <c r="V67" s="41" t="str">
        <f>IF(Rækker!L73="X","X","")</f>
        <v/>
      </c>
      <c r="W67" s="33" t="str">
        <f>IF(Rækker!L73=2,2,"")</f>
        <v/>
      </c>
      <c r="X67" s="32" t="str">
        <f>IF(Rækker!N73=1,1,"")</f>
        <v/>
      </c>
      <c r="Y67" s="41" t="str">
        <f>IF(Rækker!N73="X","X","")</f>
        <v/>
      </c>
      <c r="Z67" s="33" t="str">
        <f>IF(Rækker!N73=2,2,"")</f>
        <v/>
      </c>
      <c r="AA67" s="32" t="str">
        <f>IF(Rækker!P73=1,1,"")</f>
        <v/>
      </c>
      <c r="AB67" s="41" t="str">
        <f>IF(Rækker!P73="X","X","")</f>
        <v/>
      </c>
      <c r="AC67" s="33" t="str">
        <f>IF(Rækker!P73=2,2,"")</f>
        <v/>
      </c>
      <c r="AD67" s="32" t="str">
        <f>IF(Rækker!R73=1,1,"")</f>
        <v/>
      </c>
      <c r="AE67" s="41" t="str">
        <f>IF(Rækker!R73="X","X","")</f>
        <v/>
      </c>
      <c r="AF67" s="33" t="str">
        <f>IF(Rækker!R73=2,2,"")</f>
        <v/>
      </c>
      <c r="AG67" s="32" t="str">
        <f>IF(Rækker!T73=1,1,"")</f>
        <v/>
      </c>
      <c r="AH67" s="41" t="str">
        <f>IF(Rækker!T73="X","X","")</f>
        <v/>
      </c>
      <c r="AI67" s="33" t="str">
        <f>IF(Rækker!T73=2,2,"")</f>
        <v/>
      </c>
      <c r="AJ67" s="32" t="str">
        <f>IF(Rækker!V73=1,1,"")</f>
        <v/>
      </c>
      <c r="AK67" s="41" t="str">
        <f>IF(Rækker!V73="X","X","")</f>
        <v/>
      </c>
      <c r="AL67" s="33" t="str">
        <f>IF(Rækker!V73=2,2,"")</f>
        <v/>
      </c>
      <c r="AM67" s="32" t="str">
        <f>IF(Rækker!X73=1,1,"")</f>
        <v/>
      </c>
      <c r="AN67" s="41" t="str">
        <f>IF(Rækker!X73="X","X","")</f>
        <v/>
      </c>
      <c r="AO67" s="33" t="str">
        <f>IF(Rækker!X73=2,2,"")</f>
        <v/>
      </c>
      <c r="AP67" s="32" t="str">
        <f>IF(Rækker!Z73=1,1,"")</f>
        <v/>
      </c>
      <c r="AQ67" s="41" t="str">
        <f>IF(Rækker!Z73="X","X","")</f>
        <v/>
      </c>
      <c r="AR67" s="33" t="str">
        <f>IF(Rækker!Z73=2,2,"")</f>
        <v/>
      </c>
      <c r="AS67" s="32" t="str">
        <f>IF(Rækker!AB73=1,1,"")</f>
        <v/>
      </c>
      <c r="AT67" s="41" t="str">
        <f>IF(Rækker!AB73="X","X","")</f>
        <v/>
      </c>
      <c r="AU67" s="33" t="str">
        <f>IF(Rækker!AB73=2,2,"")</f>
        <v/>
      </c>
      <c r="AV67" s="32" t="str">
        <f>IF(Rækker!AD73=1,1,"")</f>
        <v/>
      </c>
      <c r="AW67" s="41" t="str">
        <f>IF(Rækker!AD73="X","X","")</f>
        <v/>
      </c>
      <c r="AX67" s="33" t="str">
        <f>IF(Rækker!AD73=2,2,"")</f>
        <v/>
      </c>
      <c r="AY67" s="32" t="str">
        <f>IF(Rækker!AF73=1,1,"")</f>
        <v/>
      </c>
      <c r="AZ67" s="41" t="str">
        <f>IF(Rækker!AF73="X","X","")</f>
        <v/>
      </c>
      <c r="BA67" s="33" t="str">
        <f>IF(Rækker!AF73=2,2,"")</f>
        <v/>
      </c>
    </row>
    <row r="68" spans="1:53" ht="16.350000000000001" customHeight="1" x14ac:dyDescent="0.15">
      <c r="A68" s="56"/>
      <c r="B68" s="57" t="str">
        <f>IF(F58&lt;&gt;"","8.","")</f>
        <v>8.</v>
      </c>
      <c r="C68" s="58" t="str">
        <f>IF(F58&lt;&gt;"",CONCATENATE(Kampe!B12," - ",Kampe!D12,"........................................................................................................."),"")</f>
        <v>Freiburg - RB Leipzig.........................................................................................................</v>
      </c>
      <c r="D68" s="40" t="s">
        <v>46</v>
      </c>
      <c r="E68" s="42">
        <f>IF(F58&lt;&gt;"",IF(E14&lt;&gt;"",E14,""),"")</f>
        <v>1</v>
      </c>
      <c r="F68" s="43" t="str">
        <f>IF(Rækker!B74=1,1,"")</f>
        <v/>
      </c>
      <c r="G68" s="44" t="str">
        <f>IF(Rækker!B74="X","X","")</f>
        <v/>
      </c>
      <c r="H68" s="45">
        <f>IF(Rækker!B74=2,2,"")</f>
        <v>2</v>
      </c>
      <c r="I68" s="43" t="str">
        <f>IF(Rækker!D74=1,1,"")</f>
        <v/>
      </c>
      <c r="J68" s="44" t="str">
        <f>IF(Rækker!D74="X","X","")</f>
        <v/>
      </c>
      <c r="K68" s="45">
        <f>IF(Rækker!D74=2,2,"")</f>
        <v>2</v>
      </c>
      <c r="L68" s="43" t="str">
        <f>IF(Rækker!F74=1,1,"")</f>
        <v/>
      </c>
      <c r="M68" s="44" t="str">
        <f>IF(Rækker!F74="X","X","")</f>
        <v>X</v>
      </c>
      <c r="N68" s="45" t="str">
        <f>IF(Rækker!F74=2,2,"")</f>
        <v/>
      </c>
      <c r="O68" s="43" t="str">
        <f>IF(Rækker!H74=1,1,"")</f>
        <v/>
      </c>
      <c r="P68" s="44" t="str">
        <f>IF(Rækker!H74="X","X","")</f>
        <v/>
      </c>
      <c r="Q68" s="45">
        <f>IF(Rækker!H74=2,2,"")</f>
        <v>2</v>
      </c>
      <c r="R68" s="43" t="str">
        <f>IF(Rækker!J74=1,1,"")</f>
        <v/>
      </c>
      <c r="S68" s="44" t="str">
        <f>IF(Rækker!J74="X","X","")</f>
        <v/>
      </c>
      <c r="T68" s="45">
        <f>IF(Rækker!J74=2,2,"")</f>
        <v>2</v>
      </c>
      <c r="U68" s="43" t="str">
        <f>IF(Rækker!L74=1,1,"")</f>
        <v/>
      </c>
      <c r="V68" s="44" t="str">
        <f>IF(Rækker!L74="X","X","")</f>
        <v/>
      </c>
      <c r="W68" s="45" t="str">
        <f>IF(Rækker!L74=2,2,"")</f>
        <v/>
      </c>
      <c r="X68" s="43" t="str">
        <f>IF(Rækker!N74=1,1,"")</f>
        <v/>
      </c>
      <c r="Y68" s="44" t="str">
        <f>IF(Rækker!N74="X","X","")</f>
        <v/>
      </c>
      <c r="Z68" s="45" t="str">
        <f>IF(Rækker!N74=2,2,"")</f>
        <v/>
      </c>
      <c r="AA68" s="43" t="str">
        <f>IF(Rækker!P74=1,1,"")</f>
        <v/>
      </c>
      <c r="AB68" s="44" t="str">
        <f>IF(Rækker!P74="X","X","")</f>
        <v/>
      </c>
      <c r="AC68" s="45" t="str">
        <f>IF(Rækker!P74=2,2,"")</f>
        <v/>
      </c>
      <c r="AD68" s="43" t="str">
        <f>IF(Rækker!R74=1,1,"")</f>
        <v/>
      </c>
      <c r="AE68" s="44" t="str">
        <f>IF(Rækker!R74="X","X","")</f>
        <v/>
      </c>
      <c r="AF68" s="45" t="str">
        <f>IF(Rækker!R74=2,2,"")</f>
        <v/>
      </c>
      <c r="AG68" s="43" t="str">
        <f>IF(Rækker!T74=1,1,"")</f>
        <v/>
      </c>
      <c r="AH68" s="44" t="str">
        <f>IF(Rækker!T74="X","X","")</f>
        <v/>
      </c>
      <c r="AI68" s="45" t="str">
        <f>IF(Rækker!T74=2,2,"")</f>
        <v/>
      </c>
      <c r="AJ68" s="43" t="str">
        <f>IF(Rækker!V74=1,1,"")</f>
        <v/>
      </c>
      <c r="AK68" s="44" t="str">
        <f>IF(Rækker!V74="X","X","")</f>
        <v/>
      </c>
      <c r="AL68" s="45" t="str">
        <f>IF(Rækker!V74=2,2,"")</f>
        <v/>
      </c>
      <c r="AM68" s="43" t="str">
        <f>IF(Rækker!X74=1,1,"")</f>
        <v/>
      </c>
      <c r="AN68" s="44" t="str">
        <f>IF(Rækker!X74="X","X","")</f>
        <v/>
      </c>
      <c r="AO68" s="45" t="str">
        <f>IF(Rækker!X74=2,2,"")</f>
        <v/>
      </c>
      <c r="AP68" s="43" t="str">
        <f>IF(Rækker!Z74=1,1,"")</f>
        <v/>
      </c>
      <c r="AQ68" s="44" t="str">
        <f>IF(Rækker!Z74="X","X","")</f>
        <v/>
      </c>
      <c r="AR68" s="45" t="str">
        <f>IF(Rækker!Z74=2,2,"")</f>
        <v/>
      </c>
      <c r="AS68" s="43" t="str">
        <f>IF(Rækker!AB74=1,1,"")</f>
        <v/>
      </c>
      <c r="AT68" s="44" t="str">
        <f>IF(Rækker!AB74="X","X","")</f>
        <v/>
      </c>
      <c r="AU68" s="45" t="str">
        <f>IF(Rækker!AB74=2,2,"")</f>
        <v/>
      </c>
      <c r="AV68" s="43" t="str">
        <f>IF(Rækker!AD74=1,1,"")</f>
        <v/>
      </c>
      <c r="AW68" s="44" t="str">
        <f>IF(Rækker!AD74="X","X","")</f>
        <v/>
      </c>
      <c r="AX68" s="45" t="str">
        <f>IF(Rækker!AD74=2,2,"")</f>
        <v/>
      </c>
      <c r="AY68" s="43" t="str">
        <f>IF(Rækker!AF74=1,1,"")</f>
        <v/>
      </c>
      <c r="AZ68" s="44" t="str">
        <f>IF(Rækker!AF74="X","X","")</f>
        <v/>
      </c>
      <c r="BA68" s="45" t="str">
        <f>IF(Rækker!AF74=2,2,"")</f>
        <v/>
      </c>
    </row>
    <row r="69" spans="1:53" ht="16.350000000000001" customHeight="1" thickBot="1" x14ac:dyDescent="0.2">
      <c r="A69" s="56"/>
      <c r="B69" s="60" t="str">
        <f>IF(F58&lt;&gt;"","9.","")</f>
        <v>9.</v>
      </c>
      <c r="C69" s="61" t="str">
        <f>IF(F58&lt;&gt;"",CONCATENATE(Kampe!B13," - ",Kampe!D13,"........................................................................................................."),"")</f>
        <v>B.M'gladbach - Hoffenheim.........................................................................................................</v>
      </c>
      <c r="D69" s="40" t="s">
        <v>46</v>
      </c>
      <c r="E69" s="62">
        <f>IF(F58&lt;&gt;"",IF(E15&lt;&gt;"",E15,""),"")</f>
        <v>1</v>
      </c>
      <c r="F69" s="48" t="str">
        <f>IF(Rækker!B75=1,1,"")</f>
        <v/>
      </c>
      <c r="G69" s="49" t="str">
        <f>IF(Rækker!B75="X","X","")</f>
        <v/>
      </c>
      <c r="H69" s="50">
        <f>IF(Rækker!B75=2,2,"")</f>
        <v>2</v>
      </c>
      <c r="I69" s="48" t="str">
        <f>IF(Rækker!D75=1,1,"")</f>
        <v/>
      </c>
      <c r="J69" s="49" t="str">
        <f>IF(Rækker!D75="X","X","")</f>
        <v/>
      </c>
      <c r="K69" s="50">
        <f>IF(Rækker!D75=2,2,"")</f>
        <v>2</v>
      </c>
      <c r="L69" s="48" t="str">
        <f>IF(Rækker!F75=1,1,"")</f>
        <v/>
      </c>
      <c r="M69" s="49" t="str">
        <f>IF(Rækker!F75="X","X","")</f>
        <v/>
      </c>
      <c r="N69" s="50">
        <f>IF(Rækker!F75=2,2,"")</f>
        <v>2</v>
      </c>
      <c r="O69" s="48" t="str">
        <f>IF(Rækker!H75=1,1,"")</f>
        <v/>
      </c>
      <c r="P69" s="49" t="str">
        <f>IF(Rækker!H75="X","X","")</f>
        <v/>
      </c>
      <c r="Q69" s="50">
        <f>IF(Rækker!H75=2,2,"")</f>
        <v>2</v>
      </c>
      <c r="R69" s="48" t="str">
        <f>IF(Rækker!J75=1,1,"")</f>
        <v/>
      </c>
      <c r="S69" s="49" t="str">
        <f>IF(Rækker!J75="X","X","")</f>
        <v/>
      </c>
      <c r="T69" s="50">
        <f>IF(Rækker!J75=2,2,"")</f>
        <v>2</v>
      </c>
      <c r="U69" s="48" t="str">
        <f>IF(Rækker!L75=1,1,"")</f>
        <v/>
      </c>
      <c r="V69" s="49" t="str">
        <f>IF(Rækker!L75="X","X","")</f>
        <v/>
      </c>
      <c r="W69" s="50" t="str">
        <f>IF(Rækker!L75=2,2,"")</f>
        <v/>
      </c>
      <c r="X69" s="48" t="str">
        <f>IF(Rækker!N75=1,1,"")</f>
        <v/>
      </c>
      <c r="Y69" s="49" t="str">
        <f>IF(Rækker!N75="X","X","")</f>
        <v/>
      </c>
      <c r="Z69" s="50" t="str">
        <f>IF(Rækker!N75=2,2,"")</f>
        <v/>
      </c>
      <c r="AA69" s="48" t="str">
        <f>IF(Rækker!P75=1,1,"")</f>
        <v/>
      </c>
      <c r="AB69" s="49" t="str">
        <f>IF(Rækker!P75="X","X","")</f>
        <v/>
      </c>
      <c r="AC69" s="50" t="str">
        <f>IF(Rækker!P75=2,2,"")</f>
        <v/>
      </c>
      <c r="AD69" s="48" t="str">
        <f>IF(Rækker!R75=1,1,"")</f>
        <v/>
      </c>
      <c r="AE69" s="49" t="str">
        <f>IF(Rækker!R75="X","X","")</f>
        <v/>
      </c>
      <c r="AF69" s="50" t="str">
        <f>IF(Rækker!R75=2,2,"")</f>
        <v/>
      </c>
      <c r="AG69" s="48" t="str">
        <f>IF(Rækker!T75=1,1,"")</f>
        <v/>
      </c>
      <c r="AH69" s="49" t="str">
        <f>IF(Rækker!T75="X","X","")</f>
        <v/>
      </c>
      <c r="AI69" s="50" t="str">
        <f>IF(Rækker!T75=2,2,"")</f>
        <v/>
      </c>
      <c r="AJ69" s="48" t="str">
        <f>IF(Rækker!V75=1,1,"")</f>
        <v/>
      </c>
      <c r="AK69" s="49" t="str">
        <f>IF(Rækker!V75="X","X","")</f>
        <v/>
      </c>
      <c r="AL69" s="50" t="str">
        <f>IF(Rækker!V75=2,2,"")</f>
        <v/>
      </c>
      <c r="AM69" s="48" t="str">
        <f>IF(Rækker!X75=1,1,"")</f>
        <v/>
      </c>
      <c r="AN69" s="49" t="str">
        <f>IF(Rækker!X75="X","X","")</f>
        <v/>
      </c>
      <c r="AO69" s="50" t="str">
        <f>IF(Rækker!X75=2,2,"")</f>
        <v/>
      </c>
      <c r="AP69" s="48" t="str">
        <f>IF(Rækker!Z75=1,1,"")</f>
        <v/>
      </c>
      <c r="AQ69" s="49" t="str">
        <f>IF(Rækker!Z75="X","X","")</f>
        <v/>
      </c>
      <c r="AR69" s="50" t="str">
        <f>IF(Rækker!Z75=2,2,"")</f>
        <v/>
      </c>
      <c r="AS69" s="48" t="str">
        <f>IF(Rækker!AB75=1,1,"")</f>
        <v/>
      </c>
      <c r="AT69" s="49" t="str">
        <f>IF(Rækker!AB75="X","X","")</f>
        <v/>
      </c>
      <c r="AU69" s="50" t="str">
        <f>IF(Rækker!AB75=2,2,"")</f>
        <v/>
      </c>
      <c r="AV69" s="48" t="str">
        <f>IF(Rækker!AD75=1,1,"")</f>
        <v/>
      </c>
      <c r="AW69" s="49" t="str">
        <f>IF(Rækker!AD75="X","X","")</f>
        <v/>
      </c>
      <c r="AX69" s="50" t="str">
        <f>IF(Rækker!AD75=2,2,"")</f>
        <v/>
      </c>
      <c r="AY69" s="48" t="str">
        <f>IF(Rækker!AF75=1,1,"")</f>
        <v/>
      </c>
      <c r="AZ69" s="49" t="str">
        <f>IF(Rækker!AF75="X","X","")</f>
        <v/>
      </c>
      <c r="BA69" s="50" t="str">
        <f>IF(Rækker!AF75=2,2,"")</f>
        <v/>
      </c>
    </row>
    <row r="70" spans="1:53" ht="16.350000000000001" customHeight="1" x14ac:dyDescent="0.15">
      <c r="A70" s="56"/>
      <c r="B70" s="57" t="str">
        <f>IF(F58&lt;&gt;"","10.","")</f>
        <v>10.</v>
      </c>
      <c r="C70" s="58" t="str">
        <f>IF(F58&lt;&gt;"",CONCATENATE(Kampe!B14," - ",Kampe!D14,"........................................................................................................."),"")</f>
        <v>Union Berlin - Augsburg.........................................................................................................</v>
      </c>
      <c r="D70" s="40" t="s">
        <v>46</v>
      </c>
      <c r="E70" s="63">
        <f>IF(F58&lt;&gt;"",IF(E16&lt;&gt;"",E16,""),"")</f>
        <v>1</v>
      </c>
      <c r="F70" s="51" t="str">
        <f>IF(Rækker!B76=1,1,"")</f>
        <v/>
      </c>
      <c r="G70" s="41" t="str">
        <f>IF(Rækker!B76="X","X","")</f>
        <v/>
      </c>
      <c r="H70" s="33">
        <f>IF(Rækker!B76=2,2,"")</f>
        <v>2</v>
      </c>
      <c r="I70" s="32">
        <f>IF(Rækker!D76=1,1,"")</f>
        <v>1</v>
      </c>
      <c r="J70" s="41" t="str">
        <f>IF(Rækker!D76="X","X","")</f>
        <v/>
      </c>
      <c r="K70" s="33" t="str">
        <f>IF(Rækker!D76=2,2,"")</f>
        <v/>
      </c>
      <c r="L70" s="32" t="str">
        <f>IF(Rækker!F76=1,1,"")</f>
        <v/>
      </c>
      <c r="M70" s="41" t="str">
        <f>IF(Rækker!F76="X","X","")</f>
        <v/>
      </c>
      <c r="N70" s="33">
        <f>IF(Rækker!F76=2,2,"")</f>
        <v>2</v>
      </c>
      <c r="O70" s="32">
        <f>IF(Rækker!H76=1,1,"")</f>
        <v>1</v>
      </c>
      <c r="P70" s="41" t="str">
        <f>IF(Rækker!H76="X","X","")</f>
        <v/>
      </c>
      <c r="Q70" s="33" t="str">
        <f>IF(Rækker!H76=2,2,"")</f>
        <v/>
      </c>
      <c r="R70" s="32">
        <f>IF(Rækker!J76=1,1,"")</f>
        <v>1</v>
      </c>
      <c r="S70" s="41" t="str">
        <f>IF(Rækker!J76="X","X","")</f>
        <v/>
      </c>
      <c r="T70" s="33" t="str">
        <f>IF(Rækker!J76=2,2,"")</f>
        <v/>
      </c>
      <c r="U70" s="32" t="str">
        <f>IF(Rækker!L76=1,1,"")</f>
        <v/>
      </c>
      <c r="V70" s="41" t="str">
        <f>IF(Rækker!L76="X","X","")</f>
        <v/>
      </c>
      <c r="W70" s="33" t="str">
        <f>IF(Rækker!L76=2,2,"")</f>
        <v/>
      </c>
      <c r="X70" s="32" t="str">
        <f>IF(Rækker!N76=1,1,"")</f>
        <v/>
      </c>
      <c r="Y70" s="41" t="str">
        <f>IF(Rækker!N76="X","X","")</f>
        <v/>
      </c>
      <c r="Z70" s="33" t="str">
        <f>IF(Rækker!N76=2,2,"")</f>
        <v/>
      </c>
      <c r="AA70" s="32" t="str">
        <f>IF(Rækker!P76=1,1,"")</f>
        <v/>
      </c>
      <c r="AB70" s="41" t="str">
        <f>IF(Rækker!P76="X","X","")</f>
        <v/>
      </c>
      <c r="AC70" s="33" t="str">
        <f>IF(Rækker!P76=2,2,"")</f>
        <v/>
      </c>
      <c r="AD70" s="32" t="str">
        <f>IF(Rækker!R76=1,1,"")</f>
        <v/>
      </c>
      <c r="AE70" s="41" t="str">
        <f>IF(Rækker!R76="X","X","")</f>
        <v/>
      </c>
      <c r="AF70" s="33" t="str">
        <f>IF(Rækker!R76=2,2,"")</f>
        <v/>
      </c>
      <c r="AG70" s="32" t="str">
        <f>IF(Rækker!T76=1,1,"")</f>
        <v/>
      </c>
      <c r="AH70" s="41" t="str">
        <f>IF(Rækker!T76="X","X","")</f>
        <v/>
      </c>
      <c r="AI70" s="33" t="str">
        <f>IF(Rækker!T76=2,2,"")</f>
        <v/>
      </c>
      <c r="AJ70" s="32" t="str">
        <f>IF(Rækker!V76=1,1,"")</f>
        <v/>
      </c>
      <c r="AK70" s="41" t="str">
        <f>IF(Rækker!V76="X","X","")</f>
        <v/>
      </c>
      <c r="AL70" s="33" t="str">
        <f>IF(Rækker!V76=2,2,"")</f>
        <v/>
      </c>
      <c r="AM70" s="32" t="str">
        <f>IF(Rækker!X76=1,1,"")</f>
        <v/>
      </c>
      <c r="AN70" s="41" t="str">
        <f>IF(Rækker!X76="X","X","")</f>
        <v/>
      </c>
      <c r="AO70" s="33" t="str">
        <f>IF(Rækker!X76=2,2,"")</f>
        <v/>
      </c>
      <c r="AP70" s="32" t="str">
        <f>IF(Rækker!Z76=1,1,"")</f>
        <v/>
      </c>
      <c r="AQ70" s="41" t="str">
        <f>IF(Rækker!Z76="X","X","")</f>
        <v/>
      </c>
      <c r="AR70" s="33" t="str">
        <f>IF(Rækker!Z76=2,2,"")</f>
        <v/>
      </c>
      <c r="AS70" s="32" t="str">
        <f>IF(Rækker!AB76=1,1,"")</f>
        <v/>
      </c>
      <c r="AT70" s="41" t="str">
        <f>IF(Rækker!AB76="X","X","")</f>
        <v/>
      </c>
      <c r="AU70" s="33" t="str">
        <f>IF(Rækker!AB76=2,2,"")</f>
        <v/>
      </c>
      <c r="AV70" s="32" t="str">
        <f>IF(Rækker!AD76=1,1,"")</f>
        <v/>
      </c>
      <c r="AW70" s="41" t="str">
        <f>IF(Rækker!AD76="X","X","")</f>
        <v/>
      </c>
      <c r="AX70" s="33" t="str">
        <f>IF(Rækker!AD76=2,2,"")</f>
        <v/>
      </c>
      <c r="AY70" s="32" t="str">
        <f>IF(Rækker!AF76=1,1,"")</f>
        <v/>
      </c>
      <c r="AZ70" s="41" t="str">
        <f>IF(Rækker!AF76="X","X","")</f>
        <v/>
      </c>
      <c r="BA70" s="33" t="str">
        <f>IF(Rækker!AF76=2,2,"")</f>
        <v/>
      </c>
    </row>
    <row r="71" spans="1:53" ht="16.350000000000001" customHeight="1" x14ac:dyDescent="0.15">
      <c r="A71" s="56"/>
      <c r="B71" s="57" t="str">
        <f>IF(F58&lt;&gt;"","11.","")</f>
        <v>11.</v>
      </c>
      <c r="C71" s="58" t="str">
        <f>IF(F58&lt;&gt;"",CONCATENATE(Kampe!B15," - ",Kampe!D15,"........................................................................................................."),"")</f>
        <v>Fatih Karagumruk - Alanyaspor.........................................................................................................</v>
      </c>
      <c r="D71" s="40" t="s">
        <v>46</v>
      </c>
      <c r="E71" s="42">
        <f>IF(F58&lt;&gt;"",IF(E17&lt;&gt;"",E17,""),"")</f>
        <v>1</v>
      </c>
      <c r="F71" s="43" t="str">
        <f>IF(Rækker!B77=1,1,"")</f>
        <v/>
      </c>
      <c r="G71" s="44" t="str">
        <f>IF(Rækker!B77="X","X","")</f>
        <v>X</v>
      </c>
      <c r="H71" s="45" t="str">
        <f>IF(Rækker!B77=2,2,"")</f>
        <v/>
      </c>
      <c r="I71" s="43">
        <f>IF(Rækker!D77=1,1,"")</f>
        <v>1</v>
      </c>
      <c r="J71" s="44" t="str">
        <f>IF(Rækker!D77="X","X","")</f>
        <v/>
      </c>
      <c r="K71" s="45" t="str">
        <f>IF(Rækker!D77=2,2,"")</f>
        <v/>
      </c>
      <c r="L71" s="43" t="str">
        <f>IF(Rækker!F77=1,1,"")</f>
        <v/>
      </c>
      <c r="M71" s="44" t="str">
        <f>IF(Rækker!F77="X","X","")</f>
        <v/>
      </c>
      <c r="N71" s="45">
        <f>IF(Rækker!F77=2,2,"")</f>
        <v>2</v>
      </c>
      <c r="O71" s="43" t="str">
        <f>IF(Rækker!H77=1,1,"")</f>
        <v/>
      </c>
      <c r="P71" s="44" t="str">
        <f>IF(Rækker!H77="X","X","")</f>
        <v/>
      </c>
      <c r="Q71" s="45">
        <f>IF(Rækker!H77=2,2,"")</f>
        <v>2</v>
      </c>
      <c r="R71" s="43">
        <f>IF(Rækker!J77=1,1,"")</f>
        <v>1</v>
      </c>
      <c r="S71" s="44" t="str">
        <f>IF(Rækker!J77="X","X","")</f>
        <v/>
      </c>
      <c r="T71" s="45" t="str">
        <f>IF(Rækker!J77=2,2,"")</f>
        <v/>
      </c>
      <c r="U71" s="43" t="str">
        <f>IF(Rækker!L77=1,1,"")</f>
        <v/>
      </c>
      <c r="V71" s="44" t="str">
        <f>IF(Rækker!L77="X","X","")</f>
        <v/>
      </c>
      <c r="W71" s="45" t="str">
        <f>IF(Rækker!L77=2,2,"")</f>
        <v/>
      </c>
      <c r="X71" s="43" t="str">
        <f>IF(Rækker!N77=1,1,"")</f>
        <v/>
      </c>
      <c r="Y71" s="44" t="str">
        <f>IF(Rækker!N77="X","X","")</f>
        <v/>
      </c>
      <c r="Z71" s="45" t="str">
        <f>IF(Rækker!N77=2,2,"")</f>
        <v/>
      </c>
      <c r="AA71" s="43" t="str">
        <f>IF(Rækker!P77=1,1,"")</f>
        <v/>
      </c>
      <c r="AB71" s="44" t="str">
        <f>IF(Rækker!P77="X","X","")</f>
        <v/>
      </c>
      <c r="AC71" s="45" t="str">
        <f>IF(Rækker!P77=2,2,"")</f>
        <v/>
      </c>
      <c r="AD71" s="43" t="str">
        <f>IF(Rækker!R77=1,1,"")</f>
        <v/>
      </c>
      <c r="AE71" s="44" t="str">
        <f>IF(Rækker!R77="X","X","")</f>
        <v/>
      </c>
      <c r="AF71" s="45" t="str">
        <f>IF(Rækker!R77=2,2,"")</f>
        <v/>
      </c>
      <c r="AG71" s="43" t="str">
        <f>IF(Rækker!T77=1,1,"")</f>
        <v/>
      </c>
      <c r="AH71" s="44" t="str">
        <f>IF(Rækker!T77="X","X","")</f>
        <v/>
      </c>
      <c r="AI71" s="45" t="str">
        <f>IF(Rækker!T77=2,2,"")</f>
        <v/>
      </c>
      <c r="AJ71" s="43" t="str">
        <f>IF(Rækker!V77=1,1,"")</f>
        <v/>
      </c>
      <c r="AK71" s="44" t="str">
        <f>IF(Rækker!V77="X","X","")</f>
        <v/>
      </c>
      <c r="AL71" s="45" t="str">
        <f>IF(Rækker!V77=2,2,"")</f>
        <v/>
      </c>
      <c r="AM71" s="43" t="str">
        <f>IF(Rækker!X77=1,1,"")</f>
        <v/>
      </c>
      <c r="AN71" s="44" t="str">
        <f>IF(Rækker!X77="X","X","")</f>
        <v/>
      </c>
      <c r="AO71" s="45" t="str">
        <f>IF(Rækker!X77=2,2,"")</f>
        <v/>
      </c>
      <c r="AP71" s="43" t="str">
        <f>IF(Rækker!Z77=1,1,"")</f>
        <v/>
      </c>
      <c r="AQ71" s="44" t="str">
        <f>IF(Rækker!Z77="X","X","")</f>
        <v/>
      </c>
      <c r="AR71" s="45" t="str">
        <f>IF(Rækker!Z77=2,2,"")</f>
        <v/>
      </c>
      <c r="AS71" s="43" t="str">
        <f>IF(Rækker!AB77=1,1,"")</f>
        <v/>
      </c>
      <c r="AT71" s="44" t="str">
        <f>IF(Rækker!AB77="X","X","")</f>
        <v/>
      </c>
      <c r="AU71" s="45" t="str">
        <f>IF(Rækker!AB77=2,2,"")</f>
        <v/>
      </c>
      <c r="AV71" s="43" t="str">
        <f>IF(Rækker!AD77=1,1,"")</f>
        <v/>
      </c>
      <c r="AW71" s="44" t="str">
        <f>IF(Rækker!AD77="X","X","")</f>
        <v/>
      </c>
      <c r="AX71" s="45" t="str">
        <f>IF(Rækker!AD77=2,2,"")</f>
        <v/>
      </c>
      <c r="AY71" s="43" t="str">
        <f>IF(Rækker!AF77=1,1,"")</f>
        <v/>
      </c>
      <c r="AZ71" s="44" t="str">
        <f>IF(Rækker!AF77="X","X","")</f>
        <v/>
      </c>
      <c r="BA71" s="45" t="str">
        <f>IF(Rækker!AF77=2,2,"")</f>
        <v/>
      </c>
    </row>
    <row r="72" spans="1:53" ht="16.350000000000001" customHeight="1" x14ac:dyDescent="0.15">
      <c r="A72" s="56"/>
      <c r="B72" s="57" t="str">
        <f>IF(F58&lt;&gt;"","12.","")</f>
        <v>12.</v>
      </c>
      <c r="C72" s="58" t="str">
        <f>IF(F58&lt;&gt;"",CONCATENATE(Kampe!B16," - ",Kampe!D16,"........................................................................................................."),"")</f>
        <v>CD Ceuta - Malaga.........................................................................................................</v>
      </c>
      <c r="D72" s="40" t="s">
        <v>46</v>
      </c>
      <c r="E72" s="42">
        <f>IF(F58&lt;&gt;"",IF(E18&lt;&gt;"",E18,""),"")</f>
        <v>2</v>
      </c>
      <c r="F72" s="43" t="str">
        <f>IF(Rækker!B78=1,1,"")</f>
        <v/>
      </c>
      <c r="G72" s="44" t="str">
        <f>IF(Rækker!B78="X","X","")</f>
        <v/>
      </c>
      <c r="H72" s="45">
        <f>IF(Rækker!B78=2,2,"")</f>
        <v>2</v>
      </c>
      <c r="I72" s="43" t="str">
        <f>IF(Rækker!D78=1,1,"")</f>
        <v/>
      </c>
      <c r="J72" s="44" t="str">
        <f>IF(Rækker!D78="X","X","")</f>
        <v/>
      </c>
      <c r="K72" s="45">
        <f>IF(Rækker!D78=2,2,"")</f>
        <v>2</v>
      </c>
      <c r="L72" s="43" t="str">
        <f>IF(Rækker!F78=1,1,"")</f>
        <v/>
      </c>
      <c r="M72" s="44" t="str">
        <f>IF(Rækker!F78="X","X","")</f>
        <v/>
      </c>
      <c r="N72" s="45">
        <f>IF(Rækker!F78=2,2,"")</f>
        <v>2</v>
      </c>
      <c r="O72" s="43" t="str">
        <f>IF(Rækker!H78=1,1,"")</f>
        <v/>
      </c>
      <c r="P72" s="44" t="str">
        <f>IF(Rækker!H78="X","X","")</f>
        <v/>
      </c>
      <c r="Q72" s="45">
        <f>IF(Rækker!H78=2,2,"")</f>
        <v>2</v>
      </c>
      <c r="R72" s="43" t="str">
        <f>IF(Rækker!J78=1,1,"")</f>
        <v/>
      </c>
      <c r="S72" s="44" t="str">
        <f>IF(Rækker!J78="X","X","")</f>
        <v>X</v>
      </c>
      <c r="T72" s="45" t="str">
        <f>IF(Rækker!J78=2,2,"")</f>
        <v/>
      </c>
      <c r="U72" s="43" t="str">
        <f>IF(Rækker!L78=1,1,"")</f>
        <v/>
      </c>
      <c r="V72" s="44" t="str">
        <f>IF(Rækker!L78="X","X","")</f>
        <v/>
      </c>
      <c r="W72" s="45" t="str">
        <f>IF(Rækker!L78=2,2,"")</f>
        <v/>
      </c>
      <c r="X72" s="43" t="str">
        <f>IF(Rækker!N78=1,1,"")</f>
        <v/>
      </c>
      <c r="Y72" s="44" t="str">
        <f>IF(Rækker!N78="X","X","")</f>
        <v/>
      </c>
      <c r="Z72" s="45" t="str">
        <f>IF(Rækker!N78=2,2,"")</f>
        <v/>
      </c>
      <c r="AA72" s="43" t="str">
        <f>IF(Rækker!P78=1,1,"")</f>
        <v/>
      </c>
      <c r="AB72" s="44" t="str">
        <f>IF(Rækker!P78="X","X","")</f>
        <v/>
      </c>
      <c r="AC72" s="45" t="str">
        <f>IF(Rækker!P78=2,2,"")</f>
        <v/>
      </c>
      <c r="AD72" s="43" t="str">
        <f>IF(Rækker!R78=1,1,"")</f>
        <v/>
      </c>
      <c r="AE72" s="44" t="str">
        <f>IF(Rækker!R78="X","X","")</f>
        <v/>
      </c>
      <c r="AF72" s="45" t="str">
        <f>IF(Rækker!R78=2,2,"")</f>
        <v/>
      </c>
      <c r="AG72" s="43" t="str">
        <f>IF(Rækker!T78=1,1,"")</f>
        <v/>
      </c>
      <c r="AH72" s="44" t="str">
        <f>IF(Rækker!T78="X","X","")</f>
        <v/>
      </c>
      <c r="AI72" s="45" t="str">
        <f>IF(Rækker!T78=2,2,"")</f>
        <v/>
      </c>
      <c r="AJ72" s="43" t="str">
        <f>IF(Rækker!V78=1,1,"")</f>
        <v/>
      </c>
      <c r="AK72" s="44" t="str">
        <f>IF(Rækker!V78="X","X","")</f>
        <v/>
      </c>
      <c r="AL72" s="45" t="str">
        <f>IF(Rækker!V78=2,2,"")</f>
        <v/>
      </c>
      <c r="AM72" s="43" t="str">
        <f>IF(Rækker!X78=1,1,"")</f>
        <v/>
      </c>
      <c r="AN72" s="44" t="str">
        <f>IF(Rækker!X78="X","X","")</f>
        <v/>
      </c>
      <c r="AO72" s="45" t="str">
        <f>IF(Rækker!X78=2,2,"")</f>
        <v/>
      </c>
      <c r="AP72" s="43" t="str">
        <f>IF(Rækker!Z78=1,1,"")</f>
        <v/>
      </c>
      <c r="AQ72" s="44" t="str">
        <f>IF(Rækker!Z78="X","X","")</f>
        <v/>
      </c>
      <c r="AR72" s="45" t="str">
        <f>IF(Rækker!Z78=2,2,"")</f>
        <v/>
      </c>
      <c r="AS72" s="43" t="str">
        <f>IF(Rækker!AB78=1,1,"")</f>
        <v/>
      </c>
      <c r="AT72" s="44" t="str">
        <f>IF(Rækker!AB78="X","X","")</f>
        <v/>
      </c>
      <c r="AU72" s="45" t="str">
        <f>IF(Rækker!AB78=2,2,"")</f>
        <v/>
      </c>
      <c r="AV72" s="43" t="str">
        <f>IF(Rækker!AD78=1,1,"")</f>
        <v/>
      </c>
      <c r="AW72" s="44" t="str">
        <f>IF(Rækker!AD78="X","X","")</f>
        <v/>
      </c>
      <c r="AX72" s="45" t="str">
        <f>IF(Rækker!AD78=2,2,"")</f>
        <v/>
      </c>
      <c r="AY72" s="43" t="str">
        <f>IF(Rækker!AF78=1,1,"")</f>
        <v/>
      </c>
      <c r="AZ72" s="44" t="str">
        <f>IF(Rækker!AF78="X","X","")</f>
        <v/>
      </c>
      <c r="BA72" s="45" t="str">
        <f>IF(Rækker!AF78=2,2,"")</f>
        <v/>
      </c>
    </row>
    <row r="73" spans="1:53" ht="16.350000000000001" customHeight="1" thickBot="1" x14ac:dyDescent="0.2">
      <c r="A73" s="56"/>
      <c r="B73" s="57" t="str">
        <f>IF(F58&lt;&gt;"","13.","")</f>
        <v>13.</v>
      </c>
      <c r="C73" s="58" t="str">
        <f>IF(F58&lt;&gt;"",CONCATENATE(Kampe!B17," - ",Kampe!D17,"........................................................................................................."),"")</f>
        <v>Cultural Leonesa - Eibar.........................................................................................................</v>
      </c>
      <c r="D73" s="40" t="s">
        <v>46</v>
      </c>
      <c r="E73" s="64">
        <f>IF(F58&lt;&gt;"",IF(E19&lt;&gt;"",E19,""),"")</f>
        <v>1</v>
      </c>
      <c r="F73" s="51" t="str">
        <f>IF(Rækker!B79=1,1,"")</f>
        <v/>
      </c>
      <c r="G73" s="41" t="str">
        <f>IF(Rækker!B79="X","X","")</f>
        <v/>
      </c>
      <c r="H73" s="33">
        <f>IF(Rækker!B79=2,2,"")</f>
        <v>2</v>
      </c>
      <c r="I73" s="32" t="str">
        <f>IF(Rækker!D79=1,1,"")</f>
        <v/>
      </c>
      <c r="J73" s="41" t="str">
        <f>IF(Rækker!D79="X","X","")</f>
        <v>X</v>
      </c>
      <c r="K73" s="33" t="str">
        <f>IF(Rækker!D79=2,2,"")</f>
        <v/>
      </c>
      <c r="L73" s="32" t="str">
        <f>IF(Rækker!F79=1,1,"")</f>
        <v/>
      </c>
      <c r="M73" s="41" t="str">
        <f>IF(Rækker!F79="X","X","")</f>
        <v/>
      </c>
      <c r="N73" s="33">
        <f>IF(Rækker!F79=2,2,"")</f>
        <v>2</v>
      </c>
      <c r="O73" s="32" t="str">
        <f>IF(Rækker!H79=1,1,"")</f>
        <v/>
      </c>
      <c r="P73" s="41" t="str">
        <f>IF(Rækker!H79="X","X","")</f>
        <v/>
      </c>
      <c r="Q73" s="33">
        <f>IF(Rækker!H79=2,2,"")</f>
        <v>2</v>
      </c>
      <c r="R73" s="32" t="str">
        <f>IF(Rækker!J79=1,1,"")</f>
        <v/>
      </c>
      <c r="S73" s="41" t="str">
        <f>IF(Rækker!J79="X","X","")</f>
        <v/>
      </c>
      <c r="T73" s="33">
        <f>IF(Rækker!J79=2,2,"")</f>
        <v>2</v>
      </c>
      <c r="U73" s="32" t="str">
        <f>IF(Rækker!L79=1,1,"")</f>
        <v/>
      </c>
      <c r="V73" s="41" t="str">
        <f>IF(Rækker!L79="X","X","")</f>
        <v/>
      </c>
      <c r="W73" s="33" t="str">
        <f>IF(Rækker!L79=2,2,"")</f>
        <v/>
      </c>
      <c r="X73" s="32" t="str">
        <f>IF(Rækker!N79=1,1,"")</f>
        <v/>
      </c>
      <c r="Y73" s="41" t="str">
        <f>IF(Rækker!N79="X","X","")</f>
        <v/>
      </c>
      <c r="Z73" s="33" t="str">
        <f>IF(Rækker!N79=2,2,"")</f>
        <v/>
      </c>
      <c r="AA73" s="32" t="str">
        <f>IF(Rækker!P79=1,1,"")</f>
        <v/>
      </c>
      <c r="AB73" s="41" t="str">
        <f>IF(Rækker!P79="X","X","")</f>
        <v/>
      </c>
      <c r="AC73" s="33" t="str">
        <f>IF(Rækker!P79=2,2,"")</f>
        <v/>
      </c>
      <c r="AD73" s="32" t="str">
        <f>IF(Rækker!R79=1,1,"")</f>
        <v/>
      </c>
      <c r="AE73" s="41" t="str">
        <f>IF(Rækker!R79="X","X","")</f>
        <v/>
      </c>
      <c r="AF73" s="33" t="str">
        <f>IF(Rækker!R79=2,2,"")</f>
        <v/>
      </c>
      <c r="AG73" s="32" t="str">
        <f>IF(Rækker!T79=1,1,"")</f>
        <v/>
      </c>
      <c r="AH73" s="41" t="str">
        <f>IF(Rækker!T79="X","X","")</f>
        <v/>
      </c>
      <c r="AI73" s="33" t="str">
        <f>IF(Rækker!T79=2,2,"")</f>
        <v/>
      </c>
      <c r="AJ73" s="32" t="str">
        <f>IF(Rækker!V79=1,1,"")</f>
        <v/>
      </c>
      <c r="AK73" s="41" t="str">
        <f>IF(Rækker!V79="X","X","")</f>
        <v/>
      </c>
      <c r="AL73" s="33" t="str">
        <f>IF(Rækker!V79=2,2,"")</f>
        <v/>
      </c>
      <c r="AM73" s="32" t="str">
        <f>IF(Rækker!X79=1,1,"")</f>
        <v/>
      </c>
      <c r="AN73" s="41" t="str">
        <f>IF(Rækker!X79="X","X","")</f>
        <v/>
      </c>
      <c r="AO73" s="33" t="str">
        <f>IF(Rækker!X79=2,2,"")</f>
        <v/>
      </c>
      <c r="AP73" s="32" t="str">
        <f>IF(Rækker!Z79=1,1,"")</f>
        <v/>
      </c>
      <c r="AQ73" s="41" t="str">
        <f>IF(Rækker!Z79="X","X","")</f>
        <v/>
      </c>
      <c r="AR73" s="33" t="str">
        <f>IF(Rækker!Z79=2,2,"")</f>
        <v/>
      </c>
      <c r="AS73" s="32" t="str">
        <f>IF(Rækker!AB79=1,1,"")</f>
        <v/>
      </c>
      <c r="AT73" s="41" t="str">
        <f>IF(Rækker!AB79="X","X","")</f>
        <v/>
      </c>
      <c r="AU73" s="33" t="str">
        <f>IF(Rækker!AB79=2,2,"")</f>
        <v/>
      </c>
      <c r="AV73" s="32" t="str">
        <f>IF(Rækker!AD79=1,1,"")</f>
        <v/>
      </c>
      <c r="AW73" s="41" t="str">
        <f>IF(Rækker!AD79="X","X","")</f>
        <v/>
      </c>
      <c r="AX73" s="33" t="str">
        <f>IF(Rækker!AD79=2,2,"")</f>
        <v/>
      </c>
      <c r="AY73" s="32" t="str">
        <f>IF(Rækker!AF79=1,1,"")</f>
        <v/>
      </c>
      <c r="AZ73" s="41" t="str">
        <f>IF(Rækker!AF79="X","X","")</f>
        <v/>
      </c>
      <c r="BA73" s="33" t="str">
        <f>IF(Rækker!AF79=2,2,"")</f>
        <v/>
      </c>
    </row>
    <row r="74" spans="1:53" ht="16.350000000000001" customHeight="1" thickTop="1" thickBot="1" x14ac:dyDescent="0.2">
      <c r="A74" s="145" t="str">
        <f>IF(F58&lt;&gt;"","Resultat: ","")</f>
        <v xml:space="preserve">Resultat: </v>
      </c>
      <c r="B74" s="146"/>
      <c r="C74" s="146"/>
      <c r="D74" s="146"/>
      <c r="E74" s="65"/>
      <c r="F74" s="132">
        <f>IF(DB!B6=13,IF(F58&lt;&gt;"",DB!Z60,""),"")</f>
        <v>5</v>
      </c>
      <c r="G74" s="133"/>
      <c r="H74" s="134"/>
      <c r="I74" s="132">
        <f>IF(DB!B6=13,IF(I58&lt;&gt;"",DB!Z61,""),"")</f>
        <v>7</v>
      </c>
      <c r="J74" s="133"/>
      <c r="K74" s="134"/>
      <c r="L74" s="132">
        <f>IF(DB!B6=13,IF(L58&lt;&gt;"",DB!Z62,""),"")</f>
        <v>4</v>
      </c>
      <c r="M74" s="133"/>
      <c r="N74" s="134"/>
      <c r="O74" s="132">
        <f>IF(DB!B6=13,IF(O58&lt;&gt;"",DB!Z63,""),"")</f>
        <v>5</v>
      </c>
      <c r="P74" s="133"/>
      <c r="Q74" s="134"/>
      <c r="R74" s="132">
        <f>IF(DB!B6=13,IF(R58&lt;&gt;"",DB!Z64,""),"")</f>
        <v>5</v>
      </c>
      <c r="S74" s="133"/>
      <c r="T74" s="134"/>
      <c r="U74" s="132" t="str">
        <f>IF(DB!B6=13,IF(U58&lt;&gt;"",DB!Z65,""),"")</f>
        <v/>
      </c>
      <c r="V74" s="133"/>
      <c r="W74" s="134"/>
      <c r="X74" s="132" t="str">
        <f>IF(DB!B6=13,IF(X58&lt;&gt;"",DB!Z66,""),"")</f>
        <v/>
      </c>
      <c r="Y74" s="133"/>
      <c r="Z74" s="134"/>
      <c r="AA74" s="132" t="str">
        <f>IF(DB!B6=13,IF(AA58&lt;&gt;"",DB!Z67,""),"")</f>
        <v/>
      </c>
      <c r="AB74" s="133"/>
      <c r="AC74" s="134"/>
      <c r="AD74" s="132" t="str">
        <f>IF(DB!B6=13,IF(AD58&lt;&gt;"",DB!Z68,""),"")</f>
        <v/>
      </c>
      <c r="AE74" s="133"/>
      <c r="AF74" s="134"/>
      <c r="AG74" s="132" t="str">
        <f>IF(DB!B6=13,IF(AG58&lt;&gt;"",DB!Z69,""),"")</f>
        <v/>
      </c>
      <c r="AH74" s="133"/>
      <c r="AI74" s="134"/>
      <c r="AJ74" s="132" t="str">
        <f>IF(DB!B6=13,IF(AJ58&lt;&gt;"",DB!Z70,""),"")</f>
        <v/>
      </c>
      <c r="AK74" s="133"/>
      <c r="AL74" s="134"/>
      <c r="AM74" s="132" t="str">
        <f>IF(DB!B6=13,IF(AM58&lt;&gt;"",DB!Z71,""),"")</f>
        <v/>
      </c>
      <c r="AN74" s="133"/>
      <c r="AO74" s="134"/>
      <c r="AP74" s="132" t="str">
        <f>IF(DB!B6=13,IF(AP58&lt;&gt;"",DB!Z72,""),"")</f>
        <v/>
      </c>
      <c r="AQ74" s="133"/>
      <c r="AR74" s="134"/>
      <c r="AS74" s="132" t="str">
        <f>IF(DB!B6=13,IF(AS58&lt;&gt;"",DB!Z73,""),"")</f>
        <v/>
      </c>
      <c r="AT74" s="133"/>
      <c r="AU74" s="134"/>
      <c r="AV74" s="132" t="str">
        <f>IF(DB!B6=13,IF(AV58&lt;&gt;"",DB!Z74,""),"")</f>
        <v/>
      </c>
      <c r="AW74" s="133"/>
      <c r="AX74" s="134"/>
      <c r="AY74" s="132" t="str">
        <f>IF(DB!B6=13,IF(AY58&lt;&gt;"",DB!Z75,""),"")</f>
        <v/>
      </c>
      <c r="AZ74" s="133"/>
      <c r="BA74" s="134"/>
    </row>
    <row r="75" spans="1:53" ht="16.350000000000001" customHeight="1" thickTop="1" x14ac:dyDescent="0.15">
      <c r="A75" s="149" t="s">
        <v>24</v>
      </c>
      <c r="B75" s="150"/>
      <c r="C75" s="150"/>
      <c r="D75" s="150"/>
      <c r="E75" s="150"/>
      <c r="F75" s="148" t="str">
        <f>DB!H1</f>
        <v>Grand Prix-række afgives til Bjarne Villadsen</v>
      </c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</row>
    <row r="76" spans="1:53" ht="16.350000000000001" customHeight="1" x14ac:dyDescent="0.15">
      <c r="A76" s="147" t="s">
        <v>48</v>
      </c>
      <c r="B76" s="147"/>
      <c r="C76" s="147"/>
      <c r="D76" s="147"/>
      <c r="E76" s="147"/>
      <c r="F76" s="106" t="str">
        <f>DB!H2</f>
        <v>Senest Onsdag kl. 23.00 i næste kampuge</v>
      </c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</row>
    <row r="77" spans="1:53" ht="16.350000000000001" customHeight="1" x14ac:dyDescent="0.15">
      <c r="A77" s="147" t="s">
        <v>23</v>
      </c>
      <c r="B77" s="147"/>
      <c r="C77" s="147"/>
      <c r="D77" s="147"/>
      <c r="E77" s="147"/>
      <c r="F77" s="106" t="str">
        <f>DB!H3</f>
        <v>på tlf.: 20 46 98 75 eller på email: lundstipsforening@gmail</v>
      </c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</row>
  </sheetData>
  <sheetProtection sheet="1" objects="1" scenarios="1"/>
  <mergeCells count="218">
    <mergeCell ref="A1:BA3"/>
    <mergeCell ref="A4:D5"/>
    <mergeCell ref="A22:D23"/>
    <mergeCell ref="AP41:AR41"/>
    <mergeCell ref="AS41:AU41"/>
    <mergeCell ref="AV41:AX41"/>
    <mergeCell ref="AY41:BA41"/>
    <mergeCell ref="AV40:AX40"/>
    <mergeCell ref="AY40:BA40"/>
    <mergeCell ref="AA41:AC41"/>
    <mergeCell ref="O40:Q40"/>
    <mergeCell ref="R40:T40"/>
    <mergeCell ref="AV38:AX38"/>
    <mergeCell ref="AY38:BA38"/>
    <mergeCell ref="F40:H40"/>
    <mergeCell ref="I40:K40"/>
    <mergeCell ref="L40:N40"/>
    <mergeCell ref="AD38:AF38"/>
    <mergeCell ref="AG38:AI38"/>
    <mergeCell ref="AJ38:AL38"/>
    <mergeCell ref="AM38:AO38"/>
    <mergeCell ref="AP38:AR38"/>
    <mergeCell ref="AS38:AU38"/>
    <mergeCell ref="AV23:AX23"/>
    <mergeCell ref="A74:D74"/>
    <mergeCell ref="I74:K74"/>
    <mergeCell ref="L74:N74"/>
    <mergeCell ref="O74:Q74"/>
    <mergeCell ref="A75:E75"/>
    <mergeCell ref="AJ41:AL41"/>
    <mergeCell ref="A76:E76"/>
    <mergeCell ref="I41:K41"/>
    <mergeCell ref="L41:N41"/>
    <mergeCell ref="O41:Q41"/>
    <mergeCell ref="R41:T41"/>
    <mergeCell ref="F76:AK76"/>
    <mergeCell ref="A77:E77"/>
    <mergeCell ref="AA58:AC58"/>
    <mergeCell ref="AD58:AF58"/>
    <mergeCell ref="AG58:AI58"/>
    <mergeCell ref="AJ58:AL58"/>
    <mergeCell ref="O58:Q58"/>
    <mergeCell ref="R58:T58"/>
    <mergeCell ref="F75:AK75"/>
    <mergeCell ref="AL75:BA75"/>
    <mergeCell ref="AV74:AX74"/>
    <mergeCell ref="AY74:BA74"/>
    <mergeCell ref="AD74:AF74"/>
    <mergeCell ref="AG74:AI74"/>
    <mergeCell ref="R74:T74"/>
    <mergeCell ref="U74:W74"/>
    <mergeCell ref="F74:H74"/>
    <mergeCell ref="AP74:AR74"/>
    <mergeCell ref="AG59:AI59"/>
    <mergeCell ref="AP59:AR59"/>
    <mergeCell ref="AS59:AU59"/>
    <mergeCell ref="AJ59:AL59"/>
    <mergeCell ref="AM59:AO59"/>
    <mergeCell ref="AS74:AU74"/>
    <mergeCell ref="AJ74:AL74"/>
    <mergeCell ref="AM74:AO74"/>
    <mergeCell ref="O59:Q59"/>
    <mergeCell ref="R59:T59"/>
    <mergeCell ref="U59:W59"/>
    <mergeCell ref="X59:Z59"/>
    <mergeCell ref="AA59:AC59"/>
    <mergeCell ref="AD59:AF59"/>
    <mergeCell ref="AP58:AR58"/>
    <mergeCell ref="AS58:AU58"/>
    <mergeCell ref="X74:Z74"/>
    <mergeCell ref="AA74:AC74"/>
    <mergeCell ref="AY59:BA59"/>
    <mergeCell ref="AY58:BA58"/>
    <mergeCell ref="U58:W58"/>
    <mergeCell ref="X58:Z58"/>
    <mergeCell ref="F58:H58"/>
    <mergeCell ref="I58:K58"/>
    <mergeCell ref="L58:N58"/>
    <mergeCell ref="AM58:AO58"/>
    <mergeCell ref="F59:H59"/>
    <mergeCell ref="I59:K59"/>
    <mergeCell ref="L59:N59"/>
    <mergeCell ref="I56:K56"/>
    <mergeCell ref="L56:N56"/>
    <mergeCell ref="O56:Q56"/>
    <mergeCell ref="R56:T56"/>
    <mergeCell ref="U56:W56"/>
    <mergeCell ref="AS56:AU56"/>
    <mergeCell ref="AV56:AX56"/>
    <mergeCell ref="AV58:AX58"/>
    <mergeCell ref="AV59:AX59"/>
    <mergeCell ref="AY56:BA56"/>
    <mergeCell ref="AD56:AF56"/>
    <mergeCell ref="AG56:AI56"/>
    <mergeCell ref="AJ56:AL56"/>
    <mergeCell ref="AM56:AO56"/>
    <mergeCell ref="AS40:AU40"/>
    <mergeCell ref="U41:W41"/>
    <mergeCell ref="X41:Z41"/>
    <mergeCell ref="X56:Z56"/>
    <mergeCell ref="AA56:AC56"/>
    <mergeCell ref="AD41:AF41"/>
    <mergeCell ref="AG41:AI41"/>
    <mergeCell ref="AG40:AI40"/>
    <mergeCell ref="AP40:AR40"/>
    <mergeCell ref="AM41:AO41"/>
    <mergeCell ref="AM40:AO40"/>
    <mergeCell ref="U40:W40"/>
    <mergeCell ref="X40:Z40"/>
    <mergeCell ref="AA40:AC40"/>
    <mergeCell ref="AD40:AF40"/>
    <mergeCell ref="AJ40:AL40"/>
    <mergeCell ref="AP56:AR56"/>
    <mergeCell ref="AY23:BA23"/>
    <mergeCell ref="F38:H38"/>
    <mergeCell ref="I38:K38"/>
    <mergeCell ref="L38:N38"/>
    <mergeCell ref="O38:Q38"/>
    <mergeCell ref="R38:T38"/>
    <mergeCell ref="U38:W38"/>
    <mergeCell ref="X38:Z38"/>
    <mergeCell ref="AA38:AC38"/>
    <mergeCell ref="AD23:AF23"/>
    <mergeCell ref="AG23:AI23"/>
    <mergeCell ref="AJ23:AL23"/>
    <mergeCell ref="AM23:AO23"/>
    <mergeCell ref="AP23:AR23"/>
    <mergeCell ref="AS23:AU23"/>
    <mergeCell ref="L23:N23"/>
    <mergeCell ref="O23:Q23"/>
    <mergeCell ref="R23:T23"/>
    <mergeCell ref="U23:W23"/>
    <mergeCell ref="X23:Z23"/>
    <mergeCell ref="AA23:AC23"/>
    <mergeCell ref="AJ22:AL22"/>
    <mergeCell ref="AM22:AO22"/>
    <mergeCell ref="AP22:AR22"/>
    <mergeCell ref="AS22:AU22"/>
    <mergeCell ref="AV22:AX22"/>
    <mergeCell ref="AY22:BA22"/>
    <mergeCell ref="R22:T22"/>
    <mergeCell ref="U22:W22"/>
    <mergeCell ref="X22:Z22"/>
    <mergeCell ref="AA22:AC22"/>
    <mergeCell ref="AD22:AF22"/>
    <mergeCell ref="AG22:AI22"/>
    <mergeCell ref="AV4:AX4"/>
    <mergeCell ref="AV5:AX5"/>
    <mergeCell ref="AV20:AX20"/>
    <mergeCell ref="AY4:BA4"/>
    <mergeCell ref="AY5:BA5"/>
    <mergeCell ref="AY20:BA20"/>
    <mergeCell ref="AP4:AR4"/>
    <mergeCell ref="AP5:AR5"/>
    <mergeCell ref="AP20:AR20"/>
    <mergeCell ref="AS4:AU4"/>
    <mergeCell ref="AS5:AU5"/>
    <mergeCell ref="AS20:AU20"/>
    <mergeCell ref="R20:T20"/>
    <mergeCell ref="U4:W4"/>
    <mergeCell ref="U5:W5"/>
    <mergeCell ref="U20:W20"/>
    <mergeCell ref="AJ4:AL4"/>
    <mergeCell ref="AJ5:AL5"/>
    <mergeCell ref="AJ20:AL20"/>
    <mergeCell ref="AM4:AO4"/>
    <mergeCell ref="AM5:AO5"/>
    <mergeCell ref="AM20:AO20"/>
    <mergeCell ref="AD4:AF4"/>
    <mergeCell ref="AD5:AF5"/>
    <mergeCell ref="AD20:AF20"/>
    <mergeCell ref="AG4:AI4"/>
    <mergeCell ref="AG5:AI5"/>
    <mergeCell ref="AG20:AI20"/>
    <mergeCell ref="A24:D24"/>
    <mergeCell ref="A42:D42"/>
    <mergeCell ref="A6:D6"/>
    <mergeCell ref="F4:H4"/>
    <mergeCell ref="F23:H23"/>
    <mergeCell ref="A60:D60"/>
    <mergeCell ref="E58:E59"/>
    <mergeCell ref="A40:D41"/>
    <mergeCell ref="A58:D59"/>
    <mergeCell ref="A20:D20"/>
    <mergeCell ref="A38:D38"/>
    <mergeCell ref="A56:D56"/>
    <mergeCell ref="F5:H5"/>
    <mergeCell ref="E4:E5"/>
    <mergeCell ref="E22:E23"/>
    <mergeCell ref="E40:E41"/>
    <mergeCell ref="F20:H20"/>
    <mergeCell ref="F22:H22"/>
    <mergeCell ref="F41:H41"/>
    <mergeCell ref="F56:H56"/>
    <mergeCell ref="F77:AK77"/>
    <mergeCell ref="AL77:BA77"/>
    <mergeCell ref="AL76:BA76"/>
    <mergeCell ref="I4:K4"/>
    <mergeCell ref="I5:K5"/>
    <mergeCell ref="I20:K20"/>
    <mergeCell ref="L4:N4"/>
    <mergeCell ref="L5:N5"/>
    <mergeCell ref="L20:N20"/>
    <mergeCell ref="O4:Q4"/>
    <mergeCell ref="O5:Q5"/>
    <mergeCell ref="O20:Q20"/>
    <mergeCell ref="I22:K22"/>
    <mergeCell ref="L22:N22"/>
    <mergeCell ref="O22:Q22"/>
    <mergeCell ref="I23:K23"/>
    <mergeCell ref="X4:Z4"/>
    <mergeCell ref="X5:Z5"/>
    <mergeCell ref="X20:Z20"/>
    <mergeCell ref="AA4:AC4"/>
    <mergeCell ref="AA5:AC5"/>
    <mergeCell ref="AA20:AC20"/>
    <mergeCell ref="R4:T4"/>
    <mergeCell ref="R5:T5"/>
  </mergeCells>
  <phoneticPr fontId="0" type="noConversion"/>
  <printOptions horizontalCentered="1" verticalCentered="1"/>
  <pageMargins left="0" right="0" top="0" bottom="0" header="0" footer="0"/>
  <pageSetup paperSize="9" scale="55"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9D026-F62A-4A4E-9935-7A849678DD09}">
  <sheetPr>
    <pageSetUpPr fitToPage="1"/>
  </sheetPr>
  <dimension ref="A1:BE288"/>
  <sheetViews>
    <sheetView showGridLines="0" topLeftCell="Y10" zoomScale="81" workbookViewId="0">
      <selection sqref="A1:BD2"/>
    </sheetView>
  </sheetViews>
  <sheetFormatPr defaultColWidth="9.16796875" defaultRowHeight="12.75" x14ac:dyDescent="0.15"/>
  <cols>
    <col min="1" max="1" width="1.6171875" style="68" customWidth="1"/>
    <col min="2" max="2" width="3.50390625" style="68" bestFit="1" customWidth="1"/>
    <col min="3" max="3" width="9.3046875" style="68" customWidth="1"/>
    <col min="4" max="4" width="1.6171875" style="68" bestFit="1" customWidth="1"/>
    <col min="5" max="5" width="2.96484375" style="68" customWidth="1"/>
    <col min="6" max="6" width="1.6171875" style="68" customWidth="1"/>
    <col min="7" max="7" width="3.1015625" style="68" customWidth="1"/>
    <col min="8" max="8" width="1.6171875" style="68" customWidth="1"/>
    <col min="9" max="9" width="4.1796875" style="68" customWidth="1"/>
    <col min="10" max="10" width="1.88671875" style="68" customWidth="1"/>
    <col min="11" max="11" width="4.1796875" style="68" customWidth="1"/>
    <col min="12" max="12" width="1.6171875" style="68" customWidth="1"/>
    <col min="13" max="13" width="4.1796875" style="68" customWidth="1"/>
    <col min="14" max="15" width="1.6171875" style="68" customWidth="1"/>
    <col min="16" max="16" width="3.50390625" style="68" customWidth="1"/>
    <col min="17" max="17" width="9.3046875" style="68" customWidth="1"/>
    <col min="18" max="18" width="1.6171875" style="68" customWidth="1"/>
    <col min="19" max="19" width="2.96484375" style="68" customWidth="1"/>
    <col min="20" max="20" width="1.6171875" style="68" customWidth="1"/>
    <col min="21" max="21" width="3.1015625" style="68" customWidth="1"/>
    <col min="22" max="22" width="1.6171875" style="68" customWidth="1"/>
    <col min="23" max="23" width="4.1796875" style="68" customWidth="1"/>
    <col min="24" max="24" width="1.88671875" style="68" customWidth="1"/>
    <col min="25" max="25" width="4.1796875" style="68" customWidth="1"/>
    <col min="26" max="26" width="1.6171875" style="68" customWidth="1"/>
    <col min="27" max="27" width="4.1796875" style="68" customWidth="1"/>
    <col min="28" max="29" width="1.6171875" style="68" customWidth="1"/>
    <col min="30" max="30" width="3.50390625" style="68" customWidth="1"/>
    <col min="31" max="31" width="9.3046875" style="68" customWidth="1"/>
    <col min="32" max="32" width="1.6171875" style="68" customWidth="1"/>
    <col min="33" max="33" width="2.96484375" style="68" customWidth="1"/>
    <col min="34" max="34" width="1.6171875" style="68" customWidth="1"/>
    <col min="35" max="35" width="3.1015625" style="68" customWidth="1"/>
    <col min="36" max="36" width="1.6171875" style="68" customWidth="1"/>
    <col min="37" max="37" width="4.1796875" style="68" customWidth="1"/>
    <col min="38" max="38" width="1.88671875" style="68" customWidth="1"/>
    <col min="39" max="39" width="4.1796875" style="68" customWidth="1"/>
    <col min="40" max="40" width="1.6171875" style="68" customWidth="1"/>
    <col min="41" max="41" width="4.1796875" style="68" customWidth="1"/>
    <col min="42" max="43" width="1.6171875" style="68" customWidth="1"/>
    <col min="44" max="44" width="3.50390625" style="68" customWidth="1"/>
    <col min="45" max="45" width="9.3046875" style="68" customWidth="1"/>
    <col min="46" max="46" width="1.6171875" style="68" customWidth="1"/>
    <col min="47" max="47" width="2.96484375" style="68" customWidth="1"/>
    <col min="48" max="48" width="1.6171875" style="68" customWidth="1"/>
    <col min="49" max="49" width="3.1015625" style="68" customWidth="1"/>
    <col min="50" max="50" width="1.6171875" style="68" customWidth="1"/>
    <col min="51" max="51" width="4.1796875" style="68" customWidth="1"/>
    <col min="52" max="52" width="1.88671875" style="68" customWidth="1"/>
    <col min="53" max="53" width="4.1796875" style="68" customWidth="1"/>
    <col min="54" max="54" width="1.6171875" style="68" customWidth="1"/>
    <col min="55" max="55" width="4.1796875" style="68" customWidth="1"/>
    <col min="56" max="56" width="1.6171875" style="68" customWidth="1"/>
    <col min="57" max="16384" width="9.16796875" style="68"/>
  </cols>
  <sheetData>
    <row r="1" spans="1:56" ht="14.1" customHeight="1" x14ac:dyDescent="0.15">
      <c r="A1" s="172" t="str">
        <f>CONCATENATE("Grand Prix ",DB!B1)</f>
        <v>Grand Prix 2026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</row>
    <row r="2" spans="1:56" ht="14.1" customHeight="1" thickBot="1" x14ac:dyDescent="0.2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</row>
    <row r="3" spans="1:56" s="71" customFormat="1" ht="14.1" customHeight="1" thickTop="1" x14ac:dyDescent="0.15">
      <c r="A3" s="159" t="s">
        <v>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1"/>
      <c r="O3" s="159" t="s">
        <v>1</v>
      </c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1"/>
      <c r="AC3" s="159" t="s">
        <v>2</v>
      </c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1"/>
      <c r="AQ3" s="159" t="s">
        <v>3</v>
      </c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1"/>
    </row>
    <row r="4" spans="1:56" ht="14.1" customHeight="1" x14ac:dyDescent="0.15">
      <c r="A4" s="162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4"/>
      <c r="O4" s="162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4"/>
      <c r="AC4" s="162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4"/>
      <c r="AQ4" s="162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4"/>
    </row>
    <row r="5" spans="1:56" ht="14.1" customHeight="1" x14ac:dyDescent="0.15">
      <c r="A5" s="32"/>
      <c r="B5" s="165" t="str">
        <f>IF(DB!B6=13,CONCATENATE("Resultater ",DB!C3,":"),CONCATENATE("Resultater ",DB!C2,":"))</f>
        <v>Resultater 10. runde:</v>
      </c>
      <c r="C5" s="165"/>
      <c r="D5" s="165"/>
      <c r="E5" s="165"/>
      <c r="F5" s="165"/>
      <c r="G5" s="165"/>
      <c r="H5" s="169"/>
      <c r="I5" s="136"/>
      <c r="J5" s="136"/>
      <c r="K5" s="136"/>
      <c r="L5" s="136"/>
      <c r="M5" s="136"/>
      <c r="N5" s="137"/>
      <c r="O5" s="32"/>
      <c r="P5" s="165" t="str">
        <f>IF(DB!B6=13,CONCATENATE("Resultater ",DB!C3,":"),CONCATENATE("Resultater ",DB!C2,":"))</f>
        <v>Resultater 10. runde:</v>
      </c>
      <c r="Q5" s="165"/>
      <c r="R5" s="165"/>
      <c r="S5" s="165"/>
      <c r="T5" s="165"/>
      <c r="U5" s="165"/>
      <c r="V5" s="169"/>
      <c r="W5" s="136"/>
      <c r="X5" s="136"/>
      <c r="Y5" s="136"/>
      <c r="Z5" s="136"/>
      <c r="AA5" s="136"/>
      <c r="AB5" s="137"/>
      <c r="AC5" s="32"/>
      <c r="AD5" s="165" t="str">
        <f>IF(DB!B6=13,CONCATENATE("Resultater ",DB!C3,":"),CONCATENATE("Resultater ",DB!C2,":"))</f>
        <v>Resultater 10. runde:</v>
      </c>
      <c r="AE5" s="165"/>
      <c r="AF5" s="165"/>
      <c r="AG5" s="165"/>
      <c r="AH5" s="165"/>
      <c r="AI5" s="165"/>
      <c r="AJ5" s="169"/>
      <c r="AK5" s="136"/>
      <c r="AL5" s="136"/>
      <c r="AM5" s="136"/>
      <c r="AN5" s="136"/>
      <c r="AO5" s="136"/>
      <c r="AP5" s="137"/>
      <c r="AQ5" s="32"/>
      <c r="AR5" s="165" t="str">
        <f>IF(DB!B6=13,CONCATENATE("Resultater ",DB!C3,":"),CONCATENATE("Resultater ",DB!C2,":"))</f>
        <v>Resultater 10. runde:</v>
      </c>
      <c r="AS5" s="165"/>
      <c r="AT5" s="165"/>
      <c r="AU5" s="165"/>
      <c r="AV5" s="165"/>
      <c r="AW5" s="165"/>
      <c r="AX5" s="169"/>
      <c r="AY5" s="136"/>
      <c r="AZ5" s="136"/>
      <c r="BA5" s="136"/>
      <c r="BB5" s="136"/>
      <c r="BC5" s="136"/>
      <c r="BD5" s="137"/>
    </row>
    <row r="6" spans="1:56" ht="14.1" customHeight="1" x14ac:dyDescent="0.15">
      <c r="A6" s="32"/>
      <c r="B6" s="156" t="str">
        <f>DB!B191</f>
        <v>Far</v>
      </c>
      <c r="C6" s="156"/>
      <c r="D6" s="68" t="str">
        <f t="shared" ref="D6:D11" si="0">IF(B6&lt;&gt;"","-","")</f>
        <v>-</v>
      </c>
      <c r="E6" s="167" t="str">
        <f>DB!G191</f>
        <v>United</v>
      </c>
      <c r="F6" s="167"/>
      <c r="G6" s="167"/>
      <c r="H6" s="167"/>
      <c r="I6" s="167"/>
      <c r="J6" s="167"/>
      <c r="K6" s="72">
        <f>DB!E191</f>
        <v>6</v>
      </c>
      <c r="L6" s="68" t="str">
        <f t="shared" ref="L6:L11" si="1">IF(K6&lt;&gt;"","-","")</f>
        <v>-</v>
      </c>
      <c r="M6" s="73">
        <f>DB!J191</f>
        <v>7</v>
      </c>
      <c r="N6" s="33"/>
      <c r="O6" s="32"/>
      <c r="P6" s="156" t="str">
        <f>DB!B198</f>
        <v>Harry</v>
      </c>
      <c r="Q6" s="156"/>
      <c r="R6" s="68" t="str">
        <f t="shared" ref="R6:R11" si="2">IF(P6&lt;&gt;"","-","")</f>
        <v>-</v>
      </c>
      <c r="S6" s="167" t="str">
        <f>DB!G198</f>
        <v>Idskov</v>
      </c>
      <c r="T6" s="167"/>
      <c r="U6" s="167"/>
      <c r="V6" s="167"/>
      <c r="W6" s="167"/>
      <c r="X6" s="167"/>
      <c r="Y6" s="72">
        <f>DB!E198</f>
        <v>4</v>
      </c>
      <c r="Z6" s="68" t="str">
        <f t="shared" ref="Z6:Z11" si="3">IF(Y6&lt;&gt;"","-","")</f>
        <v>-</v>
      </c>
      <c r="AA6" s="73">
        <f>DB!J198</f>
        <v>5</v>
      </c>
      <c r="AB6" s="33"/>
      <c r="AC6" s="32"/>
      <c r="AD6" s="156" t="str">
        <f>DB!B205</f>
        <v>Zico</v>
      </c>
      <c r="AE6" s="156"/>
      <c r="AF6" s="68" t="str">
        <f t="shared" ref="AF6:AF11" si="4">IF(AD6&lt;&gt;"","-","")</f>
        <v>-</v>
      </c>
      <c r="AG6" s="167" t="str">
        <f>DB!G205</f>
        <v>Select</v>
      </c>
      <c r="AH6" s="167"/>
      <c r="AI6" s="167"/>
      <c r="AJ6" s="167"/>
      <c r="AK6" s="167"/>
      <c r="AL6" s="167"/>
      <c r="AM6" s="72">
        <f>DB!E205</f>
        <v>5</v>
      </c>
      <c r="AN6" s="68" t="str">
        <f t="shared" ref="AN6:AN11" si="5">IF(AM6&lt;&gt;"","-","")</f>
        <v>-</v>
      </c>
      <c r="AO6" s="73">
        <f>DB!J205</f>
        <v>6</v>
      </c>
      <c r="AP6" s="33"/>
      <c r="AQ6" s="32"/>
      <c r="AR6" s="156" t="str">
        <f>DB!B212</f>
        <v>Steam</v>
      </c>
      <c r="AS6" s="156"/>
      <c r="AT6" s="68" t="str">
        <f t="shared" ref="AT6:AT11" si="6">IF(AR6&lt;&gt;"","-","")</f>
        <v>-</v>
      </c>
      <c r="AU6" s="167" t="str">
        <f>DB!G212</f>
        <v>Far</v>
      </c>
      <c r="AV6" s="167"/>
      <c r="AW6" s="167"/>
      <c r="AX6" s="167"/>
      <c r="AY6" s="167"/>
      <c r="AZ6" s="167"/>
      <c r="BA6" s="72">
        <f>DB!E212</f>
        <v>5</v>
      </c>
      <c r="BB6" s="68" t="str">
        <f t="shared" ref="BB6:BB11" si="7">IF(BA6&lt;&gt;"","-","")</f>
        <v>-</v>
      </c>
      <c r="BC6" s="73">
        <f>DB!J212</f>
        <v>6</v>
      </c>
      <c r="BD6" s="33"/>
    </row>
    <row r="7" spans="1:56" ht="14.1" customHeight="1" x14ac:dyDescent="0.15">
      <c r="A7" s="32"/>
      <c r="B7" s="156" t="str">
        <f>DB!B192</f>
        <v>Chelsea</v>
      </c>
      <c r="C7" s="156"/>
      <c r="D7" s="68" t="str">
        <f t="shared" si="0"/>
        <v>-</v>
      </c>
      <c r="E7" s="167" t="str">
        <f>DB!G192</f>
        <v>Kudsken</v>
      </c>
      <c r="F7" s="167"/>
      <c r="G7" s="167"/>
      <c r="H7" s="167"/>
      <c r="I7" s="167"/>
      <c r="J7" s="167"/>
      <c r="K7" s="72">
        <f>DB!E192</f>
        <v>4</v>
      </c>
      <c r="L7" s="68" t="str">
        <f t="shared" si="1"/>
        <v>-</v>
      </c>
      <c r="M7" s="73">
        <f>DB!J192</f>
        <v>3</v>
      </c>
      <c r="N7" s="33"/>
      <c r="O7" s="32"/>
      <c r="P7" s="156" t="str">
        <f>DB!B199</f>
        <v>Murer</v>
      </c>
      <c r="Q7" s="156"/>
      <c r="R7" s="68" t="str">
        <f t="shared" si="2"/>
        <v>-</v>
      </c>
      <c r="S7" s="167" t="str">
        <f>DB!G199</f>
        <v>Agger</v>
      </c>
      <c r="T7" s="167"/>
      <c r="U7" s="167"/>
      <c r="V7" s="167"/>
      <c r="W7" s="167"/>
      <c r="X7" s="167"/>
      <c r="Y7" s="72">
        <f>DB!E199</f>
        <v>5</v>
      </c>
      <c r="Z7" s="68" t="str">
        <f t="shared" si="3"/>
        <v>-</v>
      </c>
      <c r="AA7" s="73">
        <f>DB!J199</f>
        <v>4</v>
      </c>
      <c r="AB7" s="33"/>
      <c r="AC7" s="32"/>
      <c r="AD7" s="156" t="str">
        <f>DB!B206</f>
        <v>Far</v>
      </c>
      <c r="AE7" s="156"/>
      <c r="AF7" s="68" t="str">
        <f t="shared" si="4"/>
        <v>-</v>
      </c>
      <c r="AG7" s="167" t="str">
        <f>DB!G206</f>
        <v>Lauge</v>
      </c>
      <c r="AH7" s="167"/>
      <c r="AI7" s="167"/>
      <c r="AJ7" s="167"/>
      <c r="AK7" s="167"/>
      <c r="AL7" s="167"/>
      <c r="AM7" s="72">
        <f>DB!E206</f>
        <v>6</v>
      </c>
      <c r="AN7" s="68" t="str">
        <f t="shared" si="5"/>
        <v>-</v>
      </c>
      <c r="AO7" s="73">
        <f>DB!J206</f>
        <v>4</v>
      </c>
      <c r="AP7" s="33"/>
      <c r="AQ7" s="32"/>
      <c r="AR7" s="156" t="str">
        <f>DB!B213</f>
        <v>Benbo</v>
      </c>
      <c r="AS7" s="156"/>
      <c r="AT7" s="68" t="str">
        <f t="shared" si="6"/>
        <v>-</v>
      </c>
      <c r="AU7" s="167" t="str">
        <f>DB!G213</f>
        <v>Kinks</v>
      </c>
      <c r="AV7" s="167"/>
      <c r="AW7" s="167"/>
      <c r="AX7" s="167"/>
      <c r="AY7" s="167"/>
      <c r="AZ7" s="167"/>
      <c r="BA7" s="72">
        <f>DB!E213</f>
        <v>6</v>
      </c>
      <c r="BB7" s="68" t="str">
        <f t="shared" si="7"/>
        <v>-</v>
      </c>
      <c r="BC7" s="73">
        <f>DB!J213</f>
        <v>5</v>
      </c>
      <c r="BD7" s="33"/>
    </row>
    <row r="8" spans="1:56" ht="14.1" customHeight="1" x14ac:dyDescent="0.15">
      <c r="A8" s="32"/>
      <c r="B8" s="156" t="str">
        <f>DB!B193</f>
        <v>SPVK</v>
      </c>
      <c r="C8" s="156"/>
      <c r="D8" s="68" t="str">
        <f t="shared" si="0"/>
        <v>-</v>
      </c>
      <c r="E8" s="167" t="str">
        <f>DB!G193</f>
        <v>Højgård</v>
      </c>
      <c r="F8" s="167"/>
      <c r="G8" s="167"/>
      <c r="H8" s="167"/>
      <c r="I8" s="167"/>
      <c r="J8" s="167"/>
      <c r="K8" s="72">
        <f>DB!E193</f>
        <v>6</v>
      </c>
      <c r="L8" s="68" t="str">
        <f t="shared" si="1"/>
        <v>-</v>
      </c>
      <c r="M8" s="73">
        <f>DB!J193</f>
        <v>5</v>
      </c>
      <c r="N8" s="33"/>
      <c r="O8" s="32"/>
      <c r="P8" s="156" t="str">
        <f>DB!B200</f>
        <v>Anderup</v>
      </c>
      <c r="Q8" s="156"/>
      <c r="R8" s="68" t="str">
        <f t="shared" si="2"/>
        <v>-</v>
      </c>
      <c r="S8" s="167" t="str">
        <f>DB!G200</f>
        <v>Degnen</v>
      </c>
      <c r="T8" s="167"/>
      <c r="U8" s="167"/>
      <c r="V8" s="167"/>
      <c r="W8" s="167"/>
      <c r="X8" s="167"/>
      <c r="Y8" s="72">
        <f>DB!E200</f>
        <v>5</v>
      </c>
      <c r="Z8" s="68" t="str">
        <f t="shared" si="3"/>
        <v>-</v>
      </c>
      <c r="AA8" s="73">
        <f>DB!J200</f>
        <v>5</v>
      </c>
      <c r="AB8" s="33"/>
      <c r="AC8" s="32"/>
      <c r="AD8" s="156" t="str">
        <f>DB!B207</f>
        <v>Frydkær</v>
      </c>
      <c r="AE8" s="156"/>
      <c r="AF8" s="68" t="str">
        <f t="shared" si="4"/>
        <v>-</v>
      </c>
      <c r="AG8" s="167" t="str">
        <f>DB!G207</f>
        <v>Halvor</v>
      </c>
      <c r="AH8" s="167"/>
      <c r="AI8" s="167"/>
      <c r="AJ8" s="167"/>
      <c r="AK8" s="167"/>
      <c r="AL8" s="167"/>
      <c r="AM8" s="72">
        <f>DB!E207</f>
        <v>6</v>
      </c>
      <c r="AN8" s="68" t="str">
        <f t="shared" si="5"/>
        <v>-</v>
      </c>
      <c r="AO8" s="73">
        <f>DB!J207</f>
        <v>5</v>
      </c>
      <c r="AP8" s="33"/>
      <c r="AQ8" s="32"/>
      <c r="AR8" s="156" t="str">
        <f>DB!B214</f>
        <v>Nielsen</v>
      </c>
      <c r="AS8" s="156"/>
      <c r="AT8" s="68" t="str">
        <f t="shared" si="6"/>
        <v>-</v>
      </c>
      <c r="AU8" s="167" t="str">
        <f>DB!G214</f>
        <v>MFP</v>
      </c>
      <c r="AV8" s="167"/>
      <c r="AW8" s="167"/>
      <c r="AX8" s="167"/>
      <c r="AY8" s="167"/>
      <c r="AZ8" s="167"/>
      <c r="BA8" s="72">
        <f>DB!E214</f>
        <v>6</v>
      </c>
      <c r="BB8" s="68" t="str">
        <f t="shared" si="7"/>
        <v>-</v>
      </c>
      <c r="BC8" s="73">
        <f>DB!J214</f>
        <v>6</v>
      </c>
      <c r="BD8" s="33"/>
    </row>
    <row r="9" spans="1:56" ht="14.1" customHeight="1" x14ac:dyDescent="0.15">
      <c r="A9" s="32"/>
      <c r="B9" s="156" t="str">
        <f>DB!B194</f>
        <v>Kinks</v>
      </c>
      <c r="C9" s="156"/>
      <c r="D9" s="68" t="str">
        <f t="shared" si="0"/>
        <v>-</v>
      </c>
      <c r="E9" s="167" t="str">
        <f>DB!G194</f>
        <v>Select</v>
      </c>
      <c r="F9" s="167"/>
      <c r="G9" s="167"/>
      <c r="H9" s="167"/>
      <c r="I9" s="167"/>
      <c r="J9" s="167"/>
      <c r="K9" s="72">
        <f>DB!E194</f>
        <v>5</v>
      </c>
      <c r="L9" s="68" t="str">
        <f t="shared" si="1"/>
        <v>-</v>
      </c>
      <c r="M9" s="73">
        <f>DB!J194</f>
        <v>6</v>
      </c>
      <c r="N9" s="33"/>
      <c r="O9" s="32"/>
      <c r="P9" s="156" t="str">
        <f>DB!B201</f>
        <v>Robbo</v>
      </c>
      <c r="Q9" s="156"/>
      <c r="R9" s="68" t="str">
        <f t="shared" si="2"/>
        <v>-</v>
      </c>
      <c r="S9" s="167" t="str">
        <f>DB!G201</f>
        <v>Cottee</v>
      </c>
      <c r="T9" s="167"/>
      <c r="U9" s="167"/>
      <c r="V9" s="167"/>
      <c r="W9" s="167"/>
      <c r="X9" s="167"/>
      <c r="Y9" s="72">
        <f>DB!E201</f>
        <v>6</v>
      </c>
      <c r="Z9" s="68" t="str">
        <f t="shared" si="3"/>
        <v>-</v>
      </c>
      <c r="AA9" s="73">
        <f>DB!J201</f>
        <v>5</v>
      </c>
      <c r="AB9" s="33"/>
      <c r="AC9" s="32"/>
      <c r="AD9" s="156" t="str">
        <f>DB!B208</f>
        <v>Chelsea</v>
      </c>
      <c r="AE9" s="156"/>
      <c r="AF9" s="68" t="str">
        <f t="shared" si="4"/>
        <v>-</v>
      </c>
      <c r="AG9" s="167" t="str">
        <f>DB!G208</f>
        <v>Nuser</v>
      </c>
      <c r="AH9" s="167"/>
      <c r="AI9" s="167"/>
      <c r="AJ9" s="167"/>
      <c r="AK9" s="167"/>
      <c r="AL9" s="167"/>
      <c r="AM9" s="72">
        <f>DB!E208</f>
        <v>4</v>
      </c>
      <c r="AN9" s="68" t="str">
        <f t="shared" si="5"/>
        <v>-</v>
      </c>
      <c r="AO9" s="73">
        <f>DB!J208</f>
        <v>4</v>
      </c>
      <c r="AP9" s="33"/>
      <c r="AQ9" s="32"/>
      <c r="AR9" s="156" t="str">
        <f>DB!B215</f>
        <v>ÅZÆTZØW</v>
      </c>
      <c r="AS9" s="156"/>
      <c r="AT9" s="68" t="str">
        <f t="shared" si="6"/>
        <v>-</v>
      </c>
      <c r="AU9" s="167" t="str">
        <f>DB!G215</f>
        <v>Idskov</v>
      </c>
      <c r="AV9" s="167"/>
      <c r="AW9" s="167"/>
      <c r="AX9" s="167"/>
      <c r="AY9" s="167"/>
      <c r="AZ9" s="167"/>
      <c r="BA9" s="72">
        <f>DB!E215</f>
        <v>5</v>
      </c>
      <c r="BB9" s="68" t="str">
        <f t="shared" si="7"/>
        <v>-</v>
      </c>
      <c r="BC9" s="73">
        <f>DB!J215</f>
        <v>5</v>
      </c>
      <c r="BD9" s="33"/>
    </row>
    <row r="10" spans="1:56" ht="14.1" customHeight="1" x14ac:dyDescent="0.15">
      <c r="A10" s="32"/>
      <c r="B10" s="156" t="str">
        <f>DB!B195</f>
        <v>Idskov</v>
      </c>
      <c r="C10" s="156"/>
      <c r="D10" s="68" t="str">
        <f t="shared" si="0"/>
        <v>-</v>
      </c>
      <c r="E10" s="167" t="str">
        <f>DB!G195</f>
        <v>Lund</v>
      </c>
      <c r="F10" s="167"/>
      <c r="G10" s="167"/>
      <c r="H10" s="167"/>
      <c r="I10" s="167"/>
      <c r="J10" s="167"/>
      <c r="K10" s="72">
        <f>DB!E195</f>
        <v>5</v>
      </c>
      <c r="L10" s="68" t="str">
        <f t="shared" si="1"/>
        <v>-</v>
      </c>
      <c r="M10" s="73">
        <f>DB!J195</f>
        <v>5</v>
      </c>
      <c r="N10" s="33"/>
      <c r="O10" s="32"/>
      <c r="P10" s="156" t="str">
        <f>DB!B202</f>
        <v>Livpool</v>
      </c>
      <c r="Q10" s="156"/>
      <c r="R10" s="68" t="str">
        <f t="shared" si="2"/>
        <v>-</v>
      </c>
      <c r="S10" s="167" t="str">
        <f>DB!G202</f>
        <v>Steam</v>
      </c>
      <c r="T10" s="167"/>
      <c r="U10" s="167"/>
      <c r="V10" s="167"/>
      <c r="W10" s="167"/>
      <c r="X10" s="167"/>
      <c r="Y10" s="72">
        <f>DB!E202</f>
        <v>5</v>
      </c>
      <c r="Z10" s="68" t="str">
        <f t="shared" si="3"/>
        <v>-</v>
      </c>
      <c r="AA10" s="73">
        <f>DB!J202</f>
        <v>5</v>
      </c>
      <c r="AB10" s="33"/>
      <c r="AC10" s="32"/>
      <c r="AD10" s="156" t="str">
        <f>DB!B209</f>
        <v>Murer</v>
      </c>
      <c r="AE10" s="156"/>
      <c r="AF10" s="68" t="str">
        <f t="shared" si="4"/>
        <v>-</v>
      </c>
      <c r="AG10" s="167" t="str">
        <f>DB!G209</f>
        <v>Lund</v>
      </c>
      <c r="AH10" s="167"/>
      <c r="AI10" s="167"/>
      <c r="AJ10" s="167"/>
      <c r="AK10" s="167"/>
      <c r="AL10" s="167"/>
      <c r="AM10" s="72">
        <f>DB!E209</f>
        <v>5</v>
      </c>
      <c r="AN10" s="68" t="str">
        <f t="shared" si="5"/>
        <v>-</v>
      </c>
      <c r="AO10" s="73">
        <f>DB!J209</f>
        <v>5</v>
      </c>
      <c r="AP10" s="33"/>
      <c r="AQ10" s="32"/>
      <c r="AR10" s="156" t="str">
        <f>DB!B216</f>
        <v>Futte</v>
      </c>
      <c r="AS10" s="156"/>
      <c r="AT10" s="68" t="str">
        <f t="shared" si="6"/>
        <v>-</v>
      </c>
      <c r="AU10" s="167" t="str">
        <f>DB!G216</f>
        <v>Randers</v>
      </c>
      <c r="AV10" s="167"/>
      <c r="AW10" s="167"/>
      <c r="AX10" s="167"/>
      <c r="AY10" s="167"/>
      <c r="AZ10" s="167"/>
      <c r="BA10" s="72">
        <f>DB!E216</f>
        <v>7</v>
      </c>
      <c r="BB10" s="68" t="str">
        <f t="shared" si="7"/>
        <v>-</v>
      </c>
      <c r="BC10" s="73">
        <f>DB!J216</f>
        <v>6</v>
      </c>
      <c r="BD10" s="33"/>
    </row>
    <row r="11" spans="1:56" ht="14.1" customHeight="1" x14ac:dyDescent="0.15">
      <c r="A11" s="32"/>
      <c r="B11" s="156" t="str">
        <f>DB!B196</f>
        <v>LPHJ</v>
      </c>
      <c r="C11" s="156"/>
      <c r="D11" s="68" t="str">
        <f t="shared" si="0"/>
        <v>-</v>
      </c>
      <c r="E11" s="167" t="str">
        <f>DB!G196</f>
        <v>Frydkær</v>
      </c>
      <c r="F11" s="167"/>
      <c r="G11" s="167"/>
      <c r="H11" s="167"/>
      <c r="I11" s="167"/>
      <c r="J11" s="167"/>
      <c r="K11" s="72">
        <f>DB!E196</f>
        <v>6</v>
      </c>
      <c r="L11" s="68" t="str">
        <f t="shared" si="1"/>
        <v>-</v>
      </c>
      <c r="M11" s="73">
        <f>DB!J196</f>
        <v>6</v>
      </c>
      <c r="N11" s="33"/>
      <c r="O11" s="32"/>
      <c r="P11" s="156" t="str">
        <f>DB!B203</f>
        <v>Forest</v>
      </c>
      <c r="Q11" s="156"/>
      <c r="R11" s="68" t="str">
        <f t="shared" si="2"/>
        <v>-</v>
      </c>
      <c r="S11" s="167" t="str">
        <f>DB!G203</f>
        <v>Himbo</v>
      </c>
      <c r="T11" s="167"/>
      <c r="U11" s="167"/>
      <c r="V11" s="167"/>
      <c r="W11" s="167"/>
      <c r="X11" s="167"/>
      <c r="Y11" s="72">
        <f>DB!E203</f>
        <v>5</v>
      </c>
      <c r="Z11" s="68" t="str">
        <f t="shared" si="3"/>
        <v>-</v>
      </c>
      <c r="AA11" s="73">
        <f>DB!J203</f>
        <v>5</v>
      </c>
      <c r="AB11" s="33"/>
      <c r="AC11" s="32"/>
      <c r="AD11" s="156" t="str">
        <f>DB!B210</f>
        <v>Flinca</v>
      </c>
      <c r="AE11" s="156"/>
      <c r="AF11" s="68" t="str">
        <f t="shared" si="4"/>
        <v>-</v>
      </c>
      <c r="AG11" s="167" t="str">
        <f>DB!G210</f>
        <v>LUFCMOT</v>
      </c>
      <c r="AH11" s="167"/>
      <c r="AI11" s="167"/>
      <c r="AJ11" s="167"/>
      <c r="AK11" s="167"/>
      <c r="AL11" s="167"/>
      <c r="AM11" s="72">
        <f>DB!E210</f>
        <v>5</v>
      </c>
      <c r="AN11" s="68" t="str">
        <f t="shared" si="5"/>
        <v>-</v>
      </c>
      <c r="AO11" s="73">
        <f>DB!J210</f>
        <v>4</v>
      </c>
      <c r="AP11" s="33"/>
      <c r="AQ11" s="32"/>
      <c r="AR11" s="156" t="str">
        <f>DB!B217</f>
        <v>Laplace</v>
      </c>
      <c r="AS11" s="156"/>
      <c r="AT11" s="68" t="str">
        <f t="shared" si="6"/>
        <v>-</v>
      </c>
      <c r="AU11" s="167" t="str">
        <f>DB!G217</f>
        <v>LPHJ</v>
      </c>
      <c r="AV11" s="167"/>
      <c r="AW11" s="167"/>
      <c r="AX11" s="167"/>
      <c r="AY11" s="167"/>
      <c r="AZ11" s="167"/>
      <c r="BA11" s="72">
        <f>DB!E217</f>
        <v>4</v>
      </c>
      <c r="BB11" s="68" t="str">
        <f t="shared" si="7"/>
        <v>-</v>
      </c>
      <c r="BC11" s="73">
        <f>DB!J217</f>
        <v>6</v>
      </c>
      <c r="BD11" s="33"/>
    </row>
    <row r="12" spans="1:56" ht="14.1" customHeight="1" x14ac:dyDescent="0.15">
      <c r="A12" s="32"/>
      <c r="B12" s="169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33"/>
      <c r="O12" s="32"/>
      <c r="P12" s="169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33"/>
      <c r="AC12" s="32"/>
      <c r="AD12" s="169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33"/>
      <c r="AQ12" s="32"/>
      <c r="AR12" s="169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33"/>
    </row>
    <row r="13" spans="1:56" ht="14.1" customHeight="1" x14ac:dyDescent="0.15">
      <c r="A13" s="32"/>
      <c r="B13" s="156" t="s">
        <v>22</v>
      </c>
      <c r="C13" s="156"/>
      <c r="D13" s="156"/>
      <c r="E13" s="156"/>
      <c r="F13" s="156"/>
      <c r="G13" s="156"/>
      <c r="H13" s="170"/>
      <c r="I13" s="170"/>
      <c r="J13" s="170"/>
      <c r="K13" s="169">
        <f>DB!F2</f>
        <v>5</v>
      </c>
      <c r="L13" s="136"/>
      <c r="M13" s="136"/>
      <c r="N13" s="33"/>
      <c r="O13" s="32"/>
      <c r="P13" s="156" t="s">
        <v>22</v>
      </c>
      <c r="Q13" s="156"/>
      <c r="R13" s="156"/>
      <c r="S13" s="156"/>
      <c r="T13" s="156"/>
      <c r="U13" s="156"/>
      <c r="V13" s="170"/>
      <c r="W13" s="170"/>
      <c r="X13" s="170"/>
      <c r="Y13" s="169">
        <f>DB!F2</f>
        <v>5</v>
      </c>
      <c r="Z13" s="136"/>
      <c r="AA13" s="136"/>
      <c r="AB13" s="33"/>
      <c r="AC13" s="32"/>
      <c r="AD13" s="156" t="s">
        <v>22</v>
      </c>
      <c r="AE13" s="156"/>
      <c r="AF13" s="156"/>
      <c r="AG13" s="156"/>
      <c r="AH13" s="156"/>
      <c r="AI13" s="156"/>
      <c r="AJ13" s="170"/>
      <c r="AK13" s="170"/>
      <c r="AL13" s="170"/>
      <c r="AM13" s="169">
        <f>DB!F2</f>
        <v>5</v>
      </c>
      <c r="AN13" s="136"/>
      <c r="AO13" s="136"/>
      <c r="AP13" s="33"/>
      <c r="AQ13" s="32"/>
      <c r="AR13" s="156" t="s">
        <v>22</v>
      </c>
      <c r="AS13" s="156"/>
      <c r="AT13" s="156"/>
      <c r="AU13" s="156"/>
      <c r="AV13" s="156"/>
      <c r="AW13" s="156"/>
      <c r="AX13" s="170"/>
      <c r="AY13" s="170"/>
      <c r="AZ13" s="170"/>
      <c r="BA13" s="169">
        <f>DB!F2</f>
        <v>5</v>
      </c>
      <c r="BB13" s="136"/>
      <c r="BC13" s="136"/>
      <c r="BD13" s="33"/>
    </row>
    <row r="14" spans="1:56" ht="14.1" customHeight="1" x14ac:dyDescent="0.15">
      <c r="A14" s="32"/>
      <c r="N14" s="33"/>
      <c r="O14" s="32"/>
      <c r="AB14" s="33"/>
      <c r="AC14" s="32"/>
      <c r="AP14" s="33"/>
      <c r="AQ14" s="32"/>
      <c r="BD14" s="33"/>
    </row>
    <row r="15" spans="1:56" ht="14.1" customHeight="1" x14ac:dyDescent="0.15">
      <c r="A15" s="32"/>
      <c r="B15" s="165" t="s">
        <v>19</v>
      </c>
      <c r="C15" s="165"/>
      <c r="D15" s="165"/>
      <c r="E15" s="165"/>
      <c r="F15" s="165"/>
      <c r="G15" s="86" t="s">
        <v>20</v>
      </c>
      <c r="I15" s="89" t="s">
        <v>25</v>
      </c>
      <c r="K15" s="88" t="s">
        <v>26</v>
      </c>
      <c r="M15" s="89" t="str">
        <f>IF(M16&gt;9,"P ","P")</f>
        <v xml:space="preserve">P </v>
      </c>
      <c r="N15" s="33"/>
      <c r="O15" s="32"/>
      <c r="P15" s="165" t="s">
        <v>19</v>
      </c>
      <c r="Q15" s="165"/>
      <c r="R15" s="165"/>
      <c r="S15" s="165"/>
      <c r="T15" s="165"/>
      <c r="U15" s="86" t="s">
        <v>20</v>
      </c>
      <c r="W15" s="89" t="s">
        <v>25</v>
      </c>
      <c r="Y15" s="88" t="s">
        <v>26</v>
      </c>
      <c r="AA15" s="89" t="str">
        <f>IF(AA16&gt;9,"P ","P")</f>
        <v xml:space="preserve">P </v>
      </c>
      <c r="AB15" s="33"/>
      <c r="AC15" s="32"/>
      <c r="AD15" s="165" t="s">
        <v>19</v>
      </c>
      <c r="AE15" s="165"/>
      <c r="AF15" s="165"/>
      <c r="AG15" s="165"/>
      <c r="AH15" s="165"/>
      <c r="AI15" s="86" t="s">
        <v>20</v>
      </c>
      <c r="AK15" s="89" t="s">
        <v>25</v>
      </c>
      <c r="AM15" s="88" t="s">
        <v>26</v>
      </c>
      <c r="AO15" s="89" t="str">
        <f>IF(AO16&gt;9,"P ","P")</f>
        <v xml:space="preserve">P </v>
      </c>
      <c r="AP15" s="33"/>
      <c r="AQ15" s="32"/>
      <c r="AR15" s="165" t="s">
        <v>19</v>
      </c>
      <c r="AS15" s="165"/>
      <c r="AT15" s="165"/>
      <c r="AU15" s="165"/>
      <c r="AV15" s="165"/>
      <c r="AW15" s="86" t="s">
        <v>20</v>
      </c>
      <c r="AY15" s="89" t="s">
        <v>25</v>
      </c>
      <c r="BA15" s="88" t="s">
        <v>26</v>
      </c>
      <c r="BC15" s="89" t="str">
        <f>IF(BC16&gt;9,"P ","P")</f>
        <v xml:space="preserve">P </v>
      </c>
      <c r="BD15" s="33"/>
    </row>
    <row r="16" spans="1:56" ht="14.1" customHeight="1" x14ac:dyDescent="0.15">
      <c r="A16" s="32"/>
      <c r="B16" s="72" t="s">
        <v>29</v>
      </c>
      <c r="C16" s="157" t="str">
        <f>DGET(DB!A303:CL315,"Signatur",DB!A546:A547)</f>
        <v>Idskov</v>
      </c>
      <c r="D16" s="157"/>
      <c r="E16" s="157"/>
      <c r="G16" s="68">
        <f>DGET(DB!A303:CL315,"K E",DB!A546:A547)</f>
        <v>10</v>
      </c>
      <c r="I16" s="72">
        <f>DGET(DB!A303:CL315,"ES E",DB!A546:A547)</f>
        <v>72</v>
      </c>
      <c r="J16" s="68" t="str">
        <f>IF(I16&lt;&gt;"","-","")</f>
        <v>-</v>
      </c>
      <c r="K16" s="73">
        <f>DGET(DB!A303:CL315,"MS E",DB!A546:A547)</f>
        <v>65</v>
      </c>
      <c r="M16" s="72">
        <f>DGET(DB!A303:CL315,"P E",DB!A546:A547)</f>
        <v>21</v>
      </c>
      <c r="N16" s="33"/>
      <c r="O16" s="32"/>
      <c r="P16" s="72" t="s">
        <v>29</v>
      </c>
      <c r="Q16" s="157" t="str">
        <f>DGET(DB!A316:CL328,"Signatur",DB!A546:A547)</f>
        <v>Forest</v>
      </c>
      <c r="R16" s="157"/>
      <c r="S16" s="157"/>
      <c r="U16" s="68">
        <f>DGET(DB!A316:CL328,"K E",DB!A546:A547)</f>
        <v>10</v>
      </c>
      <c r="W16" s="72">
        <f>DGET(DB!A316:CL328,"ES E",DB!A546:A547)</f>
        <v>69</v>
      </c>
      <c r="X16" s="68" t="str">
        <f>IF(W16&lt;&gt;"","-","")</f>
        <v>-</v>
      </c>
      <c r="Y16" s="73">
        <f>DGET(DB!A316:CL328,"MS E",DB!A546:A547)</f>
        <v>63</v>
      </c>
      <c r="AA16" s="72">
        <f>DGET(DB!A316:CL328,"P E",DB!A546:A547)</f>
        <v>18</v>
      </c>
      <c r="AB16" s="33"/>
      <c r="AC16" s="32"/>
      <c r="AD16" s="72" t="s">
        <v>29</v>
      </c>
      <c r="AE16" s="157" t="str">
        <f>DGET(DB!A329:CL341,"Signatur",DB!A546:A547)</f>
        <v>Frydkær</v>
      </c>
      <c r="AF16" s="157"/>
      <c r="AG16" s="157"/>
      <c r="AI16" s="68">
        <f>DGET(DB!A329:CL341,"K E",DB!A546:A547)</f>
        <v>10</v>
      </c>
      <c r="AK16" s="72">
        <f>DGET(DB!A329:CL341,"ES E",DB!A546:A547)</f>
        <v>73</v>
      </c>
      <c r="AL16" s="68" t="str">
        <f>IF(AK16&lt;&gt;"","-","")</f>
        <v>-</v>
      </c>
      <c r="AM16" s="73">
        <f>DGET(DB!A329:CL341,"MS E",DB!A546:A547)</f>
        <v>66</v>
      </c>
      <c r="AO16" s="72">
        <f>DGET(DB!A329:CL341,"P E",DB!A546:A547)</f>
        <v>19</v>
      </c>
      <c r="AP16" s="33"/>
      <c r="AQ16" s="32"/>
      <c r="AR16" s="72" t="s">
        <v>29</v>
      </c>
      <c r="AS16" s="157" t="str">
        <f>DGET(DB!A342:CL354,"Signatur",DB!A546:A547)</f>
        <v>Benbo</v>
      </c>
      <c r="AT16" s="157"/>
      <c r="AU16" s="157"/>
      <c r="AW16" s="68">
        <f>DGET(DB!A342:CL354,"K E",DB!A546:A547)</f>
        <v>10</v>
      </c>
      <c r="AY16" s="72">
        <f>DGET(DB!A342:CL354,"ES E",DB!A546:A547)</f>
        <v>74</v>
      </c>
      <c r="AZ16" s="68" t="str">
        <f>IF(AY16&lt;&gt;"","-","")</f>
        <v>-</v>
      </c>
      <c r="BA16" s="73">
        <f>DGET(DB!A342:CL354,"MS E",DB!A546:A547)</f>
        <v>66</v>
      </c>
      <c r="BC16" s="72">
        <f>DGET(DB!A342:CL354,"P E",DB!A546:A547)</f>
        <v>19</v>
      </c>
      <c r="BD16" s="33"/>
    </row>
    <row r="17" spans="1:56" ht="14.1" customHeight="1" thickBot="1" x14ac:dyDescent="0.2">
      <c r="A17" s="32"/>
      <c r="B17" s="74" t="s">
        <v>30</v>
      </c>
      <c r="C17" s="168" t="str">
        <f>DGET(DB!A303:CL315,"Signatur",DB!B546:B547)</f>
        <v>Frydkær</v>
      </c>
      <c r="D17" s="168"/>
      <c r="E17" s="168"/>
      <c r="F17" s="76"/>
      <c r="G17" s="76">
        <f>DGET(DB!A303:CL315,"K E",DB!B546:B547)</f>
        <v>10</v>
      </c>
      <c r="H17" s="76"/>
      <c r="I17" s="74">
        <f>DGET(DB!A303:CL315,"ES E",DB!B546:B547)</f>
        <v>73</v>
      </c>
      <c r="J17" s="76" t="str">
        <f t="shared" ref="J17:J27" si="8">IF(I17&lt;&gt;"","-","")</f>
        <v>-</v>
      </c>
      <c r="K17" s="75">
        <f>DGET(DB!A303:CL315,"MS E",DB!B546:B547)</f>
        <v>66</v>
      </c>
      <c r="L17" s="76"/>
      <c r="M17" s="74">
        <f>DGET(DB!A303:CL315,"P E",DB!B546:B547)</f>
        <v>20</v>
      </c>
      <c r="N17" s="33"/>
      <c r="O17" s="32"/>
      <c r="P17" s="74" t="s">
        <v>30</v>
      </c>
      <c r="Q17" s="168" t="str">
        <f>DGET(DB!A316:CL328,"Signatur",DB!B546:B547)</f>
        <v>Himbo</v>
      </c>
      <c r="R17" s="168"/>
      <c r="S17" s="168"/>
      <c r="T17" s="76"/>
      <c r="U17" s="76">
        <f>DGET(DB!A316:CL328,"K E",DB!B546:B547)</f>
        <v>10</v>
      </c>
      <c r="V17" s="76"/>
      <c r="W17" s="74">
        <f>DGET(DB!A316:CL328,"ES E",DB!B546:B547)</f>
        <v>67</v>
      </c>
      <c r="X17" s="76" t="str">
        <f t="shared" ref="X17:X27" si="9">IF(W17&lt;&gt;"","-","")</f>
        <v>-</v>
      </c>
      <c r="Y17" s="75">
        <f>DGET(DB!A316:CL328,"MS E",DB!B546:B547)</f>
        <v>67</v>
      </c>
      <c r="Z17" s="76"/>
      <c r="AA17" s="74">
        <f>DGET(DB!A316:CL328,"P E",DB!B546:B547)</f>
        <v>18</v>
      </c>
      <c r="AB17" s="33"/>
      <c r="AC17" s="32"/>
      <c r="AD17" s="74" t="s">
        <v>30</v>
      </c>
      <c r="AE17" s="168" t="str">
        <f>DGET(DB!A329:CL341,"Signatur",DB!B546:B547)</f>
        <v>Flinca</v>
      </c>
      <c r="AF17" s="168"/>
      <c r="AG17" s="168"/>
      <c r="AH17" s="76"/>
      <c r="AI17" s="76">
        <f>DGET(DB!A329:CL341,"K E",DB!B546:B547)</f>
        <v>10</v>
      </c>
      <c r="AJ17" s="76"/>
      <c r="AK17" s="74">
        <f>DGET(DB!A329:CL341,"ES E",DB!B546:B547)</f>
        <v>70</v>
      </c>
      <c r="AL17" s="76" t="str">
        <f t="shared" ref="AL17:AL27" si="10">IF(AK17&lt;&gt;"","-","")</f>
        <v>-</v>
      </c>
      <c r="AM17" s="75">
        <f>DGET(DB!A329:CL341,"MS E",DB!B546:B547)</f>
        <v>63</v>
      </c>
      <c r="AN17" s="76"/>
      <c r="AO17" s="74">
        <f>DGET(DB!A329:CL341,"P E",DB!B546:B547)</f>
        <v>19</v>
      </c>
      <c r="AP17" s="33"/>
      <c r="AQ17" s="32"/>
      <c r="AR17" s="74" t="s">
        <v>30</v>
      </c>
      <c r="AS17" s="168" t="str">
        <f>DGET(DB!A342:CL354,"Signatur",DB!B546:B547)</f>
        <v>Idskov</v>
      </c>
      <c r="AT17" s="168"/>
      <c r="AU17" s="168"/>
      <c r="AV17" s="76"/>
      <c r="AW17" s="76">
        <f>DGET(DB!A342:CL354,"K E",DB!B546:B547)</f>
        <v>10</v>
      </c>
      <c r="AX17" s="76"/>
      <c r="AY17" s="74">
        <f>DGET(DB!A342:CL354,"ES E",DB!B546:B547)</f>
        <v>72</v>
      </c>
      <c r="AZ17" s="76" t="str">
        <f t="shared" ref="AZ17:AZ27" si="11">IF(AY17&lt;&gt;"","-","")</f>
        <v>-</v>
      </c>
      <c r="BA17" s="75">
        <f>DGET(DB!A342:CL354,"MS E",DB!B546:B547)</f>
        <v>64</v>
      </c>
      <c r="BB17" s="76"/>
      <c r="BC17" s="74">
        <f>DGET(DB!A342:CL354,"P E",DB!B546:B547)</f>
        <v>19</v>
      </c>
      <c r="BD17" s="33"/>
    </row>
    <row r="18" spans="1:56" ht="14.1" customHeight="1" x14ac:dyDescent="0.15">
      <c r="A18" s="32"/>
      <c r="B18" s="72" t="s">
        <v>31</v>
      </c>
      <c r="C18" s="157" t="str">
        <f>DGET(DB!A303:CL315,"Signatur",DB!C546:C547)</f>
        <v>United</v>
      </c>
      <c r="D18" s="157"/>
      <c r="E18" s="157"/>
      <c r="G18" s="68">
        <f>DGET(DB!A303:CL315,"K E",DB!C546:C547)</f>
        <v>10</v>
      </c>
      <c r="I18" s="72">
        <f>DGET(DB!A303:CL315,"ES E",DB!C546:C547)</f>
        <v>71</v>
      </c>
      <c r="J18" s="68" t="str">
        <f t="shared" si="8"/>
        <v>-</v>
      </c>
      <c r="K18" s="73">
        <f>DGET(DB!A303:CL315,"MS E",DB!C546:C547)</f>
        <v>64</v>
      </c>
      <c r="M18" s="72">
        <f>DGET(DB!A303:CL315,"P E",DB!C546:C547)</f>
        <v>18</v>
      </c>
      <c r="N18" s="33"/>
      <c r="O18" s="32"/>
      <c r="P18" s="72" t="s">
        <v>31</v>
      </c>
      <c r="Q18" s="157" t="str">
        <f>DGET(DB!A316:CL328,"Signatur",DB!C546:C547)</f>
        <v>Idskov</v>
      </c>
      <c r="R18" s="157"/>
      <c r="S18" s="157"/>
      <c r="U18" s="68">
        <f>DGET(DB!A316:CL328,"K E",DB!C546:C547)</f>
        <v>10</v>
      </c>
      <c r="W18" s="72">
        <f>DGET(DB!A316:CL328,"ES E",DB!C546:C547)</f>
        <v>72</v>
      </c>
      <c r="X18" s="68" t="str">
        <f t="shared" si="9"/>
        <v>-</v>
      </c>
      <c r="Y18" s="73">
        <f>DGET(DB!A316:CL328,"MS E",DB!C546:C547)</f>
        <v>65</v>
      </c>
      <c r="AA18" s="72">
        <f>DGET(DB!A316:CL328,"P E",DB!C546:C547)</f>
        <v>16</v>
      </c>
      <c r="AB18" s="33"/>
      <c r="AC18" s="32"/>
      <c r="AD18" s="72" t="s">
        <v>31</v>
      </c>
      <c r="AE18" s="157" t="str">
        <f>DGET(DB!A329:CL341,"Signatur",DB!C546:C547)</f>
        <v>Far</v>
      </c>
      <c r="AF18" s="157"/>
      <c r="AG18" s="157"/>
      <c r="AI18" s="68">
        <f>DGET(DB!A329:CL341,"K E",DB!C546:C547)</f>
        <v>10</v>
      </c>
      <c r="AK18" s="72">
        <f>DGET(DB!A329:CL341,"ES E",DB!C546:C547)</f>
        <v>69</v>
      </c>
      <c r="AL18" s="68" t="str">
        <f t="shared" si="10"/>
        <v>-</v>
      </c>
      <c r="AM18" s="73">
        <f>DGET(DB!A329:CL341,"MS E",DB!C546:C547)</f>
        <v>65</v>
      </c>
      <c r="AO18" s="72">
        <f>DGET(DB!A329:CL341,"P E",DB!C546:C547)</f>
        <v>19</v>
      </c>
      <c r="AP18" s="33"/>
      <c r="AQ18" s="32"/>
      <c r="AR18" s="72" t="s">
        <v>31</v>
      </c>
      <c r="AS18" s="157" t="str">
        <f>DGET(DB!A342:CL354,"Signatur",DB!C546:C547)</f>
        <v>LPHJ</v>
      </c>
      <c r="AT18" s="157"/>
      <c r="AU18" s="157"/>
      <c r="AW18" s="68">
        <f>DGET(DB!A342:CL354,"K E",DB!C546:C547)</f>
        <v>10</v>
      </c>
      <c r="AY18" s="72">
        <f>DGET(DB!A342:CL354,"ES E",DB!C546:C547)</f>
        <v>68</v>
      </c>
      <c r="AZ18" s="68" t="str">
        <f t="shared" si="11"/>
        <v>-</v>
      </c>
      <c r="BA18" s="73">
        <f>DGET(DB!A342:CL354,"MS E",DB!C546:C547)</f>
        <v>66</v>
      </c>
      <c r="BC18" s="72">
        <f>DGET(DB!A342:CL354,"P E",DB!C546:C547)</f>
        <v>17</v>
      </c>
      <c r="BD18" s="33"/>
    </row>
    <row r="19" spans="1:56" ht="14.1" customHeight="1" x14ac:dyDescent="0.15">
      <c r="A19" s="32"/>
      <c r="B19" s="72" t="s">
        <v>32</v>
      </c>
      <c r="C19" s="157" t="str">
        <f>DGET(DB!A303:CL315,"Signatur",DB!D546:D547)</f>
        <v>SPVK</v>
      </c>
      <c r="D19" s="157"/>
      <c r="E19" s="157"/>
      <c r="G19" s="68">
        <f>DGET(DB!A303:CL315,"K E",DB!D546:D547)</f>
        <v>10</v>
      </c>
      <c r="I19" s="72">
        <f>DGET(DB!A303:CL315,"ES E",DB!D546:D547)</f>
        <v>69</v>
      </c>
      <c r="J19" s="68" t="str">
        <f t="shared" si="8"/>
        <v>-</v>
      </c>
      <c r="K19" s="73">
        <f>DGET(DB!A303:CL315,"MS E",DB!D546:D547)</f>
        <v>65</v>
      </c>
      <c r="M19" s="72">
        <f>DGET(DB!A303:CL315,"P E",DB!D546:D547)</f>
        <v>18</v>
      </c>
      <c r="N19" s="33"/>
      <c r="O19" s="32"/>
      <c r="P19" s="72" t="s">
        <v>32</v>
      </c>
      <c r="Q19" s="157" t="str">
        <f>DGET(DB!A316:CL328,"Signatur",DB!D546:D547)</f>
        <v>Robbo</v>
      </c>
      <c r="R19" s="157"/>
      <c r="S19" s="157"/>
      <c r="U19" s="68">
        <f>DGET(DB!A316:CL328,"K E",DB!D546:D547)</f>
        <v>10</v>
      </c>
      <c r="W19" s="72">
        <f>DGET(DB!A316:CL328,"ES E",DB!D546:D547)</f>
        <v>68</v>
      </c>
      <c r="X19" s="68" t="str">
        <f t="shared" si="9"/>
        <v>-</v>
      </c>
      <c r="Y19" s="73">
        <f>DGET(DB!A316:CL328,"MS E",DB!D546:D547)</f>
        <v>65</v>
      </c>
      <c r="AA19" s="72">
        <f>DGET(DB!A316:CL328,"P E",DB!D546:D547)</f>
        <v>15</v>
      </c>
      <c r="AB19" s="33"/>
      <c r="AC19" s="32"/>
      <c r="AD19" s="72" t="s">
        <v>32</v>
      </c>
      <c r="AE19" s="157" t="str">
        <f>DGET(DB!A329:CL341,"Signatur",DB!D546:D547)</f>
        <v>Select</v>
      </c>
      <c r="AF19" s="157"/>
      <c r="AG19" s="157"/>
      <c r="AI19" s="68">
        <f>DGET(DB!A329:CL341,"K E",DB!D546:D547)</f>
        <v>10</v>
      </c>
      <c r="AK19" s="72">
        <f>DGET(DB!A329:CL341,"ES E",DB!D546:D547)</f>
        <v>68</v>
      </c>
      <c r="AL19" s="68" t="str">
        <f t="shared" si="10"/>
        <v>-</v>
      </c>
      <c r="AM19" s="73">
        <f>DGET(DB!A329:CL341,"MS E",DB!D546:D547)</f>
        <v>67</v>
      </c>
      <c r="AO19" s="72">
        <f>DGET(DB!A329:CL341,"P E",DB!D546:D547)</f>
        <v>16</v>
      </c>
      <c r="AP19" s="33"/>
      <c r="AQ19" s="32"/>
      <c r="AR19" s="72" t="s">
        <v>32</v>
      </c>
      <c r="AS19" s="157" t="str">
        <f>DGET(DB!A342:CL354,"Signatur",DB!D546:D547)</f>
        <v>ÅZÆTZØW</v>
      </c>
      <c r="AT19" s="157"/>
      <c r="AU19" s="157"/>
      <c r="AW19" s="68">
        <f>DGET(DB!A342:CL354,"K E",DB!D546:D547)</f>
        <v>10</v>
      </c>
      <c r="AY19" s="72">
        <f>DGET(DB!A342:CL354,"ES E",DB!D546:D547)</f>
        <v>67</v>
      </c>
      <c r="AZ19" s="68" t="str">
        <f t="shared" si="11"/>
        <v>-</v>
      </c>
      <c r="BA19" s="73">
        <f>DGET(DB!A342:CL354,"MS E",DB!D546:D547)</f>
        <v>60</v>
      </c>
      <c r="BC19" s="72">
        <f>DGET(DB!A342:CL354,"P E",DB!D546:D547)</f>
        <v>14</v>
      </c>
      <c r="BD19" s="33"/>
    </row>
    <row r="20" spans="1:56" ht="14.1" customHeight="1" x14ac:dyDescent="0.15">
      <c r="A20" s="32"/>
      <c r="B20" s="72" t="s">
        <v>33</v>
      </c>
      <c r="C20" s="157" t="str">
        <f>DGET(DB!A303:CL315,"Signatur",DB!E546:E547)</f>
        <v>Select</v>
      </c>
      <c r="D20" s="157"/>
      <c r="E20" s="157"/>
      <c r="G20" s="68">
        <f>DGET(DB!A303:CL315,"K E",DB!E546:E547)</f>
        <v>10</v>
      </c>
      <c r="I20" s="72">
        <f>DGET(DB!A303:CL315,"ES E",DB!E546:E547)</f>
        <v>68</v>
      </c>
      <c r="J20" s="68" t="str">
        <f t="shared" si="8"/>
        <v>-</v>
      </c>
      <c r="K20" s="73">
        <f>DGET(DB!A303:CL315,"MS E",DB!E546:E547)</f>
        <v>68</v>
      </c>
      <c r="M20" s="72">
        <f>DGET(DB!A303:CL315,"P E",DB!E546:E547)</f>
        <v>15</v>
      </c>
      <c r="N20" s="33"/>
      <c r="O20" s="32"/>
      <c r="P20" s="72" t="s">
        <v>33</v>
      </c>
      <c r="Q20" s="157" t="str">
        <f>DGET(DB!A316:CL328,"Signatur",DB!E546:E547)</f>
        <v>Degnen</v>
      </c>
      <c r="R20" s="157"/>
      <c r="S20" s="157"/>
      <c r="U20" s="68">
        <f>DGET(DB!A316:CL328,"K E",DB!E546:E547)</f>
        <v>10</v>
      </c>
      <c r="W20" s="72">
        <f>DGET(DB!A316:CL328,"ES E",DB!E546:E547)</f>
        <v>69</v>
      </c>
      <c r="X20" s="68" t="str">
        <f t="shared" si="9"/>
        <v>-</v>
      </c>
      <c r="Y20" s="73">
        <f>DGET(DB!A316:CL328,"MS E",DB!E546:E547)</f>
        <v>70</v>
      </c>
      <c r="AA20" s="72">
        <f>DGET(DB!A316:CL328,"P E",DB!E546:E547)</f>
        <v>14</v>
      </c>
      <c r="AB20" s="33"/>
      <c r="AC20" s="32"/>
      <c r="AD20" s="72" t="s">
        <v>33</v>
      </c>
      <c r="AE20" s="157" t="str">
        <f>DGET(DB!A329:CL341,"Signatur",DB!E546:E547)</f>
        <v>Chelsea</v>
      </c>
      <c r="AF20" s="157"/>
      <c r="AG20" s="157"/>
      <c r="AI20" s="68">
        <f>DGET(DB!A329:CL341,"K E",DB!E546:E547)</f>
        <v>10</v>
      </c>
      <c r="AK20" s="72">
        <f>DGET(DB!A329:CL341,"ES E",DB!E546:E547)</f>
        <v>67</v>
      </c>
      <c r="AL20" s="68" t="str">
        <f t="shared" si="10"/>
        <v>-</v>
      </c>
      <c r="AM20" s="73">
        <f>DGET(DB!A329:CL341,"MS E",DB!E546:E547)</f>
        <v>64</v>
      </c>
      <c r="AO20" s="72">
        <f>DGET(DB!A329:CL341,"P E",DB!E546:E547)</f>
        <v>14</v>
      </c>
      <c r="AP20" s="33"/>
      <c r="AQ20" s="32"/>
      <c r="AR20" s="72" t="s">
        <v>33</v>
      </c>
      <c r="AS20" s="157" t="str">
        <f>DGET(DB!A342:CL354,"Signatur",DB!E546:E547)</f>
        <v>Far</v>
      </c>
      <c r="AT20" s="157"/>
      <c r="AU20" s="157"/>
      <c r="AW20" s="68">
        <f>DGET(DB!A342:CL354,"K E",DB!E546:E547)</f>
        <v>10</v>
      </c>
      <c r="AY20" s="72">
        <f>DGET(DB!A342:CL354,"ES E",DB!E546:E547)</f>
        <v>69</v>
      </c>
      <c r="AZ20" s="68" t="str">
        <f t="shared" si="11"/>
        <v>-</v>
      </c>
      <c r="BA20" s="73">
        <f>DGET(DB!A342:CL354,"MS E",DB!E546:E547)</f>
        <v>73</v>
      </c>
      <c r="BC20" s="72">
        <f>DGET(DB!A342:CL354,"P E",DB!E546:E547)</f>
        <v>13</v>
      </c>
      <c r="BD20" s="33"/>
    </row>
    <row r="21" spans="1:56" ht="14.1" customHeight="1" x14ac:dyDescent="0.15">
      <c r="A21" s="32"/>
      <c r="B21" s="77" t="s">
        <v>34</v>
      </c>
      <c r="C21" s="158" t="str">
        <f>DGET(DB!A303:CL315,"Signatur",DB!F546:F547)</f>
        <v>Kinks</v>
      </c>
      <c r="D21" s="158"/>
      <c r="E21" s="158"/>
      <c r="F21" s="79"/>
      <c r="G21" s="79">
        <f>DGET(DB!A303:CL315,"K E",DB!F546:F547)</f>
        <v>10</v>
      </c>
      <c r="H21" s="79"/>
      <c r="I21" s="77">
        <f>DGET(DB!A303:CL315,"ES E",DB!F546:F547)</f>
        <v>64</v>
      </c>
      <c r="J21" s="79" t="str">
        <f t="shared" si="8"/>
        <v>-</v>
      </c>
      <c r="K21" s="78">
        <f>DGET(DB!A303:CL315,"MS E",DB!F546:F547)</f>
        <v>65</v>
      </c>
      <c r="L21" s="79"/>
      <c r="M21" s="77">
        <f>DGET(DB!A303:CL315,"P E",DB!F546:F547)</f>
        <v>13</v>
      </c>
      <c r="N21" s="33"/>
      <c r="O21" s="32"/>
      <c r="P21" s="77" t="s">
        <v>34</v>
      </c>
      <c r="Q21" s="158" t="str">
        <f>DGET(DB!A316:CL328,"Signatur",DB!F546:F547)</f>
        <v>Steam</v>
      </c>
      <c r="R21" s="158"/>
      <c r="S21" s="158"/>
      <c r="T21" s="79"/>
      <c r="U21" s="79">
        <f>DGET(DB!A316:CL328,"K E",DB!F546:F547)</f>
        <v>10</v>
      </c>
      <c r="V21" s="79"/>
      <c r="W21" s="77">
        <f>DGET(DB!A316:CL328,"ES E",DB!F546:F547)</f>
        <v>66</v>
      </c>
      <c r="X21" s="79" t="str">
        <f t="shared" si="9"/>
        <v>-</v>
      </c>
      <c r="Y21" s="78">
        <f>DGET(DB!A316:CL328,"MS E",DB!F546:F547)</f>
        <v>66</v>
      </c>
      <c r="Z21" s="79"/>
      <c r="AA21" s="77">
        <f>DGET(DB!A316:CL328,"P E",DB!F546:F547)</f>
        <v>13</v>
      </c>
      <c r="AB21" s="33"/>
      <c r="AC21" s="32"/>
      <c r="AD21" s="77" t="s">
        <v>34</v>
      </c>
      <c r="AE21" s="158" t="str">
        <f>DGET(DB!A329:CL341,"Signatur",DB!F546:F547)</f>
        <v>Lund</v>
      </c>
      <c r="AF21" s="158"/>
      <c r="AG21" s="158"/>
      <c r="AH21" s="79"/>
      <c r="AI21" s="79">
        <f>DGET(DB!A329:CL341,"K E",DB!F546:F547)</f>
        <v>10</v>
      </c>
      <c r="AJ21" s="79"/>
      <c r="AK21" s="77">
        <f>DGET(DB!A329:CL341,"ES E",DB!F546:F547)</f>
        <v>66</v>
      </c>
      <c r="AL21" s="79" t="str">
        <f t="shared" si="10"/>
        <v>-</v>
      </c>
      <c r="AM21" s="78">
        <f>DGET(DB!A329:CL341,"MS E",DB!F546:F547)</f>
        <v>64</v>
      </c>
      <c r="AN21" s="79"/>
      <c r="AO21" s="77">
        <f>DGET(DB!A329:CL341,"P E",DB!F546:F547)</f>
        <v>14</v>
      </c>
      <c r="AP21" s="33"/>
      <c r="AQ21" s="32"/>
      <c r="AR21" s="77" t="s">
        <v>34</v>
      </c>
      <c r="AS21" s="158" t="str">
        <f>DGET(DB!A342:CL354,"Signatur",DB!F546:F547)</f>
        <v>MFP</v>
      </c>
      <c r="AT21" s="158"/>
      <c r="AU21" s="158"/>
      <c r="AV21" s="79"/>
      <c r="AW21" s="79">
        <f>DGET(DB!A342:CL354,"K E",DB!F546:F547)</f>
        <v>10</v>
      </c>
      <c r="AX21" s="79"/>
      <c r="AY21" s="77">
        <f>DGET(DB!A342:CL354,"ES E",DB!F546:F547)</f>
        <v>66</v>
      </c>
      <c r="AZ21" s="79" t="str">
        <f t="shared" si="11"/>
        <v>-</v>
      </c>
      <c r="BA21" s="78">
        <f>DGET(DB!A342:CL354,"MS E",DB!F546:F547)</f>
        <v>64</v>
      </c>
      <c r="BB21" s="79"/>
      <c r="BC21" s="77">
        <f>DGET(DB!A342:CL354,"P E",DB!F546:F547)</f>
        <v>13</v>
      </c>
      <c r="BD21" s="33"/>
    </row>
    <row r="22" spans="1:56" ht="14.1" customHeight="1" x14ac:dyDescent="0.15">
      <c r="A22" s="32"/>
      <c r="B22" s="72" t="s">
        <v>35</v>
      </c>
      <c r="C22" s="157" t="str">
        <f>DGET(DB!A303:CL315,"Signatur",DB!G546:G547)</f>
        <v>Far</v>
      </c>
      <c r="D22" s="157"/>
      <c r="E22" s="157"/>
      <c r="G22" s="68">
        <f>DGET(DB!A303:CL315,"K E",DB!G546:G547)</f>
        <v>10</v>
      </c>
      <c r="I22" s="72">
        <f>DGET(DB!A303:CL315,"ES E",DB!G546:G547)</f>
        <v>69</v>
      </c>
      <c r="J22" s="68" t="str">
        <f t="shared" si="8"/>
        <v>-</v>
      </c>
      <c r="K22" s="73">
        <f>DGET(DB!A303:CL315,"MS E",DB!G546:G547)</f>
        <v>69</v>
      </c>
      <c r="M22" s="72">
        <f>DGET(DB!A303:CL315,"P E",DB!G546:G547)</f>
        <v>12</v>
      </c>
      <c r="N22" s="33"/>
      <c r="O22" s="32"/>
      <c r="P22" s="72" t="s">
        <v>35</v>
      </c>
      <c r="Q22" s="157" t="str">
        <f>DGET(DB!A316:CL328,"Signatur",DB!G546:G547)</f>
        <v>Livpool</v>
      </c>
      <c r="R22" s="157"/>
      <c r="S22" s="157"/>
      <c r="U22" s="68">
        <f>DGET(DB!A316:CL328,"K E",DB!G546:G547)</f>
        <v>10</v>
      </c>
      <c r="W22" s="72">
        <f>DGET(DB!A316:CL328,"ES E",DB!G546:G547)</f>
        <v>65</v>
      </c>
      <c r="X22" s="68" t="str">
        <f t="shared" si="9"/>
        <v>-</v>
      </c>
      <c r="Y22" s="73">
        <f>DGET(DB!A316:CL328,"MS E",DB!G546:G547)</f>
        <v>66</v>
      </c>
      <c r="AA22" s="72">
        <f>DGET(DB!A316:CL328,"P E",DB!G546:G547)</f>
        <v>13</v>
      </c>
      <c r="AB22" s="33"/>
      <c r="AC22" s="32"/>
      <c r="AD22" s="72" t="s">
        <v>35</v>
      </c>
      <c r="AE22" s="157" t="str">
        <f>DGET(DB!A329:CL341,"Signatur",DB!G546:G547)</f>
        <v>Halvor</v>
      </c>
      <c r="AF22" s="157"/>
      <c r="AG22" s="157"/>
      <c r="AI22" s="68">
        <f>DGET(DB!A329:CL341,"K E",DB!G546:G547)</f>
        <v>10</v>
      </c>
      <c r="AK22" s="72">
        <f>DGET(DB!A329:CL341,"ES E",DB!G546:G547)</f>
        <v>64</v>
      </c>
      <c r="AL22" s="68" t="str">
        <f t="shared" si="10"/>
        <v>-</v>
      </c>
      <c r="AM22" s="73">
        <f>DGET(DB!A329:CL341,"MS E",DB!G546:G547)</f>
        <v>65</v>
      </c>
      <c r="AO22" s="72">
        <f>DGET(DB!A329:CL341,"P E",DB!G546:G547)</f>
        <v>13</v>
      </c>
      <c r="AP22" s="33"/>
      <c r="AQ22" s="32"/>
      <c r="AR22" s="72" t="s">
        <v>35</v>
      </c>
      <c r="AS22" s="157" t="str">
        <f>DGET(DB!A342:CL354,"Signatur",DB!G546:G547)</f>
        <v>Steam</v>
      </c>
      <c r="AT22" s="157"/>
      <c r="AU22" s="157"/>
      <c r="AW22" s="68">
        <f>DGET(DB!A342:CL354,"K E",DB!G546:G547)</f>
        <v>10</v>
      </c>
      <c r="AY22" s="72">
        <f>DGET(DB!A342:CL354,"ES E",DB!G546:G547)</f>
        <v>66</v>
      </c>
      <c r="AZ22" s="68" t="str">
        <f t="shared" si="11"/>
        <v>-</v>
      </c>
      <c r="BA22" s="73">
        <f>DGET(DB!A342:CL354,"MS E",DB!G546:G547)</f>
        <v>67</v>
      </c>
      <c r="BC22" s="72">
        <f>DGET(DB!A342:CL354,"P E",DB!G546:G547)</f>
        <v>11</v>
      </c>
      <c r="BD22" s="33"/>
    </row>
    <row r="23" spans="1:56" ht="14.1" customHeight="1" x14ac:dyDescent="0.15">
      <c r="A23" s="32"/>
      <c r="B23" s="72" t="s">
        <v>36</v>
      </c>
      <c r="C23" s="157" t="str">
        <f>DGET(DB!A303:CL315,"Signatur",DB!H546:H547)</f>
        <v>Chelsea</v>
      </c>
      <c r="D23" s="157"/>
      <c r="E23" s="157"/>
      <c r="G23" s="68">
        <f>DGET(DB!A303:CL315,"K E",DB!H546:H547)</f>
        <v>10</v>
      </c>
      <c r="I23" s="72">
        <f>DGET(DB!A303:CL315,"ES E",DB!H546:H547)</f>
        <v>67</v>
      </c>
      <c r="J23" s="68" t="str">
        <f t="shared" si="8"/>
        <v>-</v>
      </c>
      <c r="K23" s="73">
        <f>DGET(DB!A303:CL315,"MS E",DB!H546:H547)</f>
        <v>68</v>
      </c>
      <c r="M23" s="72">
        <f>DGET(DB!A303:CL315,"P E",DB!H546:H547)</f>
        <v>12</v>
      </c>
      <c r="N23" s="33"/>
      <c r="O23" s="32"/>
      <c r="P23" s="72" t="s">
        <v>36</v>
      </c>
      <c r="Q23" s="157" t="str">
        <f>DGET(DB!A316:CL328,"Signatur",DB!H546:H547)</f>
        <v>Anderup</v>
      </c>
      <c r="R23" s="157"/>
      <c r="S23" s="157"/>
      <c r="U23" s="68">
        <f>DGET(DB!A316:CL328,"K E",DB!H546:H547)</f>
        <v>10</v>
      </c>
      <c r="W23" s="72">
        <f>DGET(DB!A316:CL328,"ES E",DB!H546:H547)</f>
        <v>68</v>
      </c>
      <c r="X23" s="68" t="str">
        <f t="shared" si="9"/>
        <v>-</v>
      </c>
      <c r="Y23" s="73">
        <f>DGET(DB!A316:CL328,"MS E",DB!H546:H547)</f>
        <v>69</v>
      </c>
      <c r="AA23" s="72">
        <f>DGET(DB!A316:CL328,"P E",DB!H546:H547)</f>
        <v>11</v>
      </c>
      <c r="AB23" s="33"/>
      <c r="AC23" s="32"/>
      <c r="AD23" s="72" t="s">
        <v>36</v>
      </c>
      <c r="AE23" s="157" t="str">
        <f>DGET(DB!A329:CL341,"Signatur",DB!H546:H547)</f>
        <v>Nuser</v>
      </c>
      <c r="AF23" s="157"/>
      <c r="AG23" s="157"/>
      <c r="AI23" s="68">
        <f>DGET(DB!A329:CL341,"K E",DB!H546:H547)</f>
        <v>10</v>
      </c>
      <c r="AK23" s="72">
        <f>DGET(DB!A329:CL341,"ES E",DB!H546:H547)</f>
        <v>64</v>
      </c>
      <c r="AL23" s="68" t="str">
        <f t="shared" si="10"/>
        <v>-</v>
      </c>
      <c r="AM23" s="73">
        <f>DGET(DB!A329:CL341,"MS E",DB!H546:H547)</f>
        <v>64</v>
      </c>
      <c r="AO23" s="72">
        <f>DGET(DB!A329:CL341,"P E",DB!H546:H547)</f>
        <v>11</v>
      </c>
      <c r="AP23" s="33"/>
      <c r="AQ23" s="32"/>
      <c r="AR23" s="72" t="s">
        <v>36</v>
      </c>
      <c r="AS23" s="157" t="str">
        <f>DGET(DB!A342:CL354,"Signatur",DB!H546:H547)</f>
        <v>Randers</v>
      </c>
      <c r="AT23" s="157"/>
      <c r="AU23" s="157"/>
      <c r="AW23" s="68">
        <f>DGET(DB!A342:CL354,"K E",DB!H546:H547)</f>
        <v>10</v>
      </c>
      <c r="AY23" s="72">
        <f>DGET(DB!A342:CL354,"ES E",DB!H546:H547)</f>
        <v>65</v>
      </c>
      <c r="AZ23" s="68" t="str">
        <f t="shared" si="11"/>
        <v>-</v>
      </c>
      <c r="BA23" s="73">
        <f>DGET(DB!A342:CL354,"MS E",DB!H546:H547)</f>
        <v>69</v>
      </c>
      <c r="BC23" s="72">
        <f>DGET(DB!A342:CL354,"P E",DB!H546:H547)</f>
        <v>11</v>
      </c>
      <c r="BD23" s="33"/>
    </row>
    <row r="24" spans="1:56" ht="14.1" customHeight="1" x14ac:dyDescent="0.15">
      <c r="A24" s="32"/>
      <c r="B24" s="72" t="s">
        <v>37</v>
      </c>
      <c r="C24" s="157" t="str">
        <f>DGET(DB!A303:CL315,"Signatur",DB!I546:I547)</f>
        <v>Lund</v>
      </c>
      <c r="D24" s="157"/>
      <c r="E24" s="157"/>
      <c r="G24" s="68">
        <f>DGET(DB!A303:CL315,"K E",DB!I546:I547)</f>
        <v>10</v>
      </c>
      <c r="I24" s="72">
        <f>DGET(DB!A303:CL315,"ES E",DB!I546:I547)</f>
        <v>66</v>
      </c>
      <c r="J24" s="68" t="str">
        <f t="shared" si="8"/>
        <v>-</v>
      </c>
      <c r="K24" s="73">
        <f>DGET(DB!A303:CL315,"MS E",DB!I546:I547)</f>
        <v>69</v>
      </c>
      <c r="M24" s="72">
        <f>DGET(DB!A303:CL315,"P E",DB!I546:I547)</f>
        <v>11</v>
      </c>
      <c r="N24" s="33"/>
      <c r="O24" s="32"/>
      <c r="P24" s="72" t="s">
        <v>37</v>
      </c>
      <c r="Q24" s="157" t="str">
        <f>DGET(DB!A316:CL328,"Signatur",DB!I546:I547)</f>
        <v>Harry</v>
      </c>
      <c r="R24" s="157"/>
      <c r="S24" s="157"/>
      <c r="U24" s="68">
        <f>DGET(DB!A316:CL328,"K E",DB!I546:I547)</f>
        <v>10</v>
      </c>
      <c r="W24" s="72">
        <f>DGET(DB!A316:CL328,"ES E",DB!I546:I547)</f>
        <v>64</v>
      </c>
      <c r="X24" s="68" t="str">
        <f t="shared" si="9"/>
        <v>-</v>
      </c>
      <c r="Y24" s="73">
        <f>DGET(DB!A316:CL328,"MS E",DB!I546:I547)</f>
        <v>66</v>
      </c>
      <c r="AA24" s="72">
        <f>DGET(DB!A316:CL328,"P E",DB!I546:I547)</f>
        <v>11</v>
      </c>
      <c r="AB24" s="33"/>
      <c r="AC24" s="32"/>
      <c r="AD24" s="72" t="s">
        <v>37</v>
      </c>
      <c r="AE24" s="157" t="str">
        <f>DGET(DB!A329:CL341,"Signatur",DB!I546:I547)</f>
        <v>Murer</v>
      </c>
      <c r="AF24" s="157"/>
      <c r="AG24" s="157"/>
      <c r="AI24" s="68">
        <f>DGET(DB!A329:CL341,"K E",DB!I546:I547)</f>
        <v>10</v>
      </c>
      <c r="AK24" s="72">
        <f>DGET(DB!A329:CL341,"ES E",DB!I546:I547)</f>
        <v>62</v>
      </c>
      <c r="AL24" s="68" t="str">
        <f t="shared" si="10"/>
        <v>-</v>
      </c>
      <c r="AM24" s="73">
        <f>DGET(DB!A329:CL341,"MS E",DB!I546:I547)</f>
        <v>64</v>
      </c>
      <c r="AO24" s="72">
        <f>DGET(DB!A329:CL341,"P E",DB!I546:I547)</f>
        <v>9</v>
      </c>
      <c r="AP24" s="33"/>
      <c r="AQ24" s="32"/>
      <c r="AR24" s="72" t="s">
        <v>37</v>
      </c>
      <c r="AS24" s="157" t="str">
        <f>DGET(DB!A342:CL354,"Signatur",DB!I546:I547)</f>
        <v>Kinks</v>
      </c>
      <c r="AT24" s="157"/>
      <c r="AU24" s="157"/>
      <c r="AW24" s="68">
        <f>DGET(DB!A342:CL354,"K E",DB!I546:I547)</f>
        <v>10</v>
      </c>
      <c r="AY24" s="72">
        <f>DGET(DB!A342:CL354,"ES E",DB!I546:I547)</f>
        <v>64</v>
      </c>
      <c r="AZ24" s="68" t="str">
        <f t="shared" si="11"/>
        <v>-</v>
      </c>
      <c r="BA24" s="73">
        <f>DGET(DB!A342:CL354,"MS E",DB!I546:I547)</f>
        <v>65</v>
      </c>
      <c r="BC24" s="72">
        <f>DGET(DB!A342:CL354,"P E",DB!I546:I547)</f>
        <v>10</v>
      </c>
      <c r="BD24" s="33"/>
    </row>
    <row r="25" spans="1:56" ht="14.1" customHeight="1" x14ac:dyDescent="0.15">
      <c r="A25" s="32"/>
      <c r="B25" s="72" t="s">
        <v>38</v>
      </c>
      <c r="C25" s="157" t="str">
        <f>DGET(DB!A303:CL315,"Signatur",DB!J546:J547)</f>
        <v>LPHJ</v>
      </c>
      <c r="D25" s="157"/>
      <c r="E25" s="157"/>
      <c r="G25" s="68">
        <f>DGET(DB!A303:CL315,"K E",DB!J546:J547)</f>
        <v>10</v>
      </c>
      <c r="I25" s="72">
        <f>DGET(DB!A303:CL315,"ES E",DB!J546:J547)</f>
        <v>68</v>
      </c>
      <c r="J25" s="68" t="str">
        <f t="shared" si="8"/>
        <v>-</v>
      </c>
      <c r="K25" s="73">
        <f>DGET(DB!A303:CL315,"MS E",DB!J546:J547)</f>
        <v>70</v>
      </c>
      <c r="M25" s="72">
        <f>DGET(DB!A303:CL315,"P E",DB!J546:J547)</f>
        <v>10</v>
      </c>
      <c r="N25" s="33"/>
      <c r="O25" s="32"/>
      <c r="P25" s="72" t="s">
        <v>38</v>
      </c>
      <c r="Q25" s="157" t="str">
        <f>DGET(DB!A316:CL328,"Signatur",DB!J546:J547)</f>
        <v>Cottee</v>
      </c>
      <c r="R25" s="157"/>
      <c r="S25" s="157"/>
      <c r="U25" s="68">
        <f>DGET(DB!A316:CL328,"K E",DB!J546:J547)</f>
        <v>10</v>
      </c>
      <c r="W25" s="72">
        <f>DGET(DB!A316:CL328,"ES E",DB!J546:J547)</f>
        <v>63</v>
      </c>
      <c r="X25" s="68" t="str">
        <f t="shared" si="9"/>
        <v>-</v>
      </c>
      <c r="Y25" s="73">
        <f>DGET(DB!A316:CL328,"MS E",DB!J546:J547)</f>
        <v>66</v>
      </c>
      <c r="AA25" s="72">
        <f>DGET(DB!A316:CL328,"P E",DB!J546:J547)</f>
        <v>11</v>
      </c>
      <c r="AB25" s="33"/>
      <c r="AC25" s="32"/>
      <c r="AD25" s="72" t="s">
        <v>38</v>
      </c>
      <c r="AE25" s="157" t="str">
        <f>DGET(DB!A329:CL341,"Signatur",DB!J546:J547)</f>
        <v>Lauge</v>
      </c>
      <c r="AF25" s="157"/>
      <c r="AG25" s="157"/>
      <c r="AI25" s="68">
        <f>DGET(DB!A329:CL341,"K E",DB!J546:J547)</f>
        <v>10</v>
      </c>
      <c r="AK25" s="72">
        <f>DGET(DB!A329:CL341,"ES E",DB!J546:J547)</f>
        <v>59</v>
      </c>
      <c r="AL25" s="68" t="str">
        <f t="shared" si="10"/>
        <v>-</v>
      </c>
      <c r="AM25" s="73">
        <f>DGET(DB!A329:CL341,"MS E",DB!J546:J547)</f>
        <v>65</v>
      </c>
      <c r="AO25" s="72">
        <f>DGET(DB!A329:CL341,"P E",DB!J546:J547)</f>
        <v>8</v>
      </c>
      <c r="AP25" s="33"/>
      <c r="AQ25" s="32"/>
      <c r="AR25" s="72" t="s">
        <v>38</v>
      </c>
      <c r="AS25" s="157" t="str">
        <f>DGET(DB!A342:CL354,"Signatur",DB!J546:J547)</f>
        <v>Laplace</v>
      </c>
      <c r="AT25" s="157"/>
      <c r="AU25" s="157"/>
      <c r="AW25" s="68">
        <f>DGET(DB!A342:CL354,"K E",DB!J546:J547)</f>
        <v>10</v>
      </c>
      <c r="AY25" s="72">
        <f>DGET(DB!A342:CL354,"ES E",DB!J546:J547)</f>
        <v>63</v>
      </c>
      <c r="AZ25" s="68" t="str">
        <f t="shared" si="11"/>
        <v>-</v>
      </c>
      <c r="BA25" s="73">
        <f>DGET(DB!A342:CL354,"MS E",DB!J546:J547)</f>
        <v>66</v>
      </c>
      <c r="BC25" s="72">
        <f>DGET(DB!A342:CL354,"P E",DB!J546:J547)</f>
        <v>10</v>
      </c>
      <c r="BD25" s="33"/>
    </row>
    <row r="26" spans="1:56" ht="14.1" customHeight="1" x14ac:dyDescent="0.15">
      <c r="A26" s="32"/>
      <c r="B26" s="72" t="s">
        <v>39</v>
      </c>
      <c r="C26" s="157" t="str">
        <f>DGET(DB!A303:CL315,"Signatur",DB!K546:K547)</f>
        <v>Højgård</v>
      </c>
      <c r="D26" s="157"/>
      <c r="E26" s="157"/>
      <c r="G26" s="68">
        <f>DGET(DB!A303:CL315,"K E",DB!K546:K547)</f>
        <v>10</v>
      </c>
      <c r="I26" s="72">
        <f>DGET(DB!A303:CL315,"ES E",DB!K546:K547)</f>
        <v>64</v>
      </c>
      <c r="J26" s="68" t="str">
        <f t="shared" si="8"/>
        <v>-</v>
      </c>
      <c r="K26" s="73">
        <f>DGET(DB!A303:CL315,"MS E",DB!K546:K547)</f>
        <v>73</v>
      </c>
      <c r="M26" s="72">
        <f>DGET(DB!A303:CL315,"P E",DB!K546:K547)</f>
        <v>6</v>
      </c>
      <c r="N26" s="33"/>
      <c r="O26" s="32"/>
      <c r="P26" s="72" t="s">
        <v>39</v>
      </c>
      <c r="Q26" s="157" t="str">
        <f>DGET(DB!A316:CL328,"Signatur",DB!K546:K547)</f>
        <v>Agger</v>
      </c>
      <c r="R26" s="157"/>
      <c r="S26" s="157"/>
      <c r="U26" s="68">
        <f>DGET(DB!A316:CL328,"K E",DB!K546:K547)</f>
        <v>10</v>
      </c>
      <c r="W26" s="72">
        <f>DGET(DB!A316:CL328,"ES E",DB!K546:K547)</f>
        <v>63</v>
      </c>
      <c r="X26" s="68" t="str">
        <f t="shared" si="9"/>
        <v>-</v>
      </c>
      <c r="Y26" s="73">
        <f>DGET(DB!A316:CL328,"MS E",DB!K546:K547)</f>
        <v>66</v>
      </c>
      <c r="AA26" s="72">
        <f>DGET(DB!A316:CL328,"P E",DB!K546:K547)</f>
        <v>9</v>
      </c>
      <c r="AB26" s="33"/>
      <c r="AC26" s="32"/>
      <c r="AD26" s="72" t="s">
        <v>39</v>
      </c>
      <c r="AE26" s="157" t="str">
        <f>DGET(DB!A329:CL341,"Signatur",DB!K546:K547)</f>
        <v>Zico</v>
      </c>
      <c r="AF26" s="157"/>
      <c r="AG26" s="157"/>
      <c r="AI26" s="68">
        <f>DGET(DB!A329:CL341,"K E",DB!K546:K547)</f>
        <v>10</v>
      </c>
      <c r="AK26" s="72">
        <f>DGET(DB!A329:CL341,"ES E",DB!K546:K547)</f>
        <v>58</v>
      </c>
      <c r="AL26" s="68" t="str">
        <f t="shared" si="10"/>
        <v>-</v>
      </c>
      <c r="AM26" s="73">
        <f>DGET(DB!A329:CL341,"MS E",DB!K546:K547)</f>
        <v>68</v>
      </c>
      <c r="AO26" s="72">
        <f>DGET(DB!A329:CL341,"P E",DB!K546:K547)</f>
        <v>8</v>
      </c>
      <c r="AP26" s="33"/>
      <c r="AQ26" s="32"/>
      <c r="AR26" s="72" t="s">
        <v>39</v>
      </c>
      <c r="AS26" s="157" t="str">
        <f>DGET(DB!A342:CL354,"Signatur",DB!K546:K547)</f>
        <v>Futte</v>
      </c>
      <c r="AT26" s="157"/>
      <c r="AU26" s="157"/>
      <c r="AW26" s="68">
        <f>DGET(DB!A342:CL354,"K E",DB!K546:K547)</f>
        <v>10</v>
      </c>
      <c r="AY26" s="72">
        <f>DGET(DB!A342:CL354,"ES E",DB!K546:K547)</f>
        <v>66</v>
      </c>
      <c r="AZ26" s="68" t="str">
        <f t="shared" si="11"/>
        <v>-</v>
      </c>
      <c r="BA26" s="73">
        <f>DGET(DB!A342:CL354,"MS E",DB!K546:K547)</f>
        <v>73</v>
      </c>
      <c r="BC26" s="72">
        <f>DGET(DB!A342:CL354,"P E",DB!K546:K547)</f>
        <v>9</v>
      </c>
      <c r="BD26" s="33"/>
    </row>
    <row r="27" spans="1:56" ht="14.1" customHeight="1" x14ac:dyDescent="0.15">
      <c r="A27" s="32"/>
      <c r="B27" s="72" t="s">
        <v>40</v>
      </c>
      <c r="C27" s="157" t="str">
        <f>DGET(DB!A303:CL315,"Signatur",DB!L546:L547)</f>
        <v>Kudsken</v>
      </c>
      <c r="D27" s="157"/>
      <c r="E27" s="157"/>
      <c r="G27" s="68">
        <f>DGET(DB!A303:CL315,"K E",DB!L546:L547)</f>
        <v>10</v>
      </c>
      <c r="I27" s="72">
        <f>DGET(DB!A303:CL315,"ES E",DB!L546:L547)</f>
        <v>55</v>
      </c>
      <c r="J27" s="68" t="str">
        <f t="shared" si="8"/>
        <v>-</v>
      </c>
      <c r="K27" s="73">
        <f>DGET(DB!A303:CL315,"MS E",DB!L546:L547)</f>
        <v>64</v>
      </c>
      <c r="M27" s="72">
        <f>DGET(DB!A303:CL315,"P E",DB!L546:L547)</f>
        <v>6</v>
      </c>
      <c r="N27" s="33"/>
      <c r="O27" s="32"/>
      <c r="P27" s="72" t="s">
        <v>40</v>
      </c>
      <c r="Q27" s="157" t="str">
        <f>DGET(DB!A316:CL328,"Signatur",DB!L546:L547)</f>
        <v>Murer</v>
      </c>
      <c r="R27" s="157"/>
      <c r="S27" s="157"/>
      <c r="U27" s="68">
        <f>DGET(DB!A316:CL328,"K E",DB!L546:L547)</f>
        <v>10</v>
      </c>
      <c r="W27" s="72">
        <f>DGET(DB!A316:CL328,"ES E",DB!L546:L547)</f>
        <v>62</v>
      </c>
      <c r="X27" s="68" t="str">
        <f t="shared" si="9"/>
        <v>-</v>
      </c>
      <c r="Y27" s="73">
        <f>DGET(DB!A316:CL328,"MS E",DB!L546:L547)</f>
        <v>67</v>
      </c>
      <c r="AA27" s="72">
        <f>DGET(DB!A316:CL328,"P E",DB!L546:L547)</f>
        <v>8</v>
      </c>
      <c r="AB27" s="33"/>
      <c r="AC27" s="32"/>
      <c r="AD27" s="72" t="s">
        <v>40</v>
      </c>
      <c r="AE27" s="157" t="str">
        <f>DGET(DB!A329:CL341,"Signatur",DB!L546:L547)</f>
        <v>LUFCMOT</v>
      </c>
      <c r="AF27" s="157"/>
      <c r="AG27" s="157"/>
      <c r="AI27" s="68">
        <f>DGET(DB!A329:CL341,"K E",DB!L546:L547)</f>
        <v>10</v>
      </c>
      <c r="AK27" s="72">
        <f>DGET(DB!A329:CL341,"ES E",DB!L546:L547)</f>
        <v>61</v>
      </c>
      <c r="AL27" s="68" t="str">
        <f t="shared" si="10"/>
        <v>-</v>
      </c>
      <c r="AM27" s="73">
        <f>DGET(DB!A329:CL341,"MS E",DB!L546:L547)</f>
        <v>66</v>
      </c>
      <c r="AO27" s="72">
        <f>DGET(DB!A329:CL341,"P E",DB!L546:L547)</f>
        <v>7</v>
      </c>
      <c r="AP27" s="33"/>
      <c r="AQ27" s="32"/>
      <c r="AR27" s="72" t="s">
        <v>40</v>
      </c>
      <c r="AS27" s="157" t="str">
        <f>DGET(DB!A342:CL354,"Signatur",DB!L546:L547)</f>
        <v>Nielsen</v>
      </c>
      <c r="AT27" s="157"/>
      <c r="AU27" s="157"/>
      <c r="AW27" s="68">
        <f>DGET(DB!A342:CL354,"K E",DB!L546:L547)</f>
        <v>10</v>
      </c>
      <c r="AY27" s="72">
        <f>DGET(DB!A342:CL354,"ES E",DB!L546:L547)</f>
        <v>65</v>
      </c>
      <c r="AZ27" s="68" t="str">
        <f t="shared" si="11"/>
        <v>-</v>
      </c>
      <c r="BA27" s="73">
        <f>DGET(DB!A342:CL354,"MS E",DB!L546:L547)</f>
        <v>72</v>
      </c>
      <c r="BC27" s="72">
        <f>DGET(DB!A342:CL354,"P E",DB!L546:L547)</f>
        <v>9</v>
      </c>
      <c r="BD27" s="33"/>
    </row>
    <row r="28" spans="1:56" ht="14.1" customHeight="1" x14ac:dyDescent="0.15">
      <c r="A28" s="32"/>
      <c r="N28" s="33"/>
      <c r="O28" s="32"/>
      <c r="AB28" s="33"/>
      <c r="AC28" s="32"/>
      <c r="AP28" s="33"/>
      <c r="AQ28" s="32"/>
      <c r="BD28" s="33"/>
    </row>
    <row r="29" spans="1:56" ht="14.1" customHeight="1" x14ac:dyDescent="0.15">
      <c r="A29" s="32"/>
      <c r="B29" s="165" t="s">
        <v>21</v>
      </c>
      <c r="C29" s="165"/>
      <c r="D29" s="166"/>
      <c r="E29" s="169"/>
      <c r="F29" s="169"/>
      <c r="G29" s="169"/>
      <c r="H29" s="169"/>
      <c r="I29" s="169"/>
      <c r="J29" s="169"/>
      <c r="K29" s="169"/>
      <c r="L29" s="169"/>
      <c r="M29" s="169"/>
      <c r="N29" s="33"/>
      <c r="O29" s="32"/>
      <c r="P29" s="165" t="s">
        <v>21</v>
      </c>
      <c r="Q29" s="165"/>
      <c r="R29" s="166"/>
      <c r="S29" s="169"/>
      <c r="T29" s="169"/>
      <c r="U29" s="169"/>
      <c r="V29" s="169"/>
      <c r="W29" s="169"/>
      <c r="X29" s="169"/>
      <c r="Y29" s="169"/>
      <c r="Z29" s="169"/>
      <c r="AA29" s="169"/>
      <c r="AB29" s="33"/>
      <c r="AC29" s="32"/>
      <c r="AD29" s="165" t="s">
        <v>21</v>
      </c>
      <c r="AE29" s="165"/>
      <c r="AF29" s="166"/>
      <c r="AG29" s="169"/>
      <c r="AH29" s="169"/>
      <c r="AI29" s="169"/>
      <c r="AJ29" s="169"/>
      <c r="AK29" s="169"/>
      <c r="AL29" s="169"/>
      <c r="AM29" s="169"/>
      <c r="AN29" s="169"/>
      <c r="AO29" s="169"/>
      <c r="AP29" s="33"/>
      <c r="AQ29" s="32"/>
      <c r="AR29" s="165" t="s">
        <v>21</v>
      </c>
      <c r="AS29" s="165"/>
      <c r="AT29" s="166"/>
      <c r="AU29" s="169"/>
      <c r="AV29" s="169"/>
      <c r="AW29" s="169"/>
      <c r="AX29" s="169"/>
      <c r="AY29" s="169"/>
      <c r="AZ29" s="169"/>
      <c r="BA29" s="169"/>
      <c r="BB29" s="169"/>
      <c r="BC29" s="169"/>
      <c r="BD29" s="33"/>
    </row>
    <row r="30" spans="1:56" ht="14.1" customHeight="1" x14ac:dyDescent="0.15">
      <c r="A30" s="32"/>
      <c r="B30" s="156" t="str">
        <f>DB!C191</f>
        <v>Frydkær</v>
      </c>
      <c r="C30" s="156"/>
      <c r="D30" s="68" t="str">
        <f t="shared" ref="D30:D35" si="12">IF(B30&lt;&gt;"","-","")</f>
        <v>-</v>
      </c>
      <c r="E30" s="167" t="str">
        <f>DB!H191</f>
        <v>Far</v>
      </c>
      <c r="F30" s="167"/>
      <c r="G30" s="167"/>
      <c r="H30" s="167"/>
      <c r="I30" s="167"/>
      <c r="J30" s="167"/>
      <c r="K30" s="169"/>
      <c r="L30" s="169"/>
      <c r="M30" s="169"/>
      <c r="N30" s="33"/>
      <c r="O30" s="32"/>
      <c r="P30" s="156" t="str">
        <f>DB!C198</f>
        <v>Himbo</v>
      </c>
      <c r="Q30" s="156"/>
      <c r="R30" s="68" t="str">
        <f t="shared" ref="R30:R35" si="13">IF(P30&lt;&gt;"","-","")</f>
        <v>-</v>
      </c>
      <c r="S30" s="167" t="str">
        <f>DB!H198</f>
        <v>Harry</v>
      </c>
      <c r="T30" s="167"/>
      <c r="U30" s="167"/>
      <c r="V30" s="167"/>
      <c r="W30" s="167"/>
      <c r="X30" s="167"/>
      <c r="Y30" s="169"/>
      <c r="Z30" s="169"/>
      <c r="AA30" s="169"/>
      <c r="AB30" s="33"/>
      <c r="AC30" s="32"/>
      <c r="AD30" s="156" t="str">
        <f>DB!C205</f>
        <v>LUFCMOT</v>
      </c>
      <c r="AE30" s="156"/>
      <c r="AF30" s="68" t="str">
        <f t="shared" ref="AF30:AF35" si="14">IF(AD30&lt;&gt;"","-","")</f>
        <v>-</v>
      </c>
      <c r="AG30" s="167" t="str">
        <f>DB!H205</f>
        <v>Zico</v>
      </c>
      <c r="AH30" s="167"/>
      <c r="AI30" s="167"/>
      <c r="AJ30" s="167"/>
      <c r="AK30" s="167"/>
      <c r="AL30" s="167"/>
      <c r="AM30" s="169"/>
      <c r="AN30" s="169"/>
      <c r="AO30" s="169"/>
      <c r="AP30" s="33"/>
      <c r="AQ30" s="32"/>
      <c r="AR30" s="156" t="str">
        <f>DB!C212</f>
        <v>LPHJ</v>
      </c>
      <c r="AS30" s="156"/>
      <c r="AT30" s="68" t="str">
        <f t="shared" ref="AT30:AT35" si="15">IF(AR30&lt;&gt;"","-","")</f>
        <v>-</v>
      </c>
      <c r="AU30" s="167" t="str">
        <f>DB!H212</f>
        <v>Steam</v>
      </c>
      <c r="AV30" s="167"/>
      <c r="AW30" s="167"/>
      <c r="AX30" s="167"/>
      <c r="AY30" s="167"/>
      <c r="AZ30" s="167"/>
      <c r="BA30" s="169"/>
      <c r="BB30" s="169"/>
      <c r="BC30" s="169"/>
      <c r="BD30" s="33"/>
    </row>
    <row r="31" spans="1:56" ht="14.1" customHeight="1" x14ac:dyDescent="0.15">
      <c r="A31" s="32"/>
      <c r="B31" s="156" t="str">
        <f>DB!C192</f>
        <v>United</v>
      </c>
      <c r="C31" s="156"/>
      <c r="D31" s="68" t="str">
        <f t="shared" si="12"/>
        <v>-</v>
      </c>
      <c r="E31" s="167" t="str">
        <f>DB!H192</f>
        <v>Chelsea</v>
      </c>
      <c r="F31" s="167"/>
      <c r="G31" s="167"/>
      <c r="H31" s="167"/>
      <c r="I31" s="167"/>
      <c r="J31" s="167"/>
      <c r="K31" s="169"/>
      <c r="L31" s="169"/>
      <c r="M31" s="169"/>
      <c r="N31" s="33"/>
      <c r="O31" s="32"/>
      <c r="P31" s="156" t="str">
        <f>DB!C199</f>
        <v>Idskov</v>
      </c>
      <c r="Q31" s="156"/>
      <c r="R31" s="68" t="str">
        <f t="shared" si="13"/>
        <v>-</v>
      </c>
      <c r="S31" s="167" t="str">
        <f>DB!H199</f>
        <v>Murer</v>
      </c>
      <c r="T31" s="167"/>
      <c r="U31" s="167"/>
      <c r="V31" s="167"/>
      <c r="W31" s="167"/>
      <c r="X31" s="167"/>
      <c r="Y31" s="169"/>
      <c r="Z31" s="169"/>
      <c r="AA31" s="169"/>
      <c r="AB31" s="33"/>
      <c r="AC31" s="32"/>
      <c r="AD31" s="156" t="str">
        <f>DB!C206</f>
        <v>Select</v>
      </c>
      <c r="AE31" s="156"/>
      <c r="AF31" s="68" t="str">
        <f t="shared" si="14"/>
        <v>-</v>
      </c>
      <c r="AG31" s="167" t="str">
        <f>DB!H206</f>
        <v>Far</v>
      </c>
      <c r="AH31" s="167"/>
      <c r="AI31" s="167"/>
      <c r="AJ31" s="167"/>
      <c r="AK31" s="167"/>
      <c r="AL31" s="167"/>
      <c r="AM31" s="169"/>
      <c r="AN31" s="169"/>
      <c r="AO31" s="169"/>
      <c r="AP31" s="33"/>
      <c r="AQ31" s="32"/>
      <c r="AR31" s="156" t="str">
        <f>DB!C213</f>
        <v>Far</v>
      </c>
      <c r="AS31" s="156"/>
      <c r="AT31" s="68" t="str">
        <f t="shared" si="15"/>
        <v>-</v>
      </c>
      <c r="AU31" s="167" t="str">
        <f>DB!H213</f>
        <v>Benbo</v>
      </c>
      <c r="AV31" s="167"/>
      <c r="AW31" s="167"/>
      <c r="AX31" s="167"/>
      <c r="AY31" s="167"/>
      <c r="AZ31" s="167"/>
      <c r="BA31" s="169"/>
      <c r="BB31" s="169"/>
      <c r="BC31" s="169"/>
      <c r="BD31" s="33"/>
    </row>
    <row r="32" spans="1:56" ht="14.1" customHeight="1" x14ac:dyDescent="0.15">
      <c r="A32" s="32"/>
      <c r="B32" s="156" t="str">
        <f>DB!C193</f>
        <v>Kudsken</v>
      </c>
      <c r="C32" s="156"/>
      <c r="D32" s="68" t="str">
        <f t="shared" si="12"/>
        <v>-</v>
      </c>
      <c r="E32" s="167" t="str">
        <f>DB!H193</f>
        <v>SPVK</v>
      </c>
      <c r="F32" s="167"/>
      <c r="G32" s="167"/>
      <c r="H32" s="167"/>
      <c r="I32" s="167"/>
      <c r="J32" s="167"/>
      <c r="K32" s="169"/>
      <c r="L32" s="169"/>
      <c r="M32" s="169"/>
      <c r="N32" s="33"/>
      <c r="O32" s="32"/>
      <c r="P32" s="156" t="str">
        <f>DB!C200</f>
        <v>Agger</v>
      </c>
      <c r="Q32" s="156"/>
      <c r="R32" s="68" t="str">
        <f t="shared" si="13"/>
        <v>-</v>
      </c>
      <c r="S32" s="167" t="str">
        <f>DB!H200</f>
        <v>Anderup</v>
      </c>
      <c r="T32" s="167"/>
      <c r="U32" s="167"/>
      <c r="V32" s="167"/>
      <c r="W32" s="167"/>
      <c r="X32" s="167"/>
      <c r="Y32" s="169"/>
      <c r="Z32" s="169"/>
      <c r="AA32" s="169"/>
      <c r="AB32" s="33"/>
      <c r="AC32" s="32"/>
      <c r="AD32" s="156" t="str">
        <f>DB!C207</f>
        <v>Lauge</v>
      </c>
      <c r="AE32" s="156"/>
      <c r="AF32" s="68" t="str">
        <f t="shared" si="14"/>
        <v>-</v>
      </c>
      <c r="AG32" s="167" t="str">
        <f>DB!H207</f>
        <v>Frydkær</v>
      </c>
      <c r="AH32" s="167"/>
      <c r="AI32" s="167"/>
      <c r="AJ32" s="167"/>
      <c r="AK32" s="167"/>
      <c r="AL32" s="167"/>
      <c r="AM32" s="169"/>
      <c r="AN32" s="169"/>
      <c r="AO32" s="169"/>
      <c r="AP32" s="33"/>
      <c r="AQ32" s="32"/>
      <c r="AR32" s="156" t="str">
        <f>DB!C214</f>
        <v>Kinks</v>
      </c>
      <c r="AS32" s="156"/>
      <c r="AT32" s="68" t="str">
        <f t="shared" si="15"/>
        <v>-</v>
      </c>
      <c r="AU32" s="167" t="str">
        <f>DB!H214</f>
        <v>Nielsen</v>
      </c>
      <c r="AV32" s="167"/>
      <c r="AW32" s="167"/>
      <c r="AX32" s="167"/>
      <c r="AY32" s="167"/>
      <c r="AZ32" s="167"/>
      <c r="BA32" s="169"/>
      <c r="BB32" s="169"/>
      <c r="BC32" s="169"/>
      <c r="BD32" s="33"/>
    </row>
    <row r="33" spans="1:56" ht="14.1" customHeight="1" x14ac:dyDescent="0.15">
      <c r="A33" s="32"/>
      <c r="B33" s="156" t="str">
        <f>DB!C194</f>
        <v>Højgård</v>
      </c>
      <c r="C33" s="156"/>
      <c r="D33" s="68" t="str">
        <f t="shared" si="12"/>
        <v>-</v>
      </c>
      <c r="E33" s="167" t="str">
        <f>DB!H194</f>
        <v>Kinks</v>
      </c>
      <c r="F33" s="167"/>
      <c r="G33" s="167"/>
      <c r="H33" s="167"/>
      <c r="I33" s="167"/>
      <c r="J33" s="167"/>
      <c r="K33" s="169"/>
      <c r="L33" s="169"/>
      <c r="M33" s="169"/>
      <c r="N33" s="33"/>
      <c r="O33" s="32"/>
      <c r="P33" s="156" t="str">
        <f>DB!C201</f>
        <v>Degnen</v>
      </c>
      <c r="Q33" s="156"/>
      <c r="R33" s="68" t="str">
        <f t="shared" si="13"/>
        <v>-</v>
      </c>
      <c r="S33" s="167" t="str">
        <f>DB!H201</f>
        <v>Robbo</v>
      </c>
      <c r="T33" s="167"/>
      <c r="U33" s="167"/>
      <c r="V33" s="167"/>
      <c r="W33" s="167"/>
      <c r="X33" s="167"/>
      <c r="Y33" s="169"/>
      <c r="Z33" s="169"/>
      <c r="AA33" s="169"/>
      <c r="AB33" s="33"/>
      <c r="AC33" s="32"/>
      <c r="AD33" s="156" t="str">
        <f>DB!C208</f>
        <v>Halvor</v>
      </c>
      <c r="AE33" s="156"/>
      <c r="AF33" s="68" t="str">
        <f t="shared" si="14"/>
        <v>-</v>
      </c>
      <c r="AG33" s="167" t="str">
        <f>DB!H208</f>
        <v>Chelsea</v>
      </c>
      <c r="AH33" s="167"/>
      <c r="AI33" s="167"/>
      <c r="AJ33" s="167"/>
      <c r="AK33" s="167"/>
      <c r="AL33" s="167"/>
      <c r="AM33" s="169"/>
      <c r="AN33" s="169"/>
      <c r="AO33" s="169"/>
      <c r="AP33" s="33"/>
      <c r="AQ33" s="32"/>
      <c r="AR33" s="156" t="str">
        <f>DB!C215</f>
        <v>MFP</v>
      </c>
      <c r="AS33" s="156"/>
      <c r="AT33" s="68" t="str">
        <f t="shared" si="15"/>
        <v>-</v>
      </c>
      <c r="AU33" s="167" t="str">
        <f>DB!H215</f>
        <v>ÅZÆTZØW</v>
      </c>
      <c r="AV33" s="167"/>
      <c r="AW33" s="167"/>
      <c r="AX33" s="167"/>
      <c r="AY33" s="167"/>
      <c r="AZ33" s="167"/>
      <c r="BA33" s="169"/>
      <c r="BB33" s="169"/>
      <c r="BC33" s="169"/>
      <c r="BD33" s="33"/>
    </row>
    <row r="34" spans="1:56" ht="14.1" customHeight="1" x14ac:dyDescent="0.15">
      <c r="A34" s="32"/>
      <c r="B34" s="156" t="str">
        <f>DB!C195</f>
        <v>Select</v>
      </c>
      <c r="C34" s="156"/>
      <c r="D34" s="68" t="str">
        <f t="shared" si="12"/>
        <v>-</v>
      </c>
      <c r="E34" s="167" t="str">
        <f>DB!H195</f>
        <v>Idskov</v>
      </c>
      <c r="F34" s="167"/>
      <c r="G34" s="167"/>
      <c r="H34" s="167"/>
      <c r="I34" s="167"/>
      <c r="J34" s="167"/>
      <c r="K34" s="169"/>
      <c r="L34" s="169"/>
      <c r="M34" s="169"/>
      <c r="N34" s="33"/>
      <c r="O34" s="32"/>
      <c r="P34" s="156" t="str">
        <f>DB!C202</f>
        <v>Cottee</v>
      </c>
      <c r="Q34" s="156"/>
      <c r="R34" s="68" t="str">
        <f t="shared" si="13"/>
        <v>-</v>
      </c>
      <c r="S34" s="167" t="str">
        <f>DB!H202</f>
        <v>Livpool</v>
      </c>
      <c r="T34" s="167"/>
      <c r="U34" s="167"/>
      <c r="V34" s="167"/>
      <c r="W34" s="167"/>
      <c r="X34" s="167"/>
      <c r="Y34" s="169"/>
      <c r="Z34" s="169"/>
      <c r="AA34" s="169"/>
      <c r="AB34" s="33"/>
      <c r="AC34" s="32"/>
      <c r="AD34" s="156" t="str">
        <f>DB!C209</f>
        <v>Nuser</v>
      </c>
      <c r="AE34" s="156"/>
      <c r="AF34" s="68" t="str">
        <f t="shared" si="14"/>
        <v>-</v>
      </c>
      <c r="AG34" s="167" t="str">
        <f>DB!H209</f>
        <v>Murer</v>
      </c>
      <c r="AH34" s="167"/>
      <c r="AI34" s="167"/>
      <c r="AJ34" s="167"/>
      <c r="AK34" s="167"/>
      <c r="AL34" s="167"/>
      <c r="AM34" s="169"/>
      <c r="AN34" s="169"/>
      <c r="AO34" s="169"/>
      <c r="AP34" s="33"/>
      <c r="AQ34" s="32"/>
      <c r="AR34" s="156" t="str">
        <f>DB!C216</f>
        <v>Idskov</v>
      </c>
      <c r="AS34" s="156"/>
      <c r="AT34" s="68" t="str">
        <f t="shared" si="15"/>
        <v>-</v>
      </c>
      <c r="AU34" s="167" t="str">
        <f>DB!H216</f>
        <v>Futte</v>
      </c>
      <c r="AV34" s="167"/>
      <c r="AW34" s="167"/>
      <c r="AX34" s="167"/>
      <c r="AY34" s="167"/>
      <c r="AZ34" s="167"/>
      <c r="BA34" s="169"/>
      <c r="BB34" s="169"/>
      <c r="BC34" s="169"/>
      <c r="BD34" s="33"/>
    </row>
    <row r="35" spans="1:56" ht="14.1" customHeight="1" x14ac:dyDescent="0.15">
      <c r="A35" s="32"/>
      <c r="B35" s="156" t="str">
        <f>DB!C196</f>
        <v>Lund</v>
      </c>
      <c r="C35" s="156"/>
      <c r="D35" s="68" t="str">
        <f t="shared" si="12"/>
        <v>-</v>
      </c>
      <c r="E35" s="167" t="str">
        <f>DB!H196</f>
        <v>LPHJ</v>
      </c>
      <c r="F35" s="167"/>
      <c r="G35" s="167"/>
      <c r="H35" s="167"/>
      <c r="I35" s="167"/>
      <c r="J35" s="167"/>
      <c r="K35" s="169"/>
      <c r="L35" s="169"/>
      <c r="M35" s="169"/>
      <c r="N35" s="33"/>
      <c r="O35" s="32"/>
      <c r="P35" s="156" t="str">
        <f>DB!C203</f>
        <v>Steam</v>
      </c>
      <c r="Q35" s="156"/>
      <c r="R35" s="68" t="str">
        <f t="shared" si="13"/>
        <v>-</v>
      </c>
      <c r="S35" s="167" t="str">
        <f>DB!H203</f>
        <v>Forest</v>
      </c>
      <c r="T35" s="167"/>
      <c r="U35" s="167"/>
      <c r="V35" s="167"/>
      <c r="W35" s="167"/>
      <c r="X35" s="167"/>
      <c r="Y35" s="169"/>
      <c r="Z35" s="169"/>
      <c r="AA35" s="169"/>
      <c r="AB35" s="33"/>
      <c r="AC35" s="32"/>
      <c r="AD35" s="156" t="str">
        <f>DB!C210</f>
        <v>Lund</v>
      </c>
      <c r="AE35" s="156"/>
      <c r="AF35" s="68" t="str">
        <f t="shared" si="14"/>
        <v>-</v>
      </c>
      <c r="AG35" s="167" t="str">
        <f>DB!H210</f>
        <v>Flinca</v>
      </c>
      <c r="AH35" s="167"/>
      <c r="AI35" s="167"/>
      <c r="AJ35" s="167"/>
      <c r="AK35" s="167"/>
      <c r="AL35" s="167"/>
      <c r="AM35" s="169"/>
      <c r="AN35" s="169"/>
      <c r="AO35" s="169"/>
      <c r="AP35" s="33"/>
      <c r="AQ35" s="32"/>
      <c r="AR35" s="156" t="str">
        <f>DB!C217</f>
        <v>Randers</v>
      </c>
      <c r="AS35" s="156"/>
      <c r="AT35" s="68" t="str">
        <f t="shared" si="15"/>
        <v>-</v>
      </c>
      <c r="AU35" s="167" t="str">
        <f>DB!H217</f>
        <v>Laplace</v>
      </c>
      <c r="AV35" s="167"/>
      <c r="AW35" s="167"/>
      <c r="AX35" s="167"/>
      <c r="AY35" s="167"/>
      <c r="AZ35" s="167"/>
      <c r="BA35" s="169"/>
      <c r="BB35" s="169"/>
      <c r="BC35" s="169"/>
      <c r="BD35" s="33"/>
    </row>
    <row r="36" spans="1:56" ht="14.1" customHeight="1" x14ac:dyDescent="0.15">
      <c r="A36" s="32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33"/>
      <c r="O36" s="32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33"/>
      <c r="AC36" s="32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33"/>
      <c r="AQ36" s="32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33"/>
    </row>
    <row r="37" spans="1:56" ht="14.1" customHeight="1" x14ac:dyDescent="0.15">
      <c r="A37" s="32"/>
      <c r="B37" s="165" t="s">
        <v>49</v>
      </c>
      <c r="C37" s="165"/>
      <c r="D37" s="165"/>
      <c r="E37" s="165"/>
      <c r="F37" s="169"/>
      <c r="G37" s="169"/>
      <c r="H37" s="169"/>
      <c r="I37" s="169"/>
      <c r="J37" s="169"/>
      <c r="K37" s="169"/>
      <c r="L37" s="169"/>
      <c r="M37" s="169"/>
      <c r="N37" s="33"/>
      <c r="O37" s="32"/>
      <c r="P37" s="165" t="s">
        <v>49</v>
      </c>
      <c r="Q37" s="165"/>
      <c r="R37" s="165"/>
      <c r="S37" s="165"/>
      <c r="T37" s="169"/>
      <c r="U37" s="169"/>
      <c r="V37" s="169"/>
      <c r="W37" s="169"/>
      <c r="X37" s="169"/>
      <c r="Y37" s="169"/>
      <c r="Z37" s="169"/>
      <c r="AA37" s="169"/>
      <c r="AB37" s="33"/>
      <c r="AC37" s="32"/>
      <c r="AD37" s="165" t="s">
        <v>49</v>
      </c>
      <c r="AE37" s="165"/>
      <c r="AF37" s="165"/>
      <c r="AG37" s="165"/>
      <c r="AH37" s="169"/>
      <c r="AI37" s="169"/>
      <c r="AJ37" s="169"/>
      <c r="AK37" s="169"/>
      <c r="AL37" s="169"/>
      <c r="AM37" s="169"/>
      <c r="AN37" s="169"/>
      <c r="AO37" s="169"/>
      <c r="AP37" s="33"/>
      <c r="AQ37" s="32"/>
      <c r="AR37" s="165" t="s">
        <v>49</v>
      </c>
      <c r="AS37" s="165"/>
      <c r="AT37" s="165"/>
      <c r="AU37" s="165"/>
      <c r="AV37" s="169"/>
      <c r="AW37" s="169"/>
      <c r="AX37" s="169"/>
      <c r="AY37" s="169"/>
      <c r="AZ37" s="169"/>
      <c r="BA37" s="169"/>
      <c r="BB37" s="169"/>
      <c r="BC37" s="169"/>
      <c r="BD37" s="33"/>
    </row>
    <row r="38" spans="1:56" ht="14.1" customHeight="1" x14ac:dyDescent="0.15">
      <c r="A38" s="32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33"/>
      <c r="O38" s="32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33"/>
      <c r="AC38" s="32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33"/>
      <c r="AQ38" s="32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33"/>
    </row>
    <row r="39" spans="1:56" ht="14.1" customHeight="1" x14ac:dyDescent="0.15">
      <c r="A39" s="32"/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33"/>
      <c r="O39" s="32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33"/>
      <c r="AC39" s="32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33"/>
      <c r="AQ39" s="32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71"/>
      <c r="BC39" s="171"/>
      <c r="BD39" s="33"/>
    </row>
    <row r="40" spans="1:56" ht="14.1" customHeight="1" x14ac:dyDescent="0.15">
      <c r="A40" s="32"/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33"/>
      <c r="O40" s="32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33"/>
      <c r="AC40" s="32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  <c r="AP40" s="33"/>
      <c r="AQ40" s="32"/>
      <c r="AR40" s="171"/>
      <c r="AS40" s="171"/>
      <c r="AT40" s="171"/>
      <c r="AU40" s="171"/>
      <c r="AV40" s="171"/>
      <c r="AW40" s="171"/>
      <c r="AX40" s="171"/>
      <c r="AY40" s="171"/>
      <c r="AZ40" s="171"/>
      <c r="BA40" s="171"/>
      <c r="BB40" s="171"/>
      <c r="BC40" s="171"/>
      <c r="BD40" s="33"/>
    </row>
    <row r="41" spans="1:56" ht="14.1" customHeight="1" x14ac:dyDescent="0.15">
      <c r="A41" s="32"/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33"/>
      <c r="O41" s="32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33"/>
      <c r="AC41" s="32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33"/>
      <c r="AQ41" s="32"/>
      <c r="AR41" s="171"/>
      <c r="AS41" s="171"/>
      <c r="AT41" s="171"/>
      <c r="AU41" s="171"/>
      <c r="AV41" s="171"/>
      <c r="AW41" s="171"/>
      <c r="AX41" s="171"/>
      <c r="AY41" s="171"/>
      <c r="AZ41" s="171"/>
      <c r="BA41" s="171"/>
      <c r="BB41" s="171"/>
      <c r="BC41" s="171"/>
      <c r="BD41" s="33"/>
    </row>
    <row r="42" spans="1:56" ht="14.1" customHeight="1" x14ac:dyDescent="0.15">
      <c r="A42" s="32"/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33"/>
      <c r="O42" s="32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33"/>
      <c r="AC42" s="32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33"/>
      <c r="AQ42" s="32"/>
      <c r="AR42" s="171"/>
      <c r="AS42" s="171"/>
      <c r="AT42" s="171"/>
      <c r="AU42" s="171"/>
      <c r="AV42" s="171"/>
      <c r="AW42" s="171"/>
      <c r="AX42" s="171"/>
      <c r="AY42" s="171"/>
      <c r="AZ42" s="171"/>
      <c r="BA42" s="171"/>
      <c r="BB42" s="171"/>
      <c r="BC42" s="171"/>
      <c r="BD42" s="33"/>
    </row>
    <row r="43" spans="1:56" ht="14.1" customHeight="1" x14ac:dyDescent="0.15">
      <c r="A43" s="32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33"/>
      <c r="O43" s="32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33"/>
      <c r="AC43" s="32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33"/>
      <c r="AQ43" s="32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1"/>
      <c r="BD43" s="33"/>
    </row>
    <row r="44" spans="1:56" ht="14.1" customHeight="1" x14ac:dyDescent="0.15">
      <c r="A44" s="32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33"/>
      <c r="O44" s="32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33"/>
      <c r="AC44" s="32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33"/>
      <c r="AQ44" s="32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71"/>
      <c r="BC44" s="171"/>
      <c r="BD44" s="33"/>
    </row>
    <row r="45" spans="1:56" ht="14.1" customHeight="1" x14ac:dyDescent="0.15">
      <c r="A45" s="32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33"/>
      <c r="O45" s="32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33"/>
      <c r="AC45" s="32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33"/>
      <c r="AQ45" s="32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1"/>
      <c r="BD45" s="33"/>
    </row>
    <row r="46" spans="1:56" ht="14.1" customHeight="1" x14ac:dyDescent="0.15">
      <c r="A46" s="32"/>
      <c r="B46" s="171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33"/>
      <c r="O46" s="32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33"/>
      <c r="AC46" s="32"/>
      <c r="AD46" s="171"/>
      <c r="AE46" s="171"/>
      <c r="AF46" s="171"/>
      <c r="AG46" s="171"/>
      <c r="AH46" s="171"/>
      <c r="AI46" s="171"/>
      <c r="AJ46" s="171"/>
      <c r="AK46" s="171"/>
      <c r="AL46" s="171"/>
      <c r="AM46" s="171"/>
      <c r="AN46" s="171"/>
      <c r="AO46" s="171"/>
      <c r="AP46" s="33"/>
      <c r="AQ46" s="32"/>
      <c r="AR46" s="171"/>
      <c r="AS46" s="171"/>
      <c r="AT46" s="171"/>
      <c r="AU46" s="171"/>
      <c r="AV46" s="171"/>
      <c r="AW46" s="171"/>
      <c r="AX46" s="171"/>
      <c r="AY46" s="171"/>
      <c r="AZ46" s="171"/>
      <c r="BA46" s="171"/>
      <c r="BB46" s="171"/>
      <c r="BC46" s="171"/>
      <c r="BD46" s="33"/>
    </row>
    <row r="47" spans="1:56" ht="14.1" customHeight="1" x14ac:dyDescent="0.15">
      <c r="A47" s="32"/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33"/>
      <c r="O47" s="32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33"/>
      <c r="AC47" s="32"/>
      <c r="AD47" s="171"/>
      <c r="AE47" s="171"/>
      <c r="AF47" s="171"/>
      <c r="AG47" s="171"/>
      <c r="AH47" s="171"/>
      <c r="AI47" s="171"/>
      <c r="AJ47" s="171"/>
      <c r="AK47" s="171"/>
      <c r="AL47" s="171"/>
      <c r="AM47" s="171"/>
      <c r="AN47" s="171"/>
      <c r="AO47" s="171"/>
      <c r="AP47" s="33"/>
      <c r="AQ47" s="32"/>
      <c r="AR47" s="171"/>
      <c r="AS47" s="171"/>
      <c r="AT47" s="171"/>
      <c r="AU47" s="171"/>
      <c r="AV47" s="171"/>
      <c r="AW47" s="171"/>
      <c r="AX47" s="171"/>
      <c r="AY47" s="171"/>
      <c r="AZ47" s="171"/>
      <c r="BA47" s="171"/>
      <c r="BB47" s="171"/>
      <c r="BC47" s="171"/>
      <c r="BD47" s="33"/>
    </row>
    <row r="48" spans="1:56" ht="14.1" customHeight="1" x14ac:dyDescent="0.15">
      <c r="A48" s="32"/>
      <c r="B48" s="171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33"/>
      <c r="O48" s="32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33"/>
      <c r="AC48" s="32"/>
      <c r="AD48" s="171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  <c r="AO48" s="171"/>
      <c r="AP48" s="33"/>
      <c r="AQ48" s="32"/>
      <c r="AR48" s="171"/>
      <c r="AS48" s="171"/>
      <c r="AT48" s="171"/>
      <c r="AU48" s="171"/>
      <c r="AV48" s="171"/>
      <c r="AW48" s="171"/>
      <c r="AX48" s="171"/>
      <c r="AY48" s="171"/>
      <c r="AZ48" s="171"/>
      <c r="BA48" s="171"/>
      <c r="BB48" s="171"/>
      <c r="BC48" s="171"/>
      <c r="BD48" s="33"/>
    </row>
    <row r="49" spans="1:57" ht="14.1" customHeight="1" thickBot="1" x14ac:dyDescent="0.2">
      <c r="A49" s="80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81"/>
      <c r="O49" s="80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81"/>
      <c r="AC49" s="80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81"/>
      <c r="AQ49" s="80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81"/>
      <c r="BE49" s="32"/>
    </row>
    <row r="50" spans="1:57" ht="14.1" customHeight="1" thickTop="1" x14ac:dyDescent="0.15">
      <c r="A50" s="159" t="s">
        <v>4</v>
      </c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1"/>
      <c r="O50" s="159" t="s">
        <v>5</v>
      </c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1"/>
      <c r="AC50" s="159" t="s">
        <v>6</v>
      </c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1"/>
      <c r="AQ50" s="159" t="s">
        <v>7</v>
      </c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1"/>
    </row>
    <row r="51" spans="1:57" ht="14.1" customHeight="1" x14ac:dyDescent="0.15">
      <c r="A51" s="162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4"/>
      <c r="O51" s="162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4"/>
      <c r="AC51" s="162"/>
      <c r="AD51" s="163"/>
      <c r="AE51" s="163"/>
      <c r="AF51" s="163"/>
      <c r="AG51" s="163"/>
      <c r="AH51" s="163"/>
      <c r="AI51" s="163"/>
      <c r="AJ51" s="163"/>
      <c r="AK51" s="163"/>
      <c r="AL51" s="163"/>
      <c r="AM51" s="163"/>
      <c r="AN51" s="163"/>
      <c r="AO51" s="163"/>
      <c r="AP51" s="164"/>
      <c r="AQ51" s="162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4"/>
    </row>
    <row r="52" spans="1:57" ht="14.1" customHeight="1" x14ac:dyDescent="0.15">
      <c r="A52" s="32"/>
      <c r="B52" s="165" t="str">
        <f>IF(DB!B6=13,CONCATENATE("Resultater ",DB!C3,":"),CONCATENATE("Resultater ",DB!C2,":"))</f>
        <v>Resultater 10. runde:</v>
      </c>
      <c r="C52" s="165"/>
      <c r="D52" s="165"/>
      <c r="E52" s="165"/>
      <c r="F52" s="165"/>
      <c r="G52" s="165"/>
      <c r="H52" s="169"/>
      <c r="I52" s="136"/>
      <c r="J52" s="136"/>
      <c r="K52" s="136"/>
      <c r="L52" s="136"/>
      <c r="M52" s="136"/>
      <c r="N52" s="137"/>
      <c r="O52" s="32"/>
      <c r="P52" s="165" t="str">
        <f>IF(DB!B6=13,CONCATENATE("Resultater ",DB!C3,":"),CONCATENATE("Resultater ",DB!C2,":"))</f>
        <v>Resultater 10. runde:</v>
      </c>
      <c r="Q52" s="165"/>
      <c r="R52" s="165"/>
      <c r="S52" s="165"/>
      <c r="T52" s="165"/>
      <c r="U52" s="165"/>
      <c r="V52" s="169"/>
      <c r="W52" s="136"/>
      <c r="X52" s="136"/>
      <c r="Y52" s="136"/>
      <c r="Z52" s="136"/>
      <c r="AA52" s="136"/>
      <c r="AB52" s="137"/>
      <c r="AC52" s="32"/>
      <c r="AD52" s="165" t="str">
        <f>IF(DB!B6=13,CONCATENATE("Resultater ",DB!C3,":"),CONCATENATE("Resultater ",DB!C2,":"))</f>
        <v>Resultater 10. runde:</v>
      </c>
      <c r="AE52" s="165"/>
      <c r="AF52" s="165"/>
      <c r="AG52" s="165"/>
      <c r="AH52" s="165"/>
      <c r="AI52" s="165"/>
      <c r="AJ52" s="169"/>
      <c r="AK52" s="136"/>
      <c r="AL52" s="136"/>
      <c r="AM52" s="136"/>
      <c r="AN52" s="136"/>
      <c r="AO52" s="136"/>
      <c r="AP52" s="137"/>
      <c r="AQ52" s="32"/>
      <c r="AR52" s="165" t="str">
        <f>IF(DB!B6=13,CONCATENATE("Resultater ",DB!C3,":"),CONCATENATE("Resultater ",DB!C2,":"))</f>
        <v>Resultater 10. runde:</v>
      </c>
      <c r="AS52" s="165"/>
      <c r="AT52" s="165"/>
      <c r="AU52" s="165"/>
      <c r="AV52" s="165"/>
      <c r="AW52" s="165"/>
      <c r="AX52" s="169"/>
      <c r="AY52" s="136"/>
      <c r="AZ52" s="136"/>
      <c r="BA52" s="136"/>
      <c r="BB52" s="136"/>
      <c r="BC52" s="136"/>
      <c r="BD52" s="137"/>
    </row>
    <row r="53" spans="1:57" ht="14.1" customHeight="1" x14ac:dyDescent="0.15">
      <c r="A53" s="32"/>
      <c r="B53" s="156" t="str">
        <f>DB!B219</f>
        <v>Livpool</v>
      </c>
      <c r="C53" s="156"/>
      <c r="D53" s="68" t="str">
        <f t="shared" ref="D53:D58" si="16">IF(B53&lt;&gt;"","-","")</f>
        <v>-</v>
      </c>
      <c r="E53" s="167" t="str">
        <f>DB!G219</f>
        <v>Sebjoh</v>
      </c>
      <c r="F53" s="167"/>
      <c r="G53" s="167"/>
      <c r="H53" s="167"/>
      <c r="I53" s="167"/>
      <c r="J53" s="167"/>
      <c r="K53" s="72">
        <f>DB!E219</f>
        <v>5</v>
      </c>
      <c r="L53" s="68" t="str">
        <f t="shared" ref="L53:L58" si="17">IF(K53&lt;&gt;"","-","")</f>
        <v>-</v>
      </c>
      <c r="M53" s="73">
        <f>DB!J219</f>
        <v>5</v>
      </c>
      <c r="N53" s="33"/>
      <c r="O53" s="32"/>
      <c r="P53" s="156" t="str">
        <f>DB!B226</f>
        <v>Select</v>
      </c>
      <c r="Q53" s="156"/>
      <c r="R53" s="68" t="str">
        <f t="shared" ref="R53:R58" si="18">IF(P53&lt;&gt;"","-","")</f>
        <v>-</v>
      </c>
      <c r="S53" s="167" t="str">
        <f>DB!G226</f>
        <v>Mauer</v>
      </c>
      <c r="T53" s="167"/>
      <c r="U53" s="167"/>
      <c r="V53" s="167"/>
      <c r="W53" s="167"/>
      <c r="X53" s="167"/>
      <c r="Y53" s="72">
        <f>DB!E226</f>
        <v>6</v>
      </c>
      <c r="Z53" s="68" t="str">
        <f t="shared" ref="Z53:Z58" si="19">IF(Y53&lt;&gt;"","-","")</f>
        <v>-</v>
      </c>
      <c r="AA53" s="73">
        <f>DB!J226</f>
        <v>5</v>
      </c>
      <c r="AB53" s="33"/>
      <c r="AC53" s="32"/>
      <c r="AD53" s="156" t="str">
        <f>DB!B233</f>
        <v>Kinks</v>
      </c>
      <c r="AE53" s="156"/>
      <c r="AF53" s="68" t="str">
        <f t="shared" ref="AF53:AF58" si="20">IF(AD53&lt;&gt;"","-","")</f>
        <v>-</v>
      </c>
      <c r="AG53" s="167" t="str">
        <f>DB!G233</f>
        <v>Watson</v>
      </c>
      <c r="AH53" s="167"/>
      <c r="AI53" s="167"/>
      <c r="AJ53" s="167"/>
      <c r="AK53" s="167"/>
      <c r="AL53" s="167"/>
      <c r="AM53" s="72">
        <f>DB!E233</f>
        <v>5</v>
      </c>
      <c r="AN53" s="68" t="str">
        <f t="shared" ref="AN53:AN58" si="21">IF(AM53&lt;&gt;"","-","")</f>
        <v>-</v>
      </c>
      <c r="AO53" s="73">
        <f>DB!J233</f>
        <v>4</v>
      </c>
      <c r="AP53" s="33"/>
      <c r="AQ53" s="32"/>
      <c r="AR53" s="156" t="str">
        <f>DB!B240</f>
        <v>Himbo</v>
      </c>
      <c r="AS53" s="156"/>
      <c r="AT53" s="68" t="str">
        <f t="shared" ref="AT53:AT58" si="22">IF(AR53&lt;&gt;"","-","")</f>
        <v>-</v>
      </c>
      <c r="AU53" s="167" t="str">
        <f>DB!G240</f>
        <v>Randers</v>
      </c>
      <c r="AV53" s="167"/>
      <c r="AW53" s="167"/>
      <c r="AX53" s="167"/>
      <c r="AY53" s="167"/>
      <c r="AZ53" s="167"/>
      <c r="BA53" s="72">
        <f>DB!E240</f>
        <v>5</v>
      </c>
      <c r="BB53" s="68" t="str">
        <f t="shared" ref="BB53:BB58" si="23">IF(BA53&lt;&gt;"","-","")</f>
        <v>-</v>
      </c>
      <c r="BC53" s="73">
        <f>DB!J240</f>
        <v>6</v>
      </c>
      <c r="BD53" s="33"/>
    </row>
    <row r="54" spans="1:57" ht="14.1" customHeight="1" x14ac:dyDescent="0.15">
      <c r="A54" s="32"/>
      <c r="B54" s="156" t="str">
        <f>DB!B220</f>
        <v>Hede</v>
      </c>
      <c r="C54" s="156"/>
      <c r="D54" s="68" t="str">
        <f t="shared" si="16"/>
        <v>-</v>
      </c>
      <c r="E54" s="167" t="str">
        <f>DB!G220</f>
        <v>Gunners</v>
      </c>
      <c r="F54" s="167"/>
      <c r="G54" s="167"/>
      <c r="H54" s="167"/>
      <c r="I54" s="167"/>
      <c r="J54" s="167"/>
      <c r="K54" s="72">
        <f>DB!E220</f>
        <v>5</v>
      </c>
      <c r="L54" s="68" t="str">
        <f t="shared" si="17"/>
        <v>-</v>
      </c>
      <c r="M54" s="73">
        <f>DB!J220</f>
        <v>7</v>
      </c>
      <c r="N54" s="33"/>
      <c r="O54" s="32"/>
      <c r="P54" s="156" t="str">
        <f>DB!B227</f>
        <v>Chelsea</v>
      </c>
      <c r="Q54" s="156"/>
      <c r="R54" s="68" t="str">
        <f t="shared" si="18"/>
        <v>-</v>
      </c>
      <c r="S54" s="167" t="str">
        <f>DB!G227</f>
        <v>LPHJ</v>
      </c>
      <c r="T54" s="167"/>
      <c r="U54" s="167"/>
      <c r="V54" s="167"/>
      <c r="W54" s="167"/>
      <c r="X54" s="167"/>
      <c r="Y54" s="72">
        <f>DB!E227</f>
        <v>4</v>
      </c>
      <c r="Z54" s="68" t="str">
        <f t="shared" si="19"/>
        <v>-</v>
      </c>
      <c r="AA54" s="73">
        <f>DB!J227</f>
        <v>6</v>
      </c>
      <c r="AB54" s="33"/>
      <c r="AC54" s="32"/>
      <c r="AD54" s="156" t="str">
        <f>DB!B234</f>
        <v>Anfield</v>
      </c>
      <c r="AE54" s="156"/>
      <c r="AF54" s="68" t="str">
        <f t="shared" si="20"/>
        <v>-</v>
      </c>
      <c r="AG54" s="167" t="str">
        <f>DB!G234</f>
        <v>Far</v>
      </c>
      <c r="AH54" s="167"/>
      <c r="AI54" s="167"/>
      <c r="AJ54" s="167"/>
      <c r="AK54" s="167"/>
      <c r="AL54" s="167"/>
      <c r="AM54" s="72">
        <f>DB!E234</f>
        <v>6</v>
      </c>
      <c r="AN54" s="68" t="str">
        <f t="shared" si="21"/>
        <v>-</v>
      </c>
      <c r="AO54" s="73">
        <f>DB!J234</f>
        <v>6</v>
      </c>
      <c r="AP54" s="33"/>
      <c r="AQ54" s="32"/>
      <c r="AR54" s="156" t="str">
        <f>DB!B241</f>
        <v>Flinca</v>
      </c>
      <c r="AS54" s="156"/>
      <c r="AT54" s="68" t="str">
        <f t="shared" si="22"/>
        <v>-</v>
      </c>
      <c r="AU54" s="167" t="str">
        <f>DB!G241</f>
        <v>Højgård</v>
      </c>
      <c r="AV54" s="167"/>
      <c r="AW54" s="167"/>
      <c r="AX54" s="167"/>
      <c r="AY54" s="167"/>
      <c r="AZ54" s="167"/>
      <c r="BA54" s="72">
        <f>DB!E241</f>
        <v>5</v>
      </c>
      <c r="BB54" s="68" t="str">
        <f t="shared" si="23"/>
        <v>-</v>
      </c>
      <c r="BC54" s="73">
        <f>DB!J241</f>
        <v>5</v>
      </c>
      <c r="BD54" s="33"/>
    </row>
    <row r="55" spans="1:57" ht="14.1" customHeight="1" x14ac:dyDescent="0.15">
      <c r="A55" s="32"/>
      <c r="B55" s="156" t="str">
        <f>DB!B221</f>
        <v>Cottee</v>
      </c>
      <c r="C55" s="156"/>
      <c r="D55" s="68" t="str">
        <f t="shared" si="16"/>
        <v>-</v>
      </c>
      <c r="E55" s="167" t="str">
        <f>DB!G221</f>
        <v>Anderup</v>
      </c>
      <c r="F55" s="167"/>
      <c r="G55" s="167"/>
      <c r="H55" s="167"/>
      <c r="I55" s="167"/>
      <c r="J55" s="167"/>
      <c r="K55" s="72">
        <f>DB!E221</f>
        <v>5</v>
      </c>
      <c r="L55" s="68" t="str">
        <f t="shared" si="17"/>
        <v>-</v>
      </c>
      <c r="M55" s="73">
        <f>DB!J221</f>
        <v>5</v>
      </c>
      <c r="N55" s="33"/>
      <c r="O55" s="32"/>
      <c r="P55" s="156" t="str">
        <f>DB!B228</f>
        <v>Harry</v>
      </c>
      <c r="Q55" s="156"/>
      <c r="R55" s="68" t="str">
        <f t="shared" si="18"/>
        <v>-</v>
      </c>
      <c r="S55" s="167" t="str">
        <f>DB!G228</f>
        <v>Nemelig</v>
      </c>
      <c r="T55" s="167"/>
      <c r="U55" s="167"/>
      <c r="V55" s="167"/>
      <c r="W55" s="167"/>
      <c r="X55" s="167"/>
      <c r="Y55" s="72">
        <f>DB!E228</f>
        <v>4</v>
      </c>
      <c r="Z55" s="68" t="str">
        <f t="shared" si="19"/>
        <v>-</v>
      </c>
      <c r="AA55" s="73">
        <f>DB!J228</f>
        <v>7</v>
      </c>
      <c r="AB55" s="33"/>
      <c r="AC55" s="32"/>
      <c r="AD55" s="156" t="str">
        <f>DB!B235</f>
        <v>Murer</v>
      </c>
      <c r="AE55" s="156"/>
      <c r="AF55" s="68" t="str">
        <f t="shared" si="20"/>
        <v>-</v>
      </c>
      <c r="AG55" s="167" t="str">
        <f>DB!G235</f>
        <v>Schøn</v>
      </c>
      <c r="AH55" s="167"/>
      <c r="AI55" s="167"/>
      <c r="AJ55" s="167"/>
      <c r="AK55" s="167"/>
      <c r="AL55" s="167"/>
      <c r="AM55" s="72">
        <f>DB!E235</f>
        <v>5</v>
      </c>
      <c r="AN55" s="68" t="str">
        <f t="shared" si="21"/>
        <v>-</v>
      </c>
      <c r="AO55" s="73">
        <f>DB!J235</f>
        <v>4</v>
      </c>
      <c r="AP55" s="33"/>
      <c r="AQ55" s="32"/>
      <c r="AR55" s="156" t="str">
        <f>DB!B242</f>
        <v>Benbo</v>
      </c>
      <c r="AS55" s="156"/>
      <c r="AT55" s="68" t="str">
        <f t="shared" si="22"/>
        <v>-</v>
      </c>
      <c r="AU55" s="167" t="str">
        <f>DB!G242</f>
        <v>Harry</v>
      </c>
      <c r="AV55" s="167"/>
      <c r="AW55" s="167"/>
      <c r="AX55" s="167"/>
      <c r="AY55" s="167"/>
      <c r="AZ55" s="167"/>
      <c r="BA55" s="72">
        <f>DB!E242</f>
        <v>6</v>
      </c>
      <c r="BB55" s="68" t="str">
        <f t="shared" si="23"/>
        <v>-</v>
      </c>
      <c r="BC55" s="73">
        <f>DB!J242</f>
        <v>4</v>
      </c>
      <c r="BD55" s="33"/>
    </row>
    <row r="56" spans="1:57" ht="14.1" customHeight="1" x14ac:dyDescent="0.15">
      <c r="A56" s="32"/>
      <c r="B56" s="156" t="str">
        <f>DB!B222</f>
        <v>Steam</v>
      </c>
      <c r="C56" s="156"/>
      <c r="D56" s="68" t="str">
        <f t="shared" si="16"/>
        <v>-</v>
      </c>
      <c r="E56" s="167" t="str">
        <f>DB!G222</f>
        <v>Far</v>
      </c>
      <c r="F56" s="167"/>
      <c r="G56" s="167"/>
      <c r="H56" s="167"/>
      <c r="I56" s="167"/>
      <c r="J56" s="167"/>
      <c r="K56" s="72">
        <f>DB!E222</f>
        <v>5</v>
      </c>
      <c r="L56" s="68" t="str">
        <f t="shared" si="17"/>
        <v>-</v>
      </c>
      <c r="M56" s="73">
        <f>DB!J222</f>
        <v>6</v>
      </c>
      <c r="N56" s="33"/>
      <c r="O56" s="32"/>
      <c r="P56" s="156" t="str">
        <f>DB!B229</f>
        <v>Agger</v>
      </c>
      <c r="Q56" s="156"/>
      <c r="R56" s="68" t="str">
        <f t="shared" si="18"/>
        <v>-</v>
      </c>
      <c r="S56" s="167" t="str">
        <f>DB!G229</f>
        <v>Steam</v>
      </c>
      <c r="T56" s="167"/>
      <c r="U56" s="167"/>
      <c r="V56" s="167"/>
      <c r="W56" s="167"/>
      <c r="X56" s="167"/>
      <c r="Y56" s="72">
        <f>DB!E229</f>
        <v>4</v>
      </c>
      <c r="Z56" s="68" t="str">
        <f t="shared" si="19"/>
        <v>-</v>
      </c>
      <c r="AA56" s="73">
        <f>DB!J229</f>
        <v>5</v>
      </c>
      <c r="AB56" s="33"/>
      <c r="AC56" s="32"/>
      <c r="AD56" s="156" t="str">
        <f>DB!B236</f>
        <v>Lund</v>
      </c>
      <c r="AE56" s="156"/>
      <c r="AF56" s="68" t="str">
        <f t="shared" si="20"/>
        <v>-</v>
      </c>
      <c r="AG56" s="167" t="str">
        <f>DB!G236</f>
        <v>Laplace</v>
      </c>
      <c r="AH56" s="167"/>
      <c r="AI56" s="167"/>
      <c r="AJ56" s="167"/>
      <c r="AK56" s="167"/>
      <c r="AL56" s="167"/>
      <c r="AM56" s="72">
        <f>DB!E236</f>
        <v>5</v>
      </c>
      <c r="AN56" s="68" t="str">
        <f t="shared" si="21"/>
        <v>-</v>
      </c>
      <c r="AO56" s="73">
        <f>DB!J236</f>
        <v>4</v>
      </c>
      <c r="AP56" s="33"/>
      <c r="AQ56" s="32"/>
      <c r="AR56" s="156" t="str">
        <f>DB!B243</f>
        <v>Idskov</v>
      </c>
      <c r="AS56" s="156"/>
      <c r="AT56" s="68" t="str">
        <f t="shared" si="22"/>
        <v>-</v>
      </c>
      <c r="AU56" s="167" t="str">
        <f>DB!G243</f>
        <v>Murer</v>
      </c>
      <c r="AV56" s="167"/>
      <c r="AW56" s="167"/>
      <c r="AX56" s="167"/>
      <c r="AY56" s="167"/>
      <c r="AZ56" s="167"/>
      <c r="BA56" s="72">
        <f>DB!E243</f>
        <v>5</v>
      </c>
      <c r="BB56" s="68" t="str">
        <f t="shared" si="23"/>
        <v>-</v>
      </c>
      <c r="BC56" s="73">
        <f>DB!J243</f>
        <v>5</v>
      </c>
      <c r="BD56" s="33"/>
    </row>
    <row r="57" spans="1:57" ht="14.1" customHeight="1" x14ac:dyDescent="0.15">
      <c r="A57" s="32"/>
      <c r="B57" s="156" t="str">
        <f>DB!B223</f>
        <v>Select</v>
      </c>
      <c r="C57" s="156"/>
      <c r="D57" s="68" t="str">
        <f t="shared" si="16"/>
        <v>-</v>
      </c>
      <c r="E57" s="167" t="str">
        <f>DB!G223</f>
        <v>Forest</v>
      </c>
      <c r="F57" s="167"/>
      <c r="G57" s="167"/>
      <c r="H57" s="167"/>
      <c r="I57" s="167"/>
      <c r="J57" s="167"/>
      <c r="K57" s="72">
        <f>DB!E223</f>
        <v>6</v>
      </c>
      <c r="L57" s="68" t="str">
        <f t="shared" si="17"/>
        <v>-</v>
      </c>
      <c r="M57" s="73">
        <f>DB!J223</f>
        <v>5</v>
      </c>
      <c r="N57" s="33"/>
      <c r="O57" s="32"/>
      <c r="P57" s="156" t="str">
        <f>DB!B230</f>
        <v>Frydkær</v>
      </c>
      <c r="Q57" s="156"/>
      <c r="R57" s="68" t="str">
        <f t="shared" si="18"/>
        <v>-</v>
      </c>
      <c r="S57" s="167" t="str">
        <f>DB!G230</f>
        <v>SPVK</v>
      </c>
      <c r="T57" s="167"/>
      <c r="U57" s="167"/>
      <c r="V57" s="167"/>
      <c r="W57" s="167"/>
      <c r="X57" s="167"/>
      <c r="Y57" s="72">
        <f>DB!E230</f>
        <v>6</v>
      </c>
      <c r="Z57" s="68" t="str">
        <f t="shared" si="19"/>
        <v>-</v>
      </c>
      <c r="AA57" s="73">
        <f>DB!J230</f>
        <v>6</v>
      </c>
      <c r="AB57" s="33"/>
      <c r="AC57" s="32"/>
      <c r="AD57" s="156" t="str">
        <f>DB!B237</f>
        <v>Nuser</v>
      </c>
      <c r="AE57" s="156"/>
      <c r="AF57" s="68" t="str">
        <f t="shared" si="20"/>
        <v>-</v>
      </c>
      <c r="AG57" s="167" t="str">
        <f>DB!G237</f>
        <v>Select</v>
      </c>
      <c r="AH57" s="167"/>
      <c r="AI57" s="167"/>
      <c r="AJ57" s="167"/>
      <c r="AK57" s="167"/>
      <c r="AL57" s="167"/>
      <c r="AM57" s="72">
        <f>DB!E237</f>
        <v>4</v>
      </c>
      <c r="AN57" s="68" t="str">
        <f t="shared" si="21"/>
        <v>-</v>
      </c>
      <c r="AO57" s="73">
        <f>DB!J237</f>
        <v>6</v>
      </c>
      <c r="AP57" s="33"/>
      <c r="AQ57" s="32"/>
      <c r="AR57" s="156" t="str">
        <f>DB!B244</f>
        <v>Kailua</v>
      </c>
      <c r="AS57" s="156"/>
      <c r="AT57" s="68" t="str">
        <f t="shared" si="22"/>
        <v>-</v>
      </c>
      <c r="AU57" s="167" t="str">
        <f>DB!G244</f>
        <v>Zico</v>
      </c>
      <c r="AV57" s="167"/>
      <c r="AW57" s="167"/>
      <c r="AX57" s="167"/>
      <c r="AY57" s="167"/>
      <c r="AZ57" s="167"/>
      <c r="BA57" s="72">
        <f>DB!E244</f>
        <v>6</v>
      </c>
      <c r="BB57" s="68" t="str">
        <f t="shared" si="23"/>
        <v>-</v>
      </c>
      <c r="BC57" s="73">
        <f>DB!J244</f>
        <v>5</v>
      </c>
      <c r="BD57" s="33"/>
    </row>
    <row r="58" spans="1:57" ht="14.1" customHeight="1" x14ac:dyDescent="0.15">
      <c r="A58" s="32"/>
      <c r="B58" s="156" t="str">
        <f>DB!B224</f>
        <v>Himbo</v>
      </c>
      <c r="C58" s="156"/>
      <c r="D58" s="68" t="str">
        <f t="shared" si="16"/>
        <v>-</v>
      </c>
      <c r="E58" s="167" t="str">
        <f>DB!G224</f>
        <v>Murer</v>
      </c>
      <c r="F58" s="167"/>
      <c r="G58" s="167"/>
      <c r="H58" s="167"/>
      <c r="I58" s="167"/>
      <c r="J58" s="167"/>
      <c r="K58" s="72">
        <f>DB!E224</f>
        <v>5</v>
      </c>
      <c r="L58" s="68" t="str">
        <f t="shared" si="17"/>
        <v>-</v>
      </c>
      <c r="M58" s="73">
        <f>DB!J224</f>
        <v>5</v>
      </c>
      <c r="N58" s="33"/>
      <c r="O58" s="32"/>
      <c r="P58" s="156" t="str">
        <f>DB!B231</f>
        <v>MFP</v>
      </c>
      <c r="Q58" s="156"/>
      <c r="R58" s="68" t="str">
        <f t="shared" si="18"/>
        <v>-</v>
      </c>
      <c r="S58" s="167" t="str">
        <f>DB!G231</f>
        <v>Idskov</v>
      </c>
      <c r="T58" s="167"/>
      <c r="U58" s="167"/>
      <c r="V58" s="167"/>
      <c r="W58" s="167"/>
      <c r="X58" s="167"/>
      <c r="Y58" s="72">
        <f>DB!E231</f>
        <v>6</v>
      </c>
      <c r="Z58" s="68" t="str">
        <f t="shared" si="19"/>
        <v>-</v>
      </c>
      <c r="AA58" s="73">
        <f>DB!J231</f>
        <v>5</v>
      </c>
      <c r="AB58" s="33"/>
      <c r="AC58" s="32"/>
      <c r="AD58" s="156" t="str">
        <f>DB!B238</f>
        <v>Futte</v>
      </c>
      <c r="AE58" s="156"/>
      <c r="AF58" s="68" t="str">
        <f t="shared" si="20"/>
        <v>-</v>
      </c>
      <c r="AG58" s="167" t="str">
        <f>DB!G238</f>
        <v>brula</v>
      </c>
      <c r="AH58" s="167"/>
      <c r="AI58" s="167"/>
      <c r="AJ58" s="167"/>
      <c r="AK58" s="167"/>
      <c r="AL58" s="167"/>
      <c r="AM58" s="72">
        <f>DB!E238</f>
        <v>7</v>
      </c>
      <c r="AN58" s="68" t="str">
        <f t="shared" si="21"/>
        <v>-</v>
      </c>
      <c r="AO58" s="73">
        <f>DB!J238</f>
        <v>4</v>
      </c>
      <c r="AP58" s="33"/>
      <c r="AQ58" s="32"/>
      <c r="AR58" s="156" t="str">
        <f>DB!B245</f>
        <v>Steam</v>
      </c>
      <c r="AS58" s="156"/>
      <c r="AT58" s="68" t="str">
        <f t="shared" si="22"/>
        <v>-</v>
      </c>
      <c r="AU58" s="167" t="str">
        <f>DB!G245</f>
        <v>Percy</v>
      </c>
      <c r="AV58" s="167"/>
      <c r="AW58" s="167"/>
      <c r="AX58" s="167"/>
      <c r="AY58" s="167"/>
      <c r="AZ58" s="167"/>
      <c r="BA58" s="72">
        <f>DB!E245</f>
        <v>5</v>
      </c>
      <c r="BB58" s="68" t="str">
        <f t="shared" si="23"/>
        <v>-</v>
      </c>
      <c r="BC58" s="73">
        <f>DB!J245</f>
        <v>4</v>
      </c>
      <c r="BD58" s="33"/>
    </row>
    <row r="59" spans="1:57" ht="14.1" customHeight="1" x14ac:dyDescent="0.15">
      <c r="A59" s="32"/>
      <c r="B59" s="169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33"/>
      <c r="O59" s="32"/>
      <c r="P59" s="169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33"/>
      <c r="AC59" s="32"/>
      <c r="AD59" s="169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33"/>
      <c r="AQ59" s="32"/>
      <c r="AR59" s="169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33"/>
    </row>
    <row r="60" spans="1:57" ht="14.1" customHeight="1" x14ac:dyDescent="0.15">
      <c r="A60" s="32"/>
      <c r="B60" s="156" t="s">
        <v>22</v>
      </c>
      <c r="C60" s="156"/>
      <c r="D60" s="156"/>
      <c r="E60" s="156"/>
      <c r="F60" s="156"/>
      <c r="G60" s="156"/>
      <c r="H60" s="170"/>
      <c r="I60" s="170"/>
      <c r="J60" s="170"/>
      <c r="K60" s="169">
        <f>DB!F2</f>
        <v>5</v>
      </c>
      <c r="L60" s="136"/>
      <c r="M60" s="136"/>
      <c r="N60" s="33"/>
      <c r="O60" s="32"/>
      <c r="P60" s="156" t="s">
        <v>22</v>
      </c>
      <c r="Q60" s="156"/>
      <c r="R60" s="156"/>
      <c r="S60" s="156"/>
      <c r="T60" s="156"/>
      <c r="U60" s="156"/>
      <c r="V60" s="170"/>
      <c r="W60" s="170"/>
      <c r="X60" s="170"/>
      <c r="Y60" s="169">
        <f>DB!F2</f>
        <v>5</v>
      </c>
      <c r="Z60" s="136"/>
      <c r="AA60" s="136"/>
      <c r="AB60" s="33"/>
      <c r="AC60" s="32"/>
      <c r="AD60" s="156" t="s">
        <v>22</v>
      </c>
      <c r="AE60" s="156"/>
      <c r="AF60" s="156"/>
      <c r="AG60" s="156"/>
      <c r="AH60" s="156"/>
      <c r="AI60" s="156"/>
      <c r="AJ60" s="170"/>
      <c r="AK60" s="170"/>
      <c r="AL60" s="170"/>
      <c r="AM60" s="169">
        <f>DB!F2</f>
        <v>5</v>
      </c>
      <c r="AN60" s="136"/>
      <c r="AO60" s="136"/>
      <c r="AP60" s="33"/>
      <c r="AQ60" s="32"/>
      <c r="AR60" s="156" t="s">
        <v>22</v>
      </c>
      <c r="AS60" s="156"/>
      <c r="AT60" s="156"/>
      <c r="AU60" s="156"/>
      <c r="AV60" s="156"/>
      <c r="AW60" s="156"/>
      <c r="AX60" s="170"/>
      <c r="AY60" s="170"/>
      <c r="AZ60" s="170"/>
      <c r="BA60" s="169">
        <f>DB!F2</f>
        <v>5</v>
      </c>
      <c r="BB60" s="136"/>
      <c r="BC60" s="136"/>
      <c r="BD60" s="33"/>
    </row>
    <row r="61" spans="1:57" ht="14.1" customHeight="1" x14ac:dyDescent="0.15">
      <c r="A61" s="32"/>
      <c r="N61" s="33"/>
      <c r="O61" s="32"/>
      <c r="AB61" s="33"/>
      <c r="AC61" s="32"/>
      <c r="AP61" s="33"/>
      <c r="AQ61" s="32"/>
      <c r="BD61" s="33"/>
    </row>
    <row r="62" spans="1:57" ht="14.1" customHeight="1" x14ac:dyDescent="0.15">
      <c r="A62" s="32"/>
      <c r="B62" s="165" t="s">
        <v>19</v>
      </c>
      <c r="C62" s="165"/>
      <c r="D62" s="165"/>
      <c r="E62" s="165"/>
      <c r="F62" s="165"/>
      <c r="G62" s="86" t="s">
        <v>20</v>
      </c>
      <c r="I62" s="89" t="s">
        <v>25</v>
      </c>
      <c r="K62" s="88" t="s">
        <v>26</v>
      </c>
      <c r="M62" s="89" t="str">
        <f>IF(M63&gt;9,"P ","P")</f>
        <v xml:space="preserve">P </v>
      </c>
      <c r="N62" s="33"/>
      <c r="O62" s="32"/>
      <c r="P62" s="165" t="s">
        <v>19</v>
      </c>
      <c r="Q62" s="165"/>
      <c r="R62" s="165"/>
      <c r="S62" s="165"/>
      <c r="T62" s="165"/>
      <c r="U62" s="86" t="s">
        <v>20</v>
      </c>
      <c r="W62" s="89" t="s">
        <v>25</v>
      </c>
      <c r="Y62" s="88" t="s">
        <v>26</v>
      </c>
      <c r="AA62" s="89" t="str">
        <f>IF(AA63&gt;9,"P ","P")</f>
        <v xml:space="preserve">P </v>
      </c>
      <c r="AB62" s="33"/>
      <c r="AC62" s="32"/>
      <c r="AD62" s="165" t="s">
        <v>19</v>
      </c>
      <c r="AE62" s="165"/>
      <c r="AF62" s="165"/>
      <c r="AG62" s="165"/>
      <c r="AH62" s="165"/>
      <c r="AI62" s="86" t="s">
        <v>20</v>
      </c>
      <c r="AK62" s="89" t="s">
        <v>25</v>
      </c>
      <c r="AM62" s="88" t="s">
        <v>26</v>
      </c>
      <c r="AO62" s="89" t="str">
        <f>IF(AO63&gt;9,"P ","P")</f>
        <v xml:space="preserve">P </v>
      </c>
      <c r="AP62" s="33"/>
      <c r="AQ62" s="32"/>
      <c r="AR62" s="165" t="s">
        <v>19</v>
      </c>
      <c r="AS62" s="165"/>
      <c r="AT62" s="165"/>
      <c r="AU62" s="165"/>
      <c r="AV62" s="165"/>
      <c r="AW62" s="86" t="s">
        <v>20</v>
      </c>
      <c r="AY62" s="89" t="s">
        <v>25</v>
      </c>
      <c r="BA62" s="88" t="s">
        <v>26</v>
      </c>
      <c r="BC62" s="89" t="str">
        <f>IF(BC63&gt;9,"P ","P")</f>
        <v xml:space="preserve">P </v>
      </c>
      <c r="BD62" s="33"/>
    </row>
    <row r="63" spans="1:57" ht="14.1" customHeight="1" x14ac:dyDescent="0.15">
      <c r="A63" s="32"/>
      <c r="B63" s="72" t="s">
        <v>29</v>
      </c>
      <c r="C63" s="157" t="str">
        <f>DGET(DB!A355:CL367,"Signatur",DB!A546:A547)</f>
        <v>Livpool</v>
      </c>
      <c r="D63" s="157"/>
      <c r="E63" s="157"/>
      <c r="G63" s="68">
        <f>DGET(DB!A355:CL367,"K E",DB!A546:A547)</f>
        <v>10</v>
      </c>
      <c r="I63" s="72">
        <f>DGET(DB!A355:CL367,"ES E",DB!A546:A547)</f>
        <v>65</v>
      </c>
      <c r="J63" s="68" t="str">
        <f>IF(I63&lt;&gt;"","-","")</f>
        <v>-</v>
      </c>
      <c r="K63" s="73">
        <f>DGET(DB!A355:CL367,"MS E",DB!A546:A547)</f>
        <v>61</v>
      </c>
      <c r="M63" s="72">
        <f>DGET(DB!A355:CL367,"P E",DB!A546:A547)</f>
        <v>19</v>
      </c>
      <c r="N63" s="33"/>
      <c r="O63" s="32"/>
      <c r="P63" s="72" t="s">
        <v>29</v>
      </c>
      <c r="Q63" s="157" t="str">
        <f>DGET(DB!A368:CL380,"Signatur",DB!A546:A547)</f>
        <v>Frydkær</v>
      </c>
      <c r="R63" s="157"/>
      <c r="S63" s="157"/>
      <c r="U63" s="68">
        <f>DGET(DB!A368:CL380,"K E",DB!A546:A547)</f>
        <v>10</v>
      </c>
      <c r="W63" s="72">
        <f>DGET(DB!A368:CL380,"ES E",DB!A546:A547)</f>
        <v>73</v>
      </c>
      <c r="X63" s="68" t="str">
        <f>IF(W63&lt;&gt;"","-","")</f>
        <v>-</v>
      </c>
      <c r="Y63" s="73">
        <f>DGET(DB!A368:CL380,"MS E",DB!A546:A547)</f>
        <v>68</v>
      </c>
      <c r="AA63" s="72">
        <f>DGET(DB!A368:CL380,"P E",DB!A546:A547)</f>
        <v>18</v>
      </c>
      <c r="AB63" s="33"/>
      <c r="AC63" s="32"/>
      <c r="AD63" s="72" t="s">
        <v>29</v>
      </c>
      <c r="AE63" s="157" t="str">
        <f>DGET(DB!A381:CL393,"Signatur",DB!A546:A547)</f>
        <v>Select</v>
      </c>
      <c r="AF63" s="157"/>
      <c r="AG63" s="157"/>
      <c r="AI63" s="68">
        <f>DGET(DB!A381:CL393,"K E",DB!A546:A547)</f>
        <v>10</v>
      </c>
      <c r="AK63" s="72">
        <f>DGET(DB!A381:CL393,"ES E",DB!A546:A547)</f>
        <v>68</v>
      </c>
      <c r="AL63" s="68" t="str">
        <f>IF(AK63&lt;&gt;"","-","")</f>
        <v>-</v>
      </c>
      <c r="AM63" s="73">
        <f>DGET(DB!A381:CL393,"MS E",DB!A546:A547)</f>
        <v>63</v>
      </c>
      <c r="AO63" s="72">
        <f>DGET(DB!A381:CL393,"P E",DB!A546:A547)</f>
        <v>19</v>
      </c>
      <c r="AP63" s="33"/>
      <c r="AQ63" s="32"/>
      <c r="AR63" s="72" t="s">
        <v>29</v>
      </c>
      <c r="AS63" s="157" t="str">
        <f>DGET(DB!A394:CL406,"Signatur",DB!A546:A547)</f>
        <v>Benbo</v>
      </c>
      <c r="AT63" s="157"/>
      <c r="AU63" s="157"/>
      <c r="AW63" s="68">
        <f>DGET(DB!A394:CL406,"K E",DB!A546:A547)</f>
        <v>10</v>
      </c>
      <c r="AY63" s="72">
        <f>DGET(DB!A394:CL406,"ES E",DB!A546:A547)</f>
        <v>74</v>
      </c>
      <c r="AZ63" s="68" t="str">
        <f>IF(AY63&lt;&gt;"","-","")</f>
        <v>-</v>
      </c>
      <c r="BA63" s="73">
        <f>DGET(DB!A394:CL406,"MS E",DB!A546:A547)</f>
        <v>62</v>
      </c>
      <c r="BC63" s="72">
        <f>DGET(DB!A394:CL406,"P E",DB!A546:A547)</f>
        <v>21</v>
      </c>
      <c r="BD63" s="33"/>
    </row>
    <row r="64" spans="1:57" ht="14.1" customHeight="1" thickBot="1" x14ac:dyDescent="0.2">
      <c r="A64" s="32"/>
      <c r="B64" s="74" t="s">
        <v>30</v>
      </c>
      <c r="C64" s="168" t="str">
        <f>DGET(DB!A355:CL367,"Signatur",DB!B546:B547)</f>
        <v>Anderup</v>
      </c>
      <c r="D64" s="168"/>
      <c r="E64" s="168"/>
      <c r="F64" s="76"/>
      <c r="G64" s="76">
        <f>DGET(DB!A355:CL367,"K E",DB!B546:B547)</f>
        <v>10</v>
      </c>
      <c r="H64" s="76"/>
      <c r="I64" s="74">
        <f>DGET(DB!A355:CL367,"ES E",DB!B546:B547)</f>
        <v>68</v>
      </c>
      <c r="J64" s="76" t="str">
        <f t="shared" ref="J64:J74" si="24">IF(I64&lt;&gt;"","-","")</f>
        <v>-</v>
      </c>
      <c r="K64" s="75">
        <f>DGET(DB!A355:CL367,"MS E",DB!B546:B547)</f>
        <v>65</v>
      </c>
      <c r="L64" s="76"/>
      <c r="M64" s="74">
        <f>DGET(DB!A355:CL367,"P E",DB!B546:B547)</f>
        <v>18</v>
      </c>
      <c r="N64" s="33"/>
      <c r="O64" s="32"/>
      <c r="P64" s="74" t="s">
        <v>30</v>
      </c>
      <c r="Q64" s="168" t="str">
        <f>DGET(DB!A368:CL380,"Signatur",DB!B546:B547)</f>
        <v>LPHJ</v>
      </c>
      <c r="R64" s="168"/>
      <c r="S64" s="168"/>
      <c r="T64" s="76"/>
      <c r="U64" s="76">
        <f>DGET(DB!A368:CL380,"K E",DB!B546:B547)</f>
        <v>10</v>
      </c>
      <c r="V64" s="76"/>
      <c r="W64" s="74">
        <f>DGET(DB!A368:CL380,"ES E",DB!B546:B547)</f>
        <v>68</v>
      </c>
      <c r="X64" s="76" t="str">
        <f t="shared" ref="X64:X74" si="25">IF(W64&lt;&gt;"","-","")</f>
        <v>-</v>
      </c>
      <c r="Y64" s="75">
        <f>DGET(DB!A368:CL380,"MS E",DB!B546:B547)</f>
        <v>65</v>
      </c>
      <c r="Z64" s="76"/>
      <c r="AA64" s="74">
        <f>DGET(DB!A368:CL380,"P E",DB!B546:B547)</f>
        <v>17</v>
      </c>
      <c r="AB64" s="33"/>
      <c r="AC64" s="32"/>
      <c r="AD64" s="74" t="s">
        <v>30</v>
      </c>
      <c r="AE64" s="168" t="str">
        <f>DGET(DB!A381:CL393,"Signatur",DB!B546:B547)</f>
        <v>Far</v>
      </c>
      <c r="AF64" s="168"/>
      <c r="AG64" s="168"/>
      <c r="AH64" s="76"/>
      <c r="AI64" s="76">
        <f>DGET(DB!A381:CL393,"K E",DB!B546:B547)</f>
        <v>10</v>
      </c>
      <c r="AJ64" s="76"/>
      <c r="AK64" s="74">
        <f>DGET(DB!A381:CL393,"ES E",DB!B546:B547)</f>
        <v>69</v>
      </c>
      <c r="AL64" s="76" t="str">
        <f t="shared" ref="AL64:AL74" si="26">IF(AK64&lt;&gt;"","-","")</f>
        <v>-</v>
      </c>
      <c r="AM64" s="75">
        <f>DGET(DB!A381:CL393,"MS E",DB!B546:B547)</f>
        <v>64</v>
      </c>
      <c r="AN64" s="76"/>
      <c r="AO64" s="74">
        <f>DGET(DB!A381:CL393,"P E",DB!B546:B547)</f>
        <v>16</v>
      </c>
      <c r="AP64" s="33"/>
      <c r="AQ64" s="32"/>
      <c r="AR64" s="74" t="s">
        <v>30</v>
      </c>
      <c r="AS64" s="168" t="str">
        <f>DGET(DB!A394:CL406,"Signatur",DB!B546:B547)</f>
        <v>Idskov</v>
      </c>
      <c r="AT64" s="168"/>
      <c r="AU64" s="168"/>
      <c r="AV64" s="76"/>
      <c r="AW64" s="76">
        <f>DGET(DB!A394:CL406,"K E",DB!B546:B547)</f>
        <v>10</v>
      </c>
      <c r="AX64" s="76"/>
      <c r="AY64" s="74">
        <f>DGET(DB!A394:CL406,"ES E",DB!B546:B547)</f>
        <v>72</v>
      </c>
      <c r="AZ64" s="76" t="str">
        <f t="shared" ref="AZ64:AZ74" si="27">IF(AY64&lt;&gt;"","-","")</f>
        <v>-</v>
      </c>
      <c r="BA64" s="75">
        <f>DGET(DB!A394:CL406,"MS E",DB!B546:B547)</f>
        <v>63</v>
      </c>
      <c r="BB64" s="76"/>
      <c r="BC64" s="74">
        <f>DGET(DB!A394:CL406,"P E",DB!B546:B547)</f>
        <v>21</v>
      </c>
      <c r="BD64" s="33"/>
    </row>
    <row r="65" spans="1:56" ht="14.1" customHeight="1" x14ac:dyDescent="0.15">
      <c r="A65" s="32"/>
      <c r="B65" s="72" t="s">
        <v>31</v>
      </c>
      <c r="C65" s="157" t="str">
        <f>DGET(DB!A355:CL367,"Signatur",DB!C546:C547)</f>
        <v>Himbo</v>
      </c>
      <c r="D65" s="157"/>
      <c r="E65" s="157"/>
      <c r="G65" s="68">
        <f>DGET(DB!A355:CL367,"K E",DB!C546:C547)</f>
        <v>10</v>
      </c>
      <c r="I65" s="72">
        <f>DGET(DB!A355:CL367,"ES E",DB!C546:C547)</f>
        <v>67</v>
      </c>
      <c r="J65" s="68" t="str">
        <f t="shared" si="24"/>
        <v>-</v>
      </c>
      <c r="K65" s="73">
        <f>DGET(DB!A355:CL367,"MS E",DB!C546:C547)</f>
        <v>61</v>
      </c>
      <c r="M65" s="72">
        <f>DGET(DB!A355:CL367,"P E",DB!C546:C547)</f>
        <v>17</v>
      </c>
      <c r="N65" s="33"/>
      <c r="O65" s="32"/>
      <c r="P65" s="72" t="s">
        <v>31</v>
      </c>
      <c r="Q65" s="157" t="str">
        <f>DGET(DB!A368:CL380,"Signatur",DB!C546:C547)</f>
        <v>Select</v>
      </c>
      <c r="R65" s="157"/>
      <c r="S65" s="157"/>
      <c r="U65" s="68">
        <f>DGET(DB!A368:CL380,"K E",DB!C546:C547)</f>
        <v>10</v>
      </c>
      <c r="W65" s="72">
        <f>DGET(DB!A368:CL380,"ES E",DB!C546:C547)</f>
        <v>68</v>
      </c>
      <c r="X65" s="68" t="str">
        <f t="shared" si="25"/>
        <v>-</v>
      </c>
      <c r="Y65" s="73">
        <f>DGET(DB!A368:CL380,"MS E",DB!C546:C547)</f>
        <v>67</v>
      </c>
      <c r="AA65" s="72">
        <f>DGET(DB!A368:CL380,"P E",DB!C546:C547)</f>
        <v>17</v>
      </c>
      <c r="AB65" s="33"/>
      <c r="AC65" s="32"/>
      <c r="AD65" s="72" t="s">
        <v>31</v>
      </c>
      <c r="AE65" s="157" t="str">
        <f>DGET(DB!A381:CL393,"Signatur",DB!C546:C547)</f>
        <v>Lund</v>
      </c>
      <c r="AF65" s="157"/>
      <c r="AG65" s="157"/>
      <c r="AI65" s="68">
        <f>DGET(DB!A381:CL393,"K E",DB!C546:C547)</f>
        <v>10</v>
      </c>
      <c r="AK65" s="72">
        <f>DGET(DB!A381:CL393,"ES E",DB!C546:C547)</f>
        <v>66</v>
      </c>
      <c r="AL65" s="68" t="str">
        <f t="shared" si="26"/>
        <v>-</v>
      </c>
      <c r="AM65" s="73">
        <f>DGET(DB!A381:CL393,"MS E",DB!C546:C547)</f>
        <v>65</v>
      </c>
      <c r="AO65" s="72">
        <f>DGET(DB!A381:CL393,"P E",DB!C546:C547)</f>
        <v>16</v>
      </c>
      <c r="AP65" s="33"/>
      <c r="AQ65" s="32"/>
      <c r="AR65" s="72" t="s">
        <v>31</v>
      </c>
      <c r="AS65" s="157" t="str">
        <f>DGET(DB!A394:CL406,"Signatur",DB!C546:C547)</f>
        <v>Steam</v>
      </c>
      <c r="AT65" s="157"/>
      <c r="AU65" s="157"/>
      <c r="AW65" s="68">
        <f>DGET(DB!A394:CL406,"K E",DB!C546:C547)</f>
        <v>10</v>
      </c>
      <c r="AY65" s="72">
        <f>DGET(DB!A394:CL406,"ES E",DB!C546:C547)</f>
        <v>66</v>
      </c>
      <c r="AZ65" s="68" t="str">
        <f t="shared" si="27"/>
        <v>-</v>
      </c>
      <c r="BA65" s="73">
        <f>DGET(DB!A394:CL406,"MS E",DB!C546:C547)</f>
        <v>62</v>
      </c>
      <c r="BC65" s="72">
        <f>DGET(DB!A394:CL406,"P E",DB!C546:C547)</f>
        <v>19</v>
      </c>
      <c r="BD65" s="33"/>
    </row>
    <row r="66" spans="1:56" ht="14.1" customHeight="1" x14ac:dyDescent="0.15">
      <c r="A66" s="32"/>
      <c r="B66" s="72" t="s">
        <v>32</v>
      </c>
      <c r="C66" s="157" t="str">
        <f>DGET(DB!A355:CL367,"Signatur",DB!D546:D547)</f>
        <v>Far</v>
      </c>
      <c r="D66" s="157"/>
      <c r="E66" s="157"/>
      <c r="G66" s="68">
        <f>DGET(DB!A355:CL367,"K E",DB!D546:D547)</f>
        <v>10</v>
      </c>
      <c r="I66" s="72">
        <f>DGET(DB!A355:CL367,"ES E",DB!D546:D547)</f>
        <v>69</v>
      </c>
      <c r="J66" s="68" t="str">
        <f t="shared" si="24"/>
        <v>-</v>
      </c>
      <c r="K66" s="73">
        <f>DGET(DB!A355:CL367,"MS E",DB!D546:D547)</f>
        <v>67</v>
      </c>
      <c r="M66" s="72">
        <f>DGET(DB!A355:CL367,"P E",DB!D546:D547)</f>
        <v>15</v>
      </c>
      <c r="N66" s="33"/>
      <c r="O66" s="32"/>
      <c r="P66" s="72" t="s">
        <v>32</v>
      </c>
      <c r="Q66" s="157" t="str">
        <f>DGET(DB!A368:CL380,"Signatur",DB!D546:D547)</f>
        <v>Idskov</v>
      </c>
      <c r="R66" s="157"/>
      <c r="S66" s="157"/>
      <c r="U66" s="68">
        <f>DGET(DB!A368:CL380,"K E",DB!D546:D547)</f>
        <v>10</v>
      </c>
      <c r="W66" s="72">
        <f>DGET(DB!A368:CL380,"ES E",DB!D546:D547)</f>
        <v>72</v>
      </c>
      <c r="X66" s="68" t="str">
        <f t="shared" si="25"/>
        <v>-</v>
      </c>
      <c r="Y66" s="73">
        <f>DGET(DB!A368:CL380,"MS E",DB!D546:D547)</f>
        <v>69</v>
      </c>
      <c r="AA66" s="72">
        <f>DGET(DB!A368:CL380,"P E",DB!D546:D547)</f>
        <v>15</v>
      </c>
      <c r="AB66" s="33"/>
      <c r="AC66" s="32"/>
      <c r="AD66" s="72" t="s">
        <v>32</v>
      </c>
      <c r="AE66" s="157" t="str">
        <f>DGET(DB!A381:CL393,"Signatur",DB!D546:D547)</f>
        <v>brula</v>
      </c>
      <c r="AF66" s="157"/>
      <c r="AG66" s="157"/>
      <c r="AI66" s="68">
        <f>DGET(DB!A381:CL393,"K E",DB!D546:D547)</f>
        <v>10</v>
      </c>
      <c r="AK66" s="72">
        <f>DGET(DB!A381:CL393,"ES E",DB!D546:D547)</f>
        <v>65</v>
      </c>
      <c r="AL66" s="68" t="str">
        <f t="shared" si="26"/>
        <v>-</v>
      </c>
      <c r="AM66" s="73">
        <f>DGET(DB!A381:CL393,"MS E",DB!D546:D547)</f>
        <v>64</v>
      </c>
      <c r="AO66" s="72">
        <f>DGET(DB!A381:CL393,"P E",DB!D546:D547)</f>
        <v>16</v>
      </c>
      <c r="AP66" s="33"/>
      <c r="AQ66" s="32"/>
      <c r="AR66" s="72" t="s">
        <v>32</v>
      </c>
      <c r="AS66" s="157" t="str">
        <f>DGET(DB!A394:CL406,"Signatur",DB!D546:D547)</f>
        <v>Flinca</v>
      </c>
      <c r="AT66" s="157"/>
      <c r="AU66" s="157"/>
      <c r="AW66" s="68">
        <f>DGET(DB!A394:CL406,"K E",DB!D546:D547)</f>
        <v>10</v>
      </c>
      <c r="AY66" s="72">
        <f>DGET(DB!A394:CL406,"ES E",DB!D546:D547)</f>
        <v>70</v>
      </c>
      <c r="AZ66" s="68" t="str">
        <f t="shared" si="27"/>
        <v>-</v>
      </c>
      <c r="BA66" s="73">
        <f>DGET(DB!A394:CL406,"MS E",DB!D546:D547)</f>
        <v>65</v>
      </c>
      <c r="BC66" s="72">
        <f>DGET(DB!A394:CL406,"P E",DB!D546:D547)</f>
        <v>17</v>
      </c>
      <c r="BD66" s="33"/>
    </row>
    <row r="67" spans="1:56" ht="14.1" customHeight="1" x14ac:dyDescent="0.15">
      <c r="A67" s="32"/>
      <c r="B67" s="72" t="s">
        <v>33</v>
      </c>
      <c r="C67" s="157" t="str">
        <f>DGET(DB!A355:CL367,"Signatur",DB!E546:E547)</f>
        <v>Gunners</v>
      </c>
      <c r="D67" s="157"/>
      <c r="E67" s="157"/>
      <c r="G67" s="68">
        <f>DGET(DB!A355:CL367,"K E",DB!E546:E547)</f>
        <v>10</v>
      </c>
      <c r="I67" s="72">
        <f>DGET(DB!A355:CL367,"ES E",DB!E546:E547)</f>
        <v>66</v>
      </c>
      <c r="J67" s="68" t="str">
        <f t="shared" si="24"/>
        <v>-</v>
      </c>
      <c r="K67" s="73">
        <f>DGET(DB!A355:CL367,"MS E",DB!E546:E547)</f>
        <v>65</v>
      </c>
      <c r="M67" s="72">
        <f>DGET(DB!A355:CL367,"P E",DB!E546:E547)</f>
        <v>15</v>
      </c>
      <c r="N67" s="33"/>
      <c r="O67" s="32"/>
      <c r="P67" s="72" t="s">
        <v>33</v>
      </c>
      <c r="Q67" s="157" t="str">
        <f>DGET(DB!A368:CL380,"Signatur",DB!E546:E547)</f>
        <v>Harry</v>
      </c>
      <c r="R67" s="157"/>
      <c r="S67" s="157"/>
      <c r="U67" s="68">
        <f>DGET(DB!A368:CL380,"K E",DB!E546:E547)</f>
        <v>10</v>
      </c>
      <c r="W67" s="72">
        <f>DGET(DB!A368:CL380,"ES E",DB!E546:E547)</f>
        <v>64</v>
      </c>
      <c r="X67" s="68" t="str">
        <f t="shared" si="25"/>
        <v>-</v>
      </c>
      <c r="Y67" s="73">
        <f>DGET(DB!A368:CL380,"MS E",DB!E546:E547)</f>
        <v>66</v>
      </c>
      <c r="AA67" s="72">
        <f>DGET(DB!A368:CL380,"P E",DB!E546:E547)</f>
        <v>15</v>
      </c>
      <c r="AB67" s="33"/>
      <c r="AC67" s="32"/>
      <c r="AD67" s="72" t="s">
        <v>33</v>
      </c>
      <c r="AE67" s="157" t="str">
        <f>DGET(DB!A381:CL393,"Signatur",DB!E546:E547)</f>
        <v>Kinks</v>
      </c>
      <c r="AF67" s="157"/>
      <c r="AG67" s="157"/>
      <c r="AI67" s="68">
        <f>DGET(DB!A381:CL393,"K E",DB!E546:E547)</f>
        <v>10</v>
      </c>
      <c r="AK67" s="72">
        <f>DGET(DB!A381:CL393,"ES E",DB!E546:E547)</f>
        <v>64</v>
      </c>
      <c r="AL67" s="68" t="str">
        <f t="shared" si="26"/>
        <v>-</v>
      </c>
      <c r="AM67" s="73">
        <f>DGET(DB!A381:CL393,"MS E",DB!E546:E547)</f>
        <v>63</v>
      </c>
      <c r="AO67" s="72">
        <f>DGET(DB!A381:CL393,"P E",DB!E546:E547)</f>
        <v>16</v>
      </c>
      <c r="AP67" s="33"/>
      <c r="AQ67" s="32"/>
      <c r="AR67" s="72" t="s">
        <v>33</v>
      </c>
      <c r="AS67" s="157" t="str">
        <f>DGET(DB!A394:CL406,"Signatur",DB!E546:E547)</f>
        <v>Himbo</v>
      </c>
      <c r="AT67" s="157"/>
      <c r="AU67" s="157"/>
      <c r="AW67" s="68">
        <f>DGET(DB!A394:CL406,"K E",DB!E546:E547)</f>
        <v>10</v>
      </c>
      <c r="AY67" s="72">
        <f>DGET(DB!A394:CL406,"ES E",DB!E546:E547)</f>
        <v>67</v>
      </c>
      <c r="AZ67" s="68" t="str">
        <f t="shared" si="27"/>
        <v>-</v>
      </c>
      <c r="BA67" s="73">
        <f>DGET(DB!A394:CL406,"MS E",DB!E546:E547)</f>
        <v>67</v>
      </c>
      <c r="BC67" s="72">
        <f>DGET(DB!A394:CL406,"P E",DB!E546:E547)</f>
        <v>17</v>
      </c>
      <c r="BD67" s="33"/>
    </row>
    <row r="68" spans="1:56" ht="14.1" customHeight="1" x14ac:dyDescent="0.15">
      <c r="A68" s="32"/>
      <c r="B68" s="77" t="s">
        <v>34</v>
      </c>
      <c r="C68" s="158" t="str">
        <f>DGET(DB!A355:CL367,"Signatur",DB!F546:F547)</f>
        <v>Hede</v>
      </c>
      <c r="D68" s="158"/>
      <c r="E68" s="158"/>
      <c r="F68" s="79"/>
      <c r="G68" s="79">
        <f>DGET(DB!A355:CL367,"K E",DB!F546:F547)</f>
        <v>10</v>
      </c>
      <c r="H68" s="79"/>
      <c r="I68" s="77">
        <f>DGET(DB!A355:CL367,"ES E",DB!F546:F547)</f>
        <v>63</v>
      </c>
      <c r="J68" s="79" t="str">
        <f t="shared" si="24"/>
        <v>-</v>
      </c>
      <c r="K68" s="78">
        <f>DGET(DB!A355:CL367,"MS E",DB!F546:F547)</f>
        <v>64</v>
      </c>
      <c r="L68" s="79"/>
      <c r="M68" s="77">
        <f>DGET(DB!A355:CL367,"P E",DB!F546:F547)</f>
        <v>14</v>
      </c>
      <c r="N68" s="33"/>
      <c r="O68" s="32"/>
      <c r="P68" s="77" t="s">
        <v>34</v>
      </c>
      <c r="Q68" s="158" t="str">
        <f>DGET(DB!A368:CL380,"Signatur",DB!F546:F547)</f>
        <v>MFP</v>
      </c>
      <c r="R68" s="158"/>
      <c r="S68" s="158"/>
      <c r="T68" s="79"/>
      <c r="U68" s="79">
        <f>DGET(DB!A368:CL380,"K E",DB!F546:F547)</f>
        <v>10</v>
      </c>
      <c r="V68" s="79"/>
      <c r="W68" s="77">
        <f>DGET(DB!A368:CL380,"ES E",DB!F546:F547)</f>
        <v>66</v>
      </c>
      <c r="X68" s="79" t="str">
        <f t="shared" si="25"/>
        <v>-</v>
      </c>
      <c r="Y68" s="78">
        <f>DGET(DB!A368:CL380,"MS E",DB!F546:F547)</f>
        <v>64</v>
      </c>
      <c r="Z68" s="79"/>
      <c r="AA68" s="77">
        <f>DGET(DB!A368:CL380,"P E",DB!F546:F547)</f>
        <v>14</v>
      </c>
      <c r="AB68" s="33"/>
      <c r="AC68" s="32"/>
      <c r="AD68" s="77" t="s">
        <v>34</v>
      </c>
      <c r="AE68" s="158" t="str">
        <f>DGET(DB!A381:CL393,"Signatur",DB!F546:F547)</f>
        <v>Futte</v>
      </c>
      <c r="AF68" s="158"/>
      <c r="AG68" s="158"/>
      <c r="AH68" s="79"/>
      <c r="AI68" s="79">
        <f>DGET(DB!A381:CL393,"K E",DB!F546:F547)</f>
        <v>10</v>
      </c>
      <c r="AJ68" s="79"/>
      <c r="AK68" s="77">
        <f>DGET(DB!A381:CL393,"ES E",DB!F546:F547)</f>
        <v>66</v>
      </c>
      <c r="AL68" s="79" t="str">
        <f t="shared" si="26"/>
        <v>-</v>
      </c>
      <c r="AM68" s="78">
        <f>DGET(DB!A381:CL393,"MS E",DB!F546:F547)</f>
        <v>63</v>
      </c>
      <c r="AN68" s="79"/>
      <c r="AO68" s="77">
        <f>DGET(DB!A381:CL393,"P E",DB!F546:F547)</f>
        <v>14</v>
      </c>
      <c r="AP68" s="33"/>
      <c r="AQ68" s="32"/>
      <c r="AR68" s="77" t="s">
        <v>34</v>
      </c>
      <c r="AS68" s="158" t="str">
        <f>DGET(DB!A394:CL406,"Signatur",DB!F546:F547)</f>
        <v>Randers</v>
      </c>
      <c r="AT68" s="158"/>
      <c r="AU68" s="158"/>
      <c r="AV68" s="79"/>
      <c r="AW68" s="79">
        <f>DGET(DB!A394:CL406,"K E",DB!F546:F547)</f>
        <v>10</v>
      </c>
      <c r="AX68" s="79"/>
      <c r="AY68" s="77">
        <f>DGET(DB!A394:CL406,"ES E",DB!F546:F547)</f>
        <v>65</v>
      </c>
      <c r="AZ68" s="79" t="str">
        <f t="shared" si="27"/>
        <v>-</v>
      </c>
      <c r="BA68" s="78">
        <f>DGET(DB!A394:CL406,"MS E",DB!F546:F547)</f>
        <v>66</v>
      </c>
      <c r="BB68" s="79"/>
      <c r="BC68" s="77">
        <f>DGET(DB!A394:CL406,"P E",DB!F546:F547)</f>
        <v>15</v>
      </c>
      <c r="BD68" s="33"/>
    </row>
    <row r="69" spans="1:56" ht="14.1" customHeight="1" x14ac:dyDescent="0.15">
      <c r="A69" s="32"/>
      <c r="B69" s="72" t="s">
        <v>35</v>
      </c>
      <c r="C69" s="157" t="str">
        <f>DGET(DB!A355:CL367,"Signatur",DB!G546:G547)</f>
        <v>Sebjoh</v>
      </c>
      <c r="D69" s="157"/>
      <c r="E69" s="157"/>
      <c r="G69" s="68">
        <f>DGET(DB!A355:CL367,"K E",DB!G546:G547)</f>
        <v>10</v>
      </c>
      <c r="I69" s="72">
        <f>DGET(DB!A355:CL367,"ES E",DB!G546:G547)</f>
        <v>69</v>
      </c>
      <c r="J69" s="68" t="str">
        <f t="shared" si="24"/>
        <v>-</v>
      </c>
      <c r="K69" s="73">
        <f>DGET(DB!A355:CL367,"MS E",DB!G546:G547)</f>
        <v>68</v>
      </c>
      <c r="M69" s="72">
        <f>DGET(DB!A355:CL367,"P E",DB!G546:G547)</f>
        <v>13</v>
      </c>
      <c r="N69" s="33"/>
      <c r="O69" s="32"/>
      <c r="P69" s="72" t="s">
        <v>35</v>
      </c>
      <c r="Q69" s="157" t="str">
        <f>DGET(DB!A368:CL380,"Signatur",DB!G546:G547)</f>
        <v>Steam</v>
      </c>
      <c r="R69" s="157"/>
      <c r="S69" s="157"/>
      <c r="U69" s="68">
        <f>DGET(DB!A368:CL380,"K E",DB!G546:G547)</f>
        <v>10</v>
      </c>
      <c r="W69" s="72">
        <f>DGET(DB!A368:CL380,"ES E",DB!G546:G547)</f>
        <v>66</v>
      </c>
      <c r="X69" s="68" t="str">
        <f t="shared" si="25"/>
        <v>-</v>
      </c>
      <c r="Y69" s="73">
        <f>DGET(DB!A368:CL380,"MS E",DB!G546:G547)</f>
        <v>69</v>
      </c>
      <c r="AA69" s="72">
        <f>DGET(DB!A368:CL380,"P E",DB!G546:G547)</f>
        <v>13</v>
      </c>
      <c r="AB69" s="33"/>
      <c r="AC69" s="32"/>
      <c r="AD69" s="72" t="s">
        <v>35</v>
      </c>
      <c r="AE69" s="157" t="str">
        <f>DGET(DB!A381:CL393,"Signatur",DB!G546:G547)</f>
        <v>Watson</v>
      </c>
      <c r="AF69" s="157"/>
      <c r="AG69" s="157"/>
      <c r="AI69" s="68">
        <f>DGET(DB!A381:CL393,"K E",DB!G546:G547)</f>
        <v>10</v>
      </c>
      <c r="AK69" s="72">
        <f>DGET(DB!A381:CL393,"ES E",DB!G546:G547)</f>
        <v>66</v>
      </c>
      <c r="AL69" s="68" t="str">
        <f t="shared" si="26"/>
        <v>-</v>
      </c>
      <c r="AM69" s="73">
        <f>DGET(DB!A381:CL393,"MS E",DB!G546:G547)</f>
        <v>68</v>
      </c>
      <c r="AO69" s="72">
        <f>DGET(DB!A381:CL393,"P E",DB!G546:G547)</f>
        <v>14</v>
      </c>
      <c r="AP69" s="33"/>
      <c r="AQ69" s="32"/>
      <c r="AR69" s="72" t="s">
        <v>35</v>
      </c>
      <c r="AS69" s="157" t="str">
        <f>DGET(DB!A394:CL406,"Signatur",DB!G546:G547)</f>
        <v>Højgård</v>
      </c>
      <c r="AT69" s="157"/>
      <c r="AU69" s="157"/>
      <c r="AW69" s="68">
        <f>DGET(DB!A394:CL406,"K E",DB!G546:G547)</f>
        <v>10</v>
      </c>
      <c r="AY69" s="72">
        <f>DGET(DB!A394:CL406,"ES E",DB!G546:G547)</f>
        <v>64</v>
      </c>
      <c r="AZ69" s="68" t="str">
        <f t="shared" si="27"/>
        <v>-</v>
      </c>
      <c r="BA69" s="73">
        <f>DGET(DB!A394:CL406,"MS E",DB!G546:G547)</f>
        <v>61</v>
      </c>
      <c r="BC69" s="72">
        <f>DGET(DB!A394:CL406,"P E",DB!G546:G547)</f>
        <v>15</v>
      </c>
      <c r="BD69" s="33"/>
    </row>
    <row r="70" spans="1:56" ht="14.1" customHeight="1" x14ac:dyDescent="0.15">
      <c r="A70" s="32"/>
      <c r="B70" s="72" t="s">
        <v>36</v>
      </c>
      <c r="C70" s="157" t="str">
        <f>DGET(DB!A355:CL367,"Signatur",DB!H546:H547)</f>
        <v>Forest</v>
      </c>
      <c r="D70" s="157"/>
      <c r="E70" s="157"/>
      <c r="G70" s="68">
        <f>DGET(DB!A355:CL367,"K E",DB!H546:H547)</f>
        <v>10</v>
      </c>
      <c r="I70" s="72">
        <f>DGET(DB!A355:CL367,"ES E",DB!H546:H547)</f>
        <v>69</v>
      </c>
      <c r="J70" s="68" t="str">
        <f t="shared" si="24"/>
        <v>-</v>
      </c>
      <c r="K70" s="73">
        <f>DGET(DB!A355:CL367,"MS E",DB!H546:H547)</f>
        <v>69</v>
      </c>
      <c r="M70" s="72">
        <f>DGET(DB!A355:CL367,"P E",DB!H546:H547)</f>
        <v>12</v>
      </c>
      <c r="N70" s="33"/>
      <c r="O70" s="32"/>
      <c r="P70" s="72" t="s">
        <v>36</v>
      </c>
      <c r="Q70" s="157" t="str">
        <f>DGET(DB!A368:CL380,"Signatur",DB!H546:H547)</f>
        <v>SPVK</v>
      </c>
      <c r="R70" s="157"/>
      <c r="S70" s="157"/>
      <c r="U70" s="68">
        <f>DGET(DB!A368:CL380,"K E",DB!H546:H547)</f>
        <v>10</v>
      </c>
      <c r="W70" s="72">
        <f>DGET(DB!A368:CL380,"ES E",DB!H546:H547)</f>
        <v>69</v>
      </c>
      <c r="X70" s="68" t="str">
        <f t="shared" si="25"/>
        <v>-</v>
      </c>
      <c r="Y70" s="73">
        <f>DGET(DB!A368:CL380,"MS E",DB!H546:H547)</f>
        <v>69</v>
      </c>
      <c r="AA70" s="72">
        <f>DGET(DB!A368:CL380,"P E",DB!H546:H547)</f>
        <v>12</v>
      </c>
      <c r="AB70" s="33"/>
      <c r="AC70" s="32"/>
      <c r="AD70" s="72" t="s">
        <v>36</v>
      </c>
      <c r="AE70" s="157" t="str">
        <f>DGET(DB!A381:CL393,"Signatur",DB!H546:H547)</f>
        <v>Schøn</v>
      </c>
      <c r="AF70" s="157"/>
      <c r="AG70" s="157"/>
      <c r="AI70" s="68">
        <f>DGET(DB!A381:CL393,"K E",DB!H546:H547)</f>
        <v>10</v>
      </c>
      <c r="AK70" s="72">
        <f>DGET(DB!A381:CL393,"ES E",DB!H546:H547)</f>
        <v>64</v>
      </c>
      <c r="AL70" s="68" t="str">
        <f t="shared" si="26"/>
        <v>-</v>
      </c>
      <c r="AM70" s="73">
        <f>DGET(DB!A381:CL393,"MS E",DB!H546:H547)</f>
        <v>66</v>
      </c>
      <c r="AO70" s="72">
        <f>DGET(DB!A381:CL393,"P E",DB!H546:H547)</f>
        <v>13</v>
      </c>
      <c r="AP70" s="33"/>
      <c r="AQ70" s="32"/>
      <c r="AR70" s="72" t="s">
        <v>36</v>
      </c>
      <c r="AS70" s="157" t="str">
        <f>DGET(DB!A394:CL406,"Signatur",DB!H546:H547)</f>
        <v>Percy</v>
      </c>
      <c r="AT70" s="157"/>
      <c r="AU70" s="157"/>
      <c r="AW70" s="68">
        <f>DGET(DB!A394:CL406,"K E",DB!H546:H547)</f>
        <v>10</v>
      </c>
      <c r="AY70" s="72">
        <f>DGET(DB!A394:CL406,"ES E",DB!H546:H547)</f>
        <v>66</v>
      </c>
      <c r="AZ70" s="68" t="str">
        <f t="shared" si="27"/>
        <v>-</v>
      </c>
      <c r="BA70" s="73">
        <f>DGET(DB!A394:CL406,"MS E",DB!H546:H547)</f>
        <v>65</v>
      </c>
      <c r="BC70" s="72">
        <f>DGET(DB!A394:CL406,"P E",DB!H546:H547)</f>
        <v>13</v>
      </c>
      <c r="BD70" s="33"/>
    </row>
    <row r="71" spans="1:56" ht="14.1" customHeight="1" x14ac:dyDescent="0.15">
      <c r="A71" s="32"/>
      <c r="B71" s="72" t="s">
        <v>37</v>
      </c>
      <c r="C71" s="157" t="str">
        <f>DGET(DB!A355:CL367,"Signatur",DB!I546:I547)</f>
        <v>Select</v>
      </c>
      <c r="D71" s="157"/>
      <c r="E71" s="157"/>
      <c r="G71" s="68">
        <f>DGET(DB!A355:CL367,"K E",DB!I546:I547)</f>
        <v>10</v>
      </c>
      <c r="I71" s="72">
        <f>DGET(DB!A355:CL367,"ES E",DB!I546:I547)</f>
        <v>68</v>
      </c>
      <c r="J71" s="68" t="str">
        <f t="shared" si="24"/>
        <v>-</v>
      </c>
      <c r="K71" s="73">
        <f>DGET(DB!A355:CL367,"MS E",DB!I546:I547)</f>
        <v>70</v>
      </c>
      <c r="M71" s="72">
        <f>DGET(DB!A355:CL367,"P E",DB!I546:I547)</f>
        <v>12</v>
      </c>
      <c r="N71" s="33"/>
      <c r="O71" s="32"/>
      <c r="P71" s="72" t="s">
        <v>37</v>
      </c>
      <c r="Q71" s="157" t="str">
        <f>DGET(DB!A368:CL380,"Signatur",DB!I546:I547)</f>
        <v>Chelsea</v>
      </c>
      <c r="R71" s="157"/>
      <c r="S71" s="157"/>
      <c r="U71" s="68">
        <f>DGET(DB!A368:CL380,"K E",DB!I546:I547)</f>
        <v>10</v>
      </c>
      <c r="W71" s="72">
        <f>DGET(DB!A368:CL380,"ES E",DB!I546:I547)</f>
        <v>67</v>
      </c>
      <c r="X71" s="68" t="str">
        <f t="shared" si="25"/>
        <v>-</v>
      </c>
      <c r="Y71" s="73">
        <f>DGET(DB!A368:CL380,"MS E",DB!I546:I547)</f>
        <v>69</v>
      </c>
      <c r="AA71" s="72">
        <f>DGET(DB!A368:CL380,"P E",DB!I546:I547)</f>
        <v>12</v>
      </c>
      <c r="AB71" s="33"/>
      <c r="AC71" s="32"/>
      <c r="AD71" s="72" t="s">
        <v>37</v>
      </c>
      <c r="AE71" s="157" t="str">
        <f>DGET(DB!A381:CL393,"Signatur",DB!I546:I547)</f>
        <v>Murer</v>
      </c>
      <c r="AF71" s="157"/>
      <c r="AG71" s="157"/>
      <c r="AI71" s="68">
        <f>DGET(DB!A381:CL393,"K E",DB!I546:I547)</f>
        <v>10</v>
      </c>
      <c r="AK71" s="72">
        <f>DGET(DB!A381:CL393,"ES E",DB!I546:I547)</f>
        <v>62</v>
      </c>
      <c r="AL71" s="68" t="str">
        <f t="shared" si="26"/>
        <v>-</v>
      </c>
      <c r="AM71" s="73">
        <f>DGET(DB!A381:CL393,"MS E",DB!I546:I547)</f>
        <v>64</v>
      </c>
      <c r="AO71" s="72">
        <f>DGET(DB!A381:CL393,"P E",DB!I546:I547)</f>
        <v>11</v>
      </c>
      <c r="AP71" s="33"/>
      <c r="AQ71" s="32"/>
      <c r="AR71" s="72" t="s">
        <v>37</v>
      </c>
      <c r="AS71" s="157" t="str">
        <f>DGET(DB!A394:CL406,"Signatur",DB!I546:I547)</f>
        <v>Harry</v>
      </c>
      <c r="AT71" s="157"/>
      <c r="AU71" s="157"/>
      <c r="AW71" s="68">
        <f>DGET(DB!A394:CL406,"K E",DB!I546:I547)</f>
        <v>10</v>
      </c>
      <c r="AY71" s="72">
        <f>DGET(DB!A394:CL406,"ES E",DB!I546:I547)</f>
        <v>64</v>
      </c>
      <c r="AZ71" s="68" t="str">
        <f t="shared" si="27"/>
        <v>-</v>
      </c>
      <c r="BA71" s="73">
        <f>DGET(DB!A394:CL406,"MS E",DB!I546:I547)</f>
        <v>66</v>
      </c>
      <c r="BC71" s="72">
        <f>DGET(DB!A394:CL406,"P E",DB!I546:I547)</f>
        <v>11</v>
      </c>
      <c r="BD71" s="33"/>
    </row>
    <row r="72" spans="1:56" ht="14.1" customHeight="1" x14ac:dyDescent="0.15">
      <c r="A72" s="32"/>
      <c r="B72" s="72" t="s">
        <v>38</v>
      </c>
      <c r="C72" s="157" t="str">
        <f>DGET(DB!A355:CL367,"Signatur",DB!J546:J547)</f>
        <v>Steam</v>
      </c>
      <c r="D72" s="157"/>
      <c r="E72" s="157"/>
      <c r="G72" s="68">
        <f>DGET(DB!A355:CL367,"K E",DB!J546:J547)</f>
        <v>10</v>
      </c>
      <c r="I72" s="72">
        <f>DGET(DB!A355:CL367,"ES E",DB!J546:J547)</f>
        <v>66</v>
      </c>
      <c r="J72" s="68" t="str">
        <f t="shared" si="24"/>
        <v>-</v>
      </c>
      <c r="K72" s="73">
        <f>DGET(DB!A355:CL367,"MS E",DB!J546:J547)</f>
        <v>69</v>
      </c>
      <c r="M72" s="72">
        <f>DGET(DB!A355:CL367,"P E",DB!J546:J547)</f>
        <v>9</v>
      </c>
      <c r="N72" s="33"/>
      <c r="O72" s="32"/>
      <c r="P72" s="72" t="s">
        <v>38</v>
      </c>
      <c r="Q72" s="157" t="str">
        <f>DGET(DB!A368:CL380,"Signatur",DB!J546:J547)</f>
        <v>Agger</v>
      </c>
      <c r="R72" s="157"/>
      <c r="S72" s="157"/>
      <c r="U72" s="68">
        <f>DGET(DB!A368:CL380,"K E",DB!J546:J547)</f>
        <v>10</v>
      </c>
      <c r="W72" s="72">
        <f>DGET(DB!A368:CL380,"ES E",DB!J546:J547)</f>
        <v>63</v>
      </c>
      <c r="X72" s="68" t="str">
        <f t="shared" si="25"/>
        <v>-</v>
      </c>
      <c r="Y72" s="73">
        <f>DGET(DB!A368:CL380,"MS E",DB!J546:J547)</f>
        <v>64</v>
      </c>
      <c r="AA72" s="72">
        <f>DGET(DB!A368:CL380,"P E",DB!J546:J547)</f>
        <v>11</v>
      </c>
      <c r="AB72" s="33"/>
      <c r="AC72" s="32"/>
      <c r="AD72" s="72" t="s">
        <v>38</v>
      </c>
      <c r="AE72" s="157" t="str">
        <f>DGET(DB!A381:CL393,"Signatur",DB!J546:J547)</f>
        <v>Anfield</v>
      </c>
      <c r="AF72" s="157"/>
      <c r="AG72" s="157"/>
      <c r="AI72" s="68">
        <f>DGET(DB!A381:CL393,"K E",DB!J546:J547)</f>
        <v>10</v>
      </c>
      <c r="AK72" s="72">
        <f>DGET(DB!A381:CL393,"ES E",DB!J546:J547)</f>
        <v>60</v>
      </c>
      <c r="AL72" s="68" t="str">
        <f t="shared" si="26"/>
        <v>-</v>
      </c>
      <c r="AM72" s="73">
        <f>DGET(DB!A381:CL393,"MS E",DB!J546:J547)</f>
        <v>65</v>
      </c>
      <c r="AO72" s="72">
        <f>DGET(DB!A381:CL393,"P E",DB!J546:J547)</f>
        <v>11</v>
      </c>
      <c r="AP72" s="33"/>
      <c r="AQ72" s="32"/>
      <c r="AR72" s="72" t="s">
        <v>38</v>
      </c>
      <c r="AS72" s="157" t="str">
        <f>DGET(DB!A394:CL406,"Signatur",DB!J546:J547)</f>
        <v>Murer</v>
      </c>
      <c r="AT72" s="157"/>
      <c r="AU72" s="157"/>
      <c r="AW72" s="68">
        <f>DGET(DB!A394:CL406,"K E",DB!J546:J547)</f>
        <v>10</v>
      </c>
      <c r="AY72" s="72">
        <f>DGET(DB!A394:CL406,"ES E",DB!J546:J547)</f>
        <v>62</v>
      </c>
      <c r="AZ72" s="68" t="str">
        <f t="shared" si="27"/>
        <v>-</v>
      </c>
      <c r="BA72" s="73">
        <f>DGET(DB!A394:CL406,"MS E",DB!J546:J547)</f>
        <v>67</v>
      </c>
      <c r="BC72" s="72">
        <f>DGET(DB!A394:CL406,"P E",DB!J546:J547)</f>
        <v>6</v>
      </c>
      <c r="BD72" s="33"/>
    </row>
    <row r="73" spans="1:56" ht="14.1" customHeight="1" x14ac:dyDescent="0.15">
      <c r="A73" s="32"/>
      <c r="B73" s="72" t="s">
        <v>39</v>
      </c>
      <c r="C73" s="157" t="str">
        <f>DGET(DB!A355:CL367,"Signatur",DB!K546:K547)</f>
        <v>Cottee</v>
      </c>
      <c r="D73" s="157"/>
      <c r="E73" s="157"/>
      <c r="G73" s="68">
        <f>DGET(DB!A355:CL367,"K E",DB!K546:K547)</f>
        <v>10</v>
      </c>
      <c r="I73" s="72">
        <f>DGET(DB!A355:CL367,"ES E",DB!K546:K547)</f>
        <v>63</v>
      </c>
      <c r="J73" s="68" t="str">
        <f t="shared" si="24"/>
        <v>-</v>
      </c>
      <c r="K73" s="73">
        <f>DGET(DB!A355:CL367,"MS E",DB!K546:K547)</f>
        <v>68</v>
      </c>
      <c r="M73" s="72">
        <f>DGET(DB!A355:CL367,"P E",DB!K546:K547)</f>
        <v>9</v>
      </c>
      <c r="N73" s="33"/>
      <c r="O73" s="32"/>
      <c r="P73" s="72" t="s">
        <v>39</v>
      </c>
      <c r="Q73" s="157" t="str">
        <f>DGET(DB!A368:CL380,"Signatur",DB!K546:K547)</f>
        <v>Nemelig</v>
      </c>
      <c r="R73" s="157"/>
      <c r="S73" s="157"/>
      <c r="U73" s="68">
        <f>DGET(DB!A368:CL380,"K E",DB!K546:K547)</f>
        <v>10</v>
      </c>
      <c r="W73" s="72">
        <f>DGET(DB!A368:CL380,"ES E",DB!K546:K547)</f>
        <v>67</v>
      </c>
      <c r="X73" s="68" t="str">
        <f t="shared" si="25"/>
        <v>-</v>
      </c>
      <c r="Y73" s="73">
        <f>DGET(DB!A368:CL380,"MS E",DB!K546:K547)</f>
        <v>68</v>
      </c>
      <c r="AA73" s="72">
        <f>DGET(DB!A368:CL380,"P E",DB!K546:K547)</f>
        <v>9</v>
      </c>
      <c r="AB73" s="33"/>
      <c r="AC73" s="32"/>
      <c r="AD73" s="72" t="s">
        <v>39</v>
      </c>
      <c r="AE73" s="157" t="str">
        <f>DGET(DB!A381:CL393,"Signatur",DB!K546:K547)</f>
        <v>Nuser</v>
      </c>
      <c r="AF73" s="157"/>
      <c r="AG73" s="157"/>
      <c r="AI73" s="68">
        <f>DGET(DB!A381:CL393,"K E",DB!K546:K547)</f>
        <v>10</v>
      </c>
      <c r="AK73" s="72">
        <f>DGET(DB!A381:CL393,"ES E",DB!K546:K547)</f>
        <v>64</v>
      </c>
      <c r="AL73" s="68" t="str">
        <f t="shared" si="26"/>
        <v>-</v>
      </c>
      <c r="AM73" s="73">
        <f>DGET(DB!A381:CL393,"MS E",DB!K546:K547)</f>
        <v>67</v>
      </c>
      <c r="AO73" s="72">
        <f>DGET(DB!A381:CL393,"P E",DB!K546:K547)</f>
        <v>8</v>
      </c>
      <c r="AP73" s="33"/>
      <c r="AQ73" s="32"/>
      <c r="AR73" s="72" t="s">
        <v>39</v>
      </c>
      <c r="AS73" s="157" t="str">
        <f>DGET(DB!A394:CL406,"Signatur",DB!K546:K547)</f>
        <v>Kailua</v>
      </c>
      <c r="AT73" s="157"/>
      <c r="AU73" s="157"/>
      <c r="AW73" s="68">
        <f>DGET(DB!A394:CL406,"K E",DB!K546:K547)</f>
        <v>10</v>
      </c>
      <c r="AY73" s="72">
        <f>DGET(DB!A394:CL406,"ES E",DB!K546:K547)</f>
        <v>62</v>
      </c>
      <c r="AZ73" s="68" t="str">
        <f t="shared" si="27"/>
        <v>-</v>
      </c>
      <c r="BA73" s="73">
        <f>DGET(DB!A394:CL406,"MS E",DB!K546:K547)</f>
        <v>75</v>
      </c>
      <c r="BC73" s="72">
        <f>DGET(DB!A394:CL406,"P E",DB!K546:K547)</f>
        <v>4</v>
      </c>
      <c r="BD73" s="33"/>
    </row>
    <row r="74" spans="1:56" ht="14.1" customHeight="1" x14ac:dyDescent="0.15">
      <c r="A74" s="32"/>
      <c r="B74" s="72" t="s">
        <v>40</v>
      </c>
      <c r="C74" s="157" t="str">
        <f>DGET(DB!A355:CL367,"Signatur",DB!L546:L547)</f>
        <v>Murer</v>
      </c>
      <c r="D74" s="157"/>
      <c r="E74" s="157"/>
      <c r="G74" s="68">
        <f>DGET(DB!A355:CL367,"K E",DB!L546:L547)</f>
        <v>10</v>
      </c>
      <c r="I74" s="72">
        <f>DGET(DB!A355:CL367,"ES E",DB!L546:L547)</f>
        <v>62</v>
      </c>
      <c r="J74" s="68" t="str">
        <f t="shared" si="24"/>
        <v>-</v>
      </c>
      <c r="K74" s="73">
        <f>DGET(DB!A355:CL367,"MS E",DB!L546:L547)</f>
        <v>68</v>
      </c>
      <c r="M74" s="72">
        <f>DGET(DB!A355:CL367,"P E",DB!L546:L547)</f>
        <v>4</v>
      </c>
      <c r="N74" s="33"/>
      <c r="O74" s="32"/>
      <c r="P74" s="72" t="s">
        <v>40</v>
      </c>
      <c r="Q74" s="157" t="str">
        <f>DGET(DB!A368:CL380,"Signatur",DB!L546:L547)</f>
        <v>Mauer</v>
      </c>
      <c r="R74" s="157"/>
      <c r="S74" s="157"/>
      <c r="U74" s="68">
        <f>DGET(DB!A368:CL380,"K E",DB!L546:L547)</f>
        <v>10</v>
      </c>
      <c r="W74" s="72">
        <f>DGET(DB!A368:CL380,"ES E",DB!L546:L547)</f>
        <v>67</v>
      </c>
      <c r="X74" s="68" t="str">
        <f t="shared" si="25"/>
        <v>-</v>
      </c>
      <c r="Y74" s="73">
        <f>DGET(DB!A368:CL380,"MS E",DB!L546:L547)</f>
        <v>72</v>
      </c>
      <c r="AA74" s="72">
        <f>DGET(DB!A368:CL380,"P E",DB!L546:L547)</f>
        <v>7</v>
      </c>
      <c r="AB74" s="33"/>
      <c r="AC74" s="32"/>
      <c r="AD74" s="72" t="s">
        <v>40</v>
      </c>
      <c r="AE74" s="157" t="str">
        <f>DGET(DB!A381:CL393,"Signatur",DB!L546:L547)</f>
        <v>Laplace</v>
      </c>
      <c r="AF74" s="157"/>
      <c r="AG74" s="157"/>
      <c r="AI74" s="68">
        <f>DGET(DB!A381:CL393,"K E",DB!L546:L547)</f>
        <v>10</v>
      </c>
      <c r="AK74" s="72">
        <f>DGET(DB!A381:CL393,"ES E",DB!L546:L547)</f>
        <v>63</v>
      </c>
      <c r="AL74" s="68" t="str">
        <f t="shared" si="26"/>
        <v>-</v>
      </c>
      <c r="AM74" s="73">
        <f>DGET(DB!A381:CL393,"MS E",DB!L546:L547)</f>
        <v>65</v>
      </c>
      <c r="AO74" s="72">
        <f>DGET(DB!A381:CL393,"P E",DB!L546:L547)</f>
        <v>8</v>
      </c>
      <c r="AP74" s="33"/>
      <c r="AQ74" s="32"/>
      <c r="AR74" s="72" t="s">
        <v>40</v>
      </c>
      <c r="AS74" s="157" t="str">
        <f>DGET(DB!A394:CL406,"Signatur",DB!L546:L547)</f>
        <v>Zico</v>
      </c>
      <c r="AT74" s="157"/>
      <c r="AU74" s="157"/>
      <c r="AW74" s="68">
        <f>DGET(DB!A394:CL406,"K E",DB!L546:L547)</f>
        <v>10</v>
      </c>
      <c r="AY74" s="72">
        <f>DGET(DB!A394:CL406,"ES E",DB!L546:L547)</f>
        <v>58</v>
      </c>
      <c r="AZ74" s="68" t="str">
        <f t="shared" si="27"/>
        <v>-</v>
      </c>
      <c r="BA74" s="73">
        <f>DGET(DB!A394:CL406,"MS E",DB!L546:L547)</f>
        <v>71</v>
      </c>
      <c r="BC74" s="72">
        <f>DGET(DB!A394:CL406,"P E",DB!L546:L547)</f>
        <v>4</v>
      </c>
      <c r="BD74" s="33"/>
    </row>
    <row r="75" spans="1:56" ht="14.1" customHeight="1" x14ac:dyDescent="0.15">
      <c r="A75" s="32"/>
      <c r="N75" s="33"/>
      <c r="O75" s="32"/>
      <c r="AB75" s="33"/>
      <c r="AC75" s="32"/>
      <c r="AP75" s="33"/>
      <c r="AQ75" s="32"/>
      <c r="BD75" s="33"/>
    </row>
    <row r="76" spans="1:56" ht="14.1" customHeight="1" x14ac:dyDescent="0.15">
      <c r="A76" s="32"/>
      <c r="B76" s="165" t="s">
        <v>21</v>
      </c>
      <c r="C76" s="165"/>
      <c r="D76" s="166"/>
      <c r="E76" s="169"/>
      <c r="F76" s="169"/>
      <c r="G76" s="169"/>
      <c r="H76" s="169"/>
      <c r="I76" s="169"/>
      <c r="J76" s="169"/>
      <c r="K76" s="169"/>
      <c r="L76" s="169"/>
      <c r="M76" s="169"/>
      <c r="N76" s="33"/>
      <c r="O76" s="32"/>
      <c r="P76" s="165" t="s">
        <v>21</v>
      </c>
      <c r="Q76" s="165"/>
      <c r="R76" s="166"/>
      <c r="S76" s="169"/>
      <c r="T76" s="169"/>
      <c r="U76" s="169"/>
      <c r="V76" s="169"/>
      <c r="W76" s="169"/>
      <c r="X76" s="169"/>
      <c r="Y76" s="169"/>
      <c r="Z76" s="169"/>
      <c r="AA76" s="169"/>
      <c r="AB76" s="33"/>
      <c r="AC76" s="32"/>
      <c r="AD76" s="165" t="s">
        <v>21</v>
      </c>
      <c r="AE76" s="165"/>
      <c r="AF76" s="166"/>
      <c r="AG76" s="169"/>
      <c r="AH76" s="169"/>
      <c r="AI76" s="169"/>
      <c r="AJ76" s="169"/>
      <c r="AK76" s="169"/>
      <c r="AL76" s="169"/>
      <c r="AM76" s="169"/>
      <c r="AN76" s="169"/>
      <c r="AO76" s="169"/>
      <c r="AP76" s="33"/>
      <c r="AQ76" s="32"/>
      <c r="AR76" s="165" t="s">
        <v>21</v>
      </c>
      <c r="AS76" s="165"/>
      <c r="AT76" s="166"/>
      <c r="AU76" s="169"/>
      <c r="AV76" s="169"/>
      <c r="AW76" s="169"/>
      <c r="AX76" s="169"/>
      <c r="AY76" s="169"/>
      <c r="AZ76" s="169"/>
      <c r="BA76" s="169"/>
      <c r="BB76" s="169"/>
      <c r="BC76" s="169"/>
      <c r="BD76" s="33"/>
    </row>
    <row r="77" spans="1:56" ht="14.1" customHeight="1" x14ac:dyDescent="0.15">
      <c r="A77" s="32"/>
      <c r="B77" s="156" t="str">
        <f>DB!C219</f>
        <v>Murer</v>
      </c>
      <c r="C77" s="156"/>
      <c r="D77" s="68" t="str">
        <f t="shared" ref="D77:D82" si="28">IF(B77&lt;&gt;"","-","")</f>
        <v>-</v>
      </c>
      <c r="E77" s="167" t="str">
        <f>DB!H219</f>
        <v>Livpool</v>
      </c>
      <c r="F77" s="167"/>
      <c r="G77" s="167"/>
      <c r="H77" s="167"/>
      <c r="I77" s="167"/>
      <c r="J77" s="167"/>
      <c r="K77" s="169"/>
      <c r="L77" s="169"/>
      <c r="M77" s="169"/>
      <c r="N77" s="33"/>
      <c r="O77" s="32"/>
      <c r="P77" s="156" t="str">
        <f>DB!C226</f>
        <v>Idskov</v>
      </c>
      <c r="Q77" s="156"/>
      <c r="R77" s="68" t="str">
        <f t="shared" ref="R77:R82" si="29">IF(P77&lt;&gt;"","-","")</f>
        <v>-</v>
      </c>
      <c r="S77" s="167" t="str">
        <f>DB!H226</f>
        <v>Select</v>
      </c>
      <c r="T77" s="167"/>
      <c r="U77" s="167"/>
      <c r="V77" s="167"/>
      <c r="W77" s="167"/>
      <c r="X77" s="167"/>
      <c r="Y77" s="169"/>
      <c r="Z77" s="169"/>
      <c r="AA77" s="169"/>
      <c r="AB77" s="33"/>
      <c r="AC77" s="32"/>
      <c r="AD77" s="156" t="str">
        <f>DB!C233</f>
        <v>brula</v>
      </c>
      <c r="AE77" s="156"/>
      <c r="AF77" s="68" t="str">
        <f t="shared" ref="AF77:AF82" si="30">IF(AD77&lt;&gt;"","-","")</f>
        <v>-</v>
      </c>
      <c r="AG77" s="167" t="str">
        <f>DB!H233</f>
        <v>Kinks</v>
      </c>
      <c r="AH77" s="167"/>
      <c r="AI77" s="167"/>
      <c r="AJ77" s="167"/>
      <c r="AK77" s="167"/>
      <c r="AL77" s="167"/>
      <c r="AM77" s="169"/>
      <c r="AN77" s="169"/>
      <c r="AO77" s="169"/>
      <c r="AP77" s="33"/>
      <c r="AQ77" s="32"/>
      <c r="AR77" s="156" t="str">
        <f>DB!C240</f>
        <v>Percy</v>
      </c>
      <c r="AS77" s="156"/>
      <c r="AT77" s="68" t="str">
        <f t="shared" ref="AT77:AT82" si="31">IF(AR77&lt;&gt;"","-","")</f>
        <v>-</v>
      </c>
      <c r="AU77" s="167" t="str">
        <f>DB!H240</f>
        <v>Himbo</v>
      </c>
      <c r="AV77" s="167"/>
      <c r="AW77" s="167"/>
      <c r="AX77" s="167"/>
      <c r="AY77" s="167"/>
      <c r="AZ77" s="167"/>
      <c r="BA77" s="169"/>
      <c r="BB77" s="169"/>
      <c r="BC77" s="169"/>
      <c r="BD77" s="33"/>
    </row>
    <row r="78" spans="1:56" ht="14.1" customHeight="1" x14ac:dyDescent="0.15">
      <c r="A78" s="32"/>
      <c r="B78" s="156" t="str">
        <f>DB!C220</f>
        <v>Sebjoh</v>
      </c>
      <c r="C78" s="156"/>
      <c r="D78" s="68" t="str">
        <f t="shared" si="28"/>
        <v>-</v>
      </c>
      <c r="E78" s="167" t="str">
        <f>DB!H220</f>
        <v>Hede</v>
      </c>
      <c r="F78" s="167"/>
      <c r="G78" s="167"/>
      <c r="H78" s="167"/>
      <c r="I78" s="167"/>
      <c r="J78" s="167"/>
      <c r="K78" s="169"/>
      <c r="L78" s="169"/>
      <c r="M78" s="169"/>
      <c r="N78" s="33"/>
      <c r="O78" s="32"/>
      <c r="P78" s="156" t="str">
        <f>DB!C227</f>
        <v>Mauer</v>
      </c>
      <c r="Q78" s="156"/>
      <c r="R78" s="68" t="str">
        <f t="shared" si="29"/>
        <v>-</v>
      </c>
      <c r="S78" s="167" t="str">
        <f>DB!H227</f>
        <v>Chelsea</v>
      </c>
      <c r="T78" s="167"/>
      <c r="U78" s="167"/>
      <c r="V78" s="167"/>
      <c r="W78" s="167"/>
      <c r="X78" s="167"/>
      <c r="Y78" s="169"/>
      <c r="Z78" s="169"/>
      <c r="AA78" s="169"/>
      <c r="AB78" s="33"/>
      <c r="AC78" s="32"/>
      <c r="AD78" s="156" t="str">
        <f>DB!C234</f>
        <v>Watson</v>
      </c>
      <c r="AE78" s="156"/>
      <c r="AF78" s="68" t="str">
        <f t="shared" si="30"/>
        <v>-</v>
      </c>
      <c r="AG78" s="167" t="str">
        <f>DB!H234</f>
        <v>Anfield</v>
      </c>
      <c r="AH78" s="167"/>
      <c r="AI78" s="167"/>
      <c r="AJ78" s="167"/>
      <c r="AK78" s="167"/>
      <c r="AL78" s="167"/>
      <c r="AM78" s="169"/>
      <c r="AN78" s="169"/>
      <c r="AO78" s="169"/>
      <c r="AP78" s="33"/>
      <c r="AQ78" s="32"/>
      <c r="AR78" s="156" t="str">
        <f>DB!C241</f>
        <v>Randers</v>
      </c>
      <c r="AS78" s="156"/>
      <c r="AT78" s="68" t="str">
        <f t="shared" si="31"/>
        <v>-</v>
      </c>
      <c r="AU78" s="167" t="str">
        <f>DB!H241</f>
        <v>Flinca</v>
      </c>
      <c r="AV78" s="167"/>
      <c r="AW78" s="167"/>
      <c r="AX78" s="167"/>
      <c r="AY78" s="167"/>
      <c r="AZ78" s="167"/>
      <c r="BA78" s="169"/>
      <c r="BB78" s="169"/>
      <c r="BC78" s="169"/>
      <c r="BD78" s="33"/>
    </row>
    <row r="79" spans="1:56" ht="14.1" customHeight="1" x14ac:dyDescent="0.15">
      <c r="A79" s="32"/>
      <c r="B79" s="156" t="str">
        <f>DB!C221</f>
        <v>Gunners</v>
      </c>
      <c r="C79" s="156"/>
      <c r="D79" s="68" t="str">
        <f t="shared" si="28"/>
        <v>-</v>
      </c>
      <c r="E79" s="167" t="str">
        <f>DB!H221</f>
        <v>Cottee</v>
      </c>
      <c r="F79" s="167"/>
      <c r="G79" s="167"/>
      <c r="H79" s="167"/>
      <c r="I79" s="167"/>
      <c r="J79" s="167"/>
      <c r="K79" s="169"/>
      <c r="L79" s="169"/>
      <c r="M79" s="169"/>
      <c r="N79" s="33"/>
      <c r="O79" s="32"/>
      <c r="P79" s="156" t="str">
        <f>DB!C228</f>
        <v>LPHJ</v>
      </c>
      <c r="Q79" s="156"/>
      <c r="R79" s="68" t="str">
        <f t="shared" si="29"/>
        <v>-</v>
      </c>
      <c r="S79" s="167" t="str">
        <f>DB!H228</f>
        <v>Harry</v>
      </c>
      <c r="T79" s="167"/>
      <c r="U79" s="167"/>
      <c r="V79" s="167"/>
      <c r="W79" s="167"/>
      <c r="X79" s="167"/>
      <c r="Y79" s="169"/>
      <c r="Z79" s="169"/>
      <c r="AA79" s="169"/>
      <c r="AB79" s="33"/>
      <c r="AC79" s="32"/>
      <c r="AD79" s="156" t="str">
        <f>DB!C235</f>
        <v>Far</v>
      </c>
      <c r="AE79" s="156"/>
      <c r="AF79" s="68" t="str">
        <f t="shared" si="30"/>
        <v>-</v>
      </c>
      <c r="AG79" s="167" t="str">
        <f>DB!H235</f>
        <v>Murer</v>
      </c>
      <c r="AH79" s="167"/>
      <c r="AI79" s="167"/>
      <c r="AJ79" s="167"/>
      <c r="AK79" s="167"/>
      <c r="AL79" s="167"/>
      <c r="AM79" s="169"/>
      <c r="AN79" s="169"/>
      <c r="AO79" s="169"/>
      <c r="AP79" s="33"/>
      <c r="AQ79" s="32"/>
      <c r="AR79" s="156" t="str">
        <f>DB!C242</f>
        <v>Højgård</v>
      </c>
      <c r="AS79" s="156"/>
      <c r="AT79" s="68" t="str">
        <f t="shared" si="31"/>
        <v>-</v>
      </c>
      <c r="AU79" s="167" t="str">
        <f>DB!H242</f>
        <v>Benbo</v>
      </c>
      <c r="AV79" s="167"/>
      <c r="AW79" s="167"/>
      <c r="AX79" s="167"/>
      <c r="AY79" s="167"/>
      <c r="AZ79" s="167"/>
      <c r="BA79" s="169"/>
      <c r="BB79" s="169"/>
      <c r="BC79" s="169"/>
      <c r="BD79" s="33"/>
    </row>
    <row r="80" spans="1:56" ht="14.1" customHeight="1" x14ac:dyDescent="0.15">
      <c r="A80" s="32"/>
      <c r="B80" s="156" t="str">
        <f>DB!C222</f>
        <v>Anderup</v>
      </c>
      <c r="C80" s="156"/>
      <c r="D80" s="68" t="str">
        <f t="shared" si="28"/>
        <v>-</v>
      </c>
      <c r="E80" s="167" t="str">
        <f>DB!H222</f>
        <v>Steam</v>
      </c>
      <c r="F80" s="167"/>
      <c r="G80" s="167"/>
      <c r="H80" s="167"/>
      <c r="I80" s="167"/>
      <c r="J80" s="167"/>
      <c r="K80" s="169"/>
      <c r="L80" s="169"/>
      <c r="M80" s="169"/>
      <c r="N80" s="33"/>
      <c r="O80" s="32"/>
      <c r="P80" s="156" t="str">
        <f>DB!C229</f>
        <v>Nemelig</v>
      </c>
      <c r="Q80" s="156"/>
      <c r="R80" s="68" t="str">
        <f t="shared" si="29"/>
        <v>-</v>
      </c>
      <c r="S80" s="167" t="str">
        <f>DB!H229</f>
        <v>Agger</v>
      </c>
      <c r="T80" s="167"/>
      <c r="U80" s="167"/>
      <c r="V80" s="167"/>
      <c r="W80" s="167"/>
      <c r="X80" s="167"/>
      <c r="Y80" s="169"/>
      <c r="Z80" s="169"/>
      <c r="AA80" s="169"/>
      <c r="AB80" s="33"/>
      <c r="AC80" s="32"/>
      <c r="AD80" s="156" t="str">
        <f>DB!C236</f>
        <v>Schøn</v>
      </c>
      <c r="AE80" s="156"/>
      <c r="AF80" s="68" t="str">
        <f t="shared" si="30"/>
        <v>-</v>
      </c>
      <c r="AG80" s="167" t="str">
        <f>DB!H236</f>
        <v>Lund</v>
      </c>
      <c r="AH80" s="167"/>
      <c r="AI80" s="167"/>
      <c r="AJ80" s="167"/>
      <c r="AK80" s="167"/>
      <c r="AL80" s="167"/>
      <c r="AM80" s="169"/>
      <c r="AN80" s="169"/>
      <c r="AO80" s="169"/>
      <c r="AP80" s="33"/>
      <c r="AQ80" s="32"/>
      <c r="AR80" s="156" t="str">
        <f>DB!C243</f>
        <v>Harry</v>
      </c>
      <c r="AS80" s="156"/>
      <c r="AT80" s="68" t="str">
        <f t="shared" si="31"/>
        <v>-</v>
      </c>
      <c r="AU80" s="167" t="str">
        <f>DB!H243</f>
        <v>Idskov</v>
      </c>
      <c r="AV80" s="167"/>
      <c r="AW80" s="167"/>
      <c r="AX80" s="167"/>
      <c r="AY80" s="167"/>
      <c r="AZ80" s="167"/>
      <c r="BA80" s="169"/>
      <c r="BB80" s="169"/>
      <c r="BC80" s="169"/>
      <c r="BD80" s="33"/>
    </row>
    <row r="81" spans="1:57" ht="14.1" customHeight="1" x14ac:dyDescent="0.15">
      <c r="A81" s="32"/>
      <c r="B81" s="156" t="str">
        <f>DB!C223</f>
        <v>Far</v>
      </c>
      <c r="C81" s="156"/>
      <c r="D81" s="68" t="str">
        <f t="shared" si="28"/>
        <v>-</v>
      </c>
      <c r="E81" s="167" t="str">
        <f>DB!H223</f>
        <v>Select</v>
      </c>
      <c r="F81" s="167"/>
      <c r="G81" s="167"/>
      <c r="H81" s="167"/>
      <c r="I81" s="167"/>
      <c r="J81" s="167"/>
      <c r="K81" s="169"/>
      <c r="L81" s="169"/>
      <c r="M81" s="169"/>
      <c r="N81" s="33"/>
      <c r="O81" s="32"/>
      <c r="P81" s="156" t="str">
        <f>DB!C230</f>
        <v>Steam</v>
      </c>
      <c r="Q81" s="156"/>
      <c r="R81" s="68" t="str">
        <f t="shared" si="29"/>
        <v>-</v>
      </c>
      <c r="S81" s="167" t="str">
        <f>DB!H230</f>
        <v>Frydkær</v>
      </c>
      <c r="T81" s="167"/>
      <c r="U81" s="167"/>
      <c r="V81" s="167"/>
      <c r="W81" s="167"/>
      <c r="X81" s="167"/>
      <c r="Y81" s="169"/>
      <c r="Z81" s="169"/>
      <c r="AA81" s="169"/>
      <c r="AB81" s="33"/>
      <c r="AC81" s="32"/>
      <c r="AD81" s="156" t="str">
        <f>DB!C237</f>
        <v>Laplace</v>
      </c>
      <c r="AE81" s="156"/>
      <c r="AF81" s="68" t="str">
        <f t="shared" si="30"/>
        <v>-</v>
      </c>
      <c r="AG81" s="167" t="str">
        <f>DB!H237</f>
        <v>Nuser</v>
      </c>
      <c r="AH81" s="167"/>
      <c r="AI81" s="167"/>
      <c r="AJ81" s="167"/>
      <c r="AK81" s="167"/>
      <c r="AL81" s="167"/>
      <c r="AM81" s="169"/>
      <c r="AN81" s="169"/>
      <c r="AO81" s="169"/>
      <c r="AP81" s="33"/>
      <c r="AQ81" s="32"/>
      <c r="AR81" s="156" t="str">
        <f>DB!C244</f>
        <v>Murer</v>
      </c>
      <c r="AS81" s="156"/>
      <c r="AT81" s="68" t="str">
        <f t="shared" si="31"/>
        <v>-</v>
      </c>
      <c r="AU81" s="167" t="str">
        <f>DB!H244</f>
        <v>Kailua</v>
      </c>
      <c r="AV81" s="167"/>
      <c r="AW81" s="167"/>
      <c r="AX81" s="167"/>
      <c r="AY81" s="167"/>
      <c r="AZ81" s="167"/>
      <c r="BA81" s="169"/>
      <c r="BB81" s="169"/>
      <c r="BC81" s="169"/>
      <c r="BD81" s="33"/>
    </row>
    <row r="82" spans="1:57" ht="14.1" customHeight="1" x14ac:dyDescent="0.15">
      <c r="A82" s="32"/>
      <c r="B82" s="156" t="str">
        <f>DB!C224</f>
        <v>Forest</v>
      </c>
      <c r="C82" s="156"/>
      <c r="D82" s="68" t="str">
        <f t="shared" si="28"/>
        <v>-</v>
      </c>
      <c r="E82" s="167" t="str">
        <f>DB!H224</f>
        <v>Himbo</v>
      </c>
      <c r="F82" s="167"/>
      <c r="G82" s="167"/>
      <c r="H82" s="167"/>
      <c r="I82" s="167"/>
      <c r="J82" s="167"/>
      <c r="K82" s="169"/>
      <c r="L82" s="169"/>
      <c r="M82" s="169"/>
      <c r="N82" s="33"/>
      <c r="O82" s="32"/>
      <c r="P82" s="156" t="str">
        <f>DB!C231</f>
        <v>SPVK</v>
      </c>
      <c r="Q82" s="156"/>
      <c r="R82" s="68" t="str">
        <f t="shared" si="29"/>
        <v>-</v>
      </c>
      <c r="S82" s="167" t="str">
        <f>DB!H231</f>
        <v>MFP</v>
      </c>
      <c r="T82" s="167"/>
      <c r="U82" s="167"/>
      <c r="V82" s="167"/>
      <c r="W82" s="167"/>
      <c r="X82" s="167"/>
      <c r="Y82" s="169"/>
      <c r="Z82" s="169"/>
      <c r="AA82" s="169"/>
      <c r="AB82" s="33"/>
      <c r="AC82" s="32"/>
      <c r="AD82" s="156" t="str">
        <f>DB!C238</f>
        <v>Select</v>
      </c>
      <c r="AE82" s="156"/>
      <c r="AF82" s="68" t="str">
        <f t="shared" si="30"/>
        <v>-</v>
      </c>
      <c r="AG82" s="167" t="str">
        <f>DB!H238</f>
        <v>Futte</v>
      </c>
      <c r="AH82" s="167"/>
      <c r="AI82" s="167"/>
      <c r="AJ82" s="167"/>
      <c r="AK82" s="167"/>
      <c r="AL82" s="167"/>
      <c r="AM82" s="169"/>
      <c r="AN82" s="169"/>
      <c r="AO82" s="169"/>
      <c r="AP82" s="33"/>
      <c r="AQ82" s="32"/>
      <c r="AR82" s="156" t="str">
        <f>DB!C245</f>
        <v>Zico</v>
      </c>
      <c r="AS82" s="156"/>
      <c r="AT82" s="68" t="str">
        <f t="shared" si="31"/>
        <v>-</v>
      </c>
      <c r="AU82" s="167" t="str">
        <f>DB!H245</f>
        <v>Steam</v>
      </c>
      <c r="AV82" s="167"/>
      <c r="AW82" s="167"/>
      <c r="AX82" s="167"/>
      <c r="AY82" s="167"/>
      <c r="AZ82" s="167"/>
      <c r="BA82" s="169"/>
      <c r="BB82" s="169"/>
      <c r="BC82" s="169"/>
      <c r="BD82" s="33"/>
    </row>
    <row r="83" spans="1:57" ht="14.1" customHeight="1" x14ac:dyDescent="0.15">
      <c r="A83" s="32"/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33"/>
      <c r="O83" s="32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33"/>
      <c r="AC83" s="32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33"/>
      <c r="AQ83" s="32"/>
      <c r="AR83" s="169"/>
      <c r="AS83" s="169"/>
      <c r="AT83" s="169"/>
      <c r="AU83" s="169"/>
      <c r="AV83" s="169"/>
      <c r="AW83" s="169"/>
      <c r="AX83" s="169"/>
      <c r="AY83" s="169"/>
      <c r="AZ83" s="169"/>
      <c r="BA83" s="169"/>
      <c r="BB83" s="169"/>
      <c r="BC83" s="169"/>
      <c r="BD83" s="33"/>
    </row>
    <row r="84" spans="1:57" ht="14.1" customHeight="1" x14ac:dyDescent="0.15">
      <c r="A84" s="32"/>
      <c r="B84" s="165" t="s">
        <v>49</v>
      </c>
      <c r="C84" s="165"/>
      <c r="D84" s="165"/>
      <c r="E84" s="165"/>
      <c r="F84" s="169"/>
      <c r="G84" s="169"/>
      <c r="H84" s="169"/>
      <c r="I84" s="169"/>
      <c r="J84" s="169"/>
      <c r="K84" s="169"/>
      <c r="L84" s="169"/>
      <c r="M84" s="169"/>
      <c r="N84" s="33"/>
      <c r="O84" s="32"/>
      <c r="P84" s="165" t="s">
        <v>49</v>
      </c>
      <c r="Q84" s="165"/>
      <c r="R84" s="165"/>
      <c r="S84" s="165"/>
      <c r="T84" s="169"/>
      <c r="U84" s="169"/>
      <c r="V84" s="169"/>
      <c r="W84" s="169"/>
      <c r="X84" s="169"/>
      <c r="Y84" s="169"/>
      <c r="Z84" s="169"/>
      <c r="AA84" s="169"/>
      <c r="AB84" s="33"/>
      <c r="AC84" s="32"/>
      <c r="AD84" s="165" t="s">
        <v>49</v>
      </c>
      <c r="AE84" s="165"/>
      <c r="AF84" s="165"/>
      <c r="AG84" s="165"/>
      <c r="AH84" s="169"/>
      <c r="AI84" s="169"/>
      <c r="AJ84" s="169"/>
      <c r="AK84" s="169"/>
      <c r="AL84" s="169"/>
      <c r="AM84" s="169"/>
      <c r="AN84" s="169"/>
      <c r="AO84" s="169"/>
      <c r="AP84" s="33"/>
      <c r="AQ84" s="32"/>
      <c r="AR84" s="165" t="s">
        <v>49</v>
      </c>
      <c r="AS84" s="165"/>
      <c r="AT84" s="165"/>
      <c r="AU84" s="165"/>
      <c r="AV84" s="169"/>
      <c r="AW84" s="169"/>
      <c r="AX84" s="169"/>
      <c r="AY84" s="169"/>
      <c r="AZ84" s="169"/>
      <c r="BA84" s="169"/>
      <c r="BB84" s="169"/>
      <c r="BC84" s="169"/>
      <c r="BD84" s="33"/>
    </row>
    <row r="85" spans="1:57" ht="14.1" customHeight="1" x14ac:dyDescent="0.15">
      <c r="A85" s="32"/>
      <c r="B85" s="171"/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33"/>
      <c r="O85" s="32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33"/>
      <c r="AC85" s="32"/>
      <c r="AD85" s="171"/>
      <c r="AE85" s="171"/>
      <c r="AF85" s="171"/>
      <c r="AG85" s="171"/>
      <c r="AH85" s="171"/>
      <c r="AI85" s="171"/>
      <c r="AJ85" s="171"/>
      <c r="AK85" s="171"/>
      <c r="AL85" s="171"/>
      <c r="AM85" s="171"/>
      <c r="AN85" s="171"/>
      <c r="AO85" s="171"/>
      <c r="AP85" s="33"/>
      <c r="AQ85" s="32"/>
      <c r="AR85" s="171"/>
      <c r="AS85" s="171"/>
      <c r="AT85" s="171"/>
      <c r="AU85" s="171"/>
      <c r="AV85" s="171"/>
      <c r="AW85" s="171"/>
      <c r="AX85" s="171"/>
      <c r="AY85" s="171"/>
      <c r="AZ85" s="171"/>
      <c r="BA85" s="171"/>
      <c r="BB85" s="171"/>
      <c r="BC85" s="171"/>
      <c r="BD85" s="33"/>
    </row>
    <row r="86" spans="1:57" ht="14.1" customHeight="1" x14ac:dyDescent="0.15">
      <c r="A86" s="32"/>
      <c r="B86" s="171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33"/>
      <c r="O86" s="32"/>
      <c r="P86" s="171"/>
      <c r="Q86" s="171"/>
      <c r="R86" s="171"/>
      <c r="S86" s="171"/>
      <c r="T86" s="171"/>
      <c r="U86" s="171"/>
      <c r="V86" s="171"/>
      <c r="W86" s="171"/>
      <c r="X86" s="171"/>
      <c r="Y86" s="171"/>
      <c r="Z86" s="171"/>
      <c r="AA86" s="171"/>
      <c r="AB86" s="33"/>
      <c r="AC86" s="32"/>
      <c r="AD86" s="171"/>
      <c r="AE86" s="171"/>
      <c r="AF86" s="171"/>
      <c r="AG86" s="171"/>
      <c r="AH86" s="171"/>
      <c r="AI86" s="171"/>
      <c r="AJ86" s="171"/>
      <c r="AK86" s="171"/>
      <c r="AL86" s="171"/>
      <c r="AM86" s="171"/>
      <c r="AN86" s="171"/>
      <c r="AO86" s="171"/>
      <c r="AP86" s="33"/>
      <c r="AQ86" s="32"/>
      <c r="AR86" s="171"/>
      <c r="AS86" s="171"/>
      <c r="AT86" s="171"/>
      <c r="AU86" s="171"/>
      <c r="AV86" s="171"/>
      <c r="AW86" s="171"/>
      <c r="AX86" s="171"/>
      <c r="AY86" s="171"/>
      <c r="AZ86" s="171"/>
      <c r="BA86" s="171"/>
      <c r="BB86" s="171"/>
      <c r="BC86" s="171"/>
      <c r="BD86" s="33"/>
    </row>
    <row r="87" spans="1:57" ht="14.1" customHeight="1" x14ac:dyDescent="0.15">
      <c r="A87" s="32"/>
      <c r="B87" s="171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33"/>
      <c r="O87" s="32"/>
      <c r="P87" s="171"/>
      <c r="Q87" s="171"/>
      <c r="R87" s="171"/>
      <c r="S87" s="171"/>
      <c r="T87" s="171"/>
      <c r="U87" s="171"/>
      <c r="V87" s="171"/>
      <c r="W87" s="171"/>
      <c r="X87" s="171"/>
      <c r="Y87" s="171"/>
      <c r="Z87" s="171"/>
      <c r="AA87" s="171"/>
      <c r="AB87" s="33"/>
      <c r="AC87" s="32"/>
      <c r="AD87" s="171"/>
      <c r="AE87" s="171"/>
      <c r="AF87" s="171"/>
      <c r="AG87" s="171"/>
      <c r="AH87" s="171"/>
      <c r="AI87" s="171"/>
      <c r="AJ87" s="171"/>
      <c r="AK87" s="171"/>
      <c r="AL87" s="171"/>
      <c r="AM87" s="171"/>
      <c r="AN87" s="171"/>
      <c r="AO87" s="171"/>
      <c r="AP87" s="33"/>
      <c r="AQ87" s="32"/>
      <c r="AR87" s="171"/>
      <c r="AS87" s="171"/>
      <c r="AT87" s="171"/>
      <c r="AU87" s="171"/>
      <c r="AV87" s="171"/>
      <c r="AW87" s="171"/>
      <c r="AX87" s="171"/>
      <c r="AY87" s="171"/>
      <c r="AZ87" s="171"/>
      <c r="BA87" s="171"/>
      <c r="BB87" s="171"/>
      <c r="BC87" s="171"/>
      <c r="BD87" s="33"/>
    </row>
    <row r="88" spans="1:57" ht="14.1" customHeight="1" x14ac:dyDescent="0.15">
      <c r="A88" s="32"/>
      <c r="B88" s="171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33"/>
      <c r="O88" s="32"/>
      <c r="P88" s="171"/>
      <c r="Q88" s="171"/>
      <c r="R88" s="171"/>
      <c r="S88" s="171"/>
      <c r="T88" s="171"/>
      <c r="U88" s="171"/>
      <c r="V88" s="171"/>
      <c r="W88" s="171"/>
      <c r="X88" s="171"/>
      <c r="Y88" s="171"/>
      <c r="Z88" s="171"/>
      <c r="AA88" s="171"/>
      <c r="AB88" s="33"/>
      <c r="AC88" s="32"/>
      <c r="AD88" s="171"/>
      <c r="AE88" s="171"/>
      <c r="AF88" s="171"/>
      <c r="AG88" s="171"/>
      <c r="AH88" s="171"/>
      <c r="AI88" s="171"/>
      <c r="AJ88" s="171"/>
      <c r="AK88" s="171"/>
      <c r="AL88" s="171"/>
      <c r="AM88" s="171"/>
      <c r="AN88" s="171"/>
      <c r="AO88" s="171"/>
      <c r="AP88" s="33"/>
      <c r="AQ88" s="32"/>
      <c r="AR88" s="171"/>
      <c r="AS88" s="171"/>
      <c r="AT88" s="171"/>
      <c r="AU88" s="171"/>
      <c r="AV88" s="171"/>
      <c r="AW88" s="171"/>
      <c r="AX88" s="171"/>
      <c r="AY88" s="171"/>
      <c r="AZ88" s="171"/>
      <c r="BA88" s="171"/>
      <c r="BB88" s="171"/>
      <c r="BC88" s="171"/>
      <c r="BD88" s="33"/>
    </row>
    <row r="89" spans="1:57" ht="14.1" customHeight="1" x14ac:dyDescent="0.15">
      <c r="A89" s="32"/>
      <c r="B89" s="171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33"/>
      <c r="O89" s="32"/>
      <c r="P89" s="171"/>
      <c r="Q89" s="171"/>
      <c r="R89" s="171"/>
      <c r="S89" s="171"/>
      <c r="T89" s="171"/>
      <c r="U89" s="171"/>
      <c r="V89" s="171"/>
      <c r="W89" s="171"/>
      <c r="X89" s="171"/>
      <c r="Y89" s="171"/>
      <c r="Z89" s="171"/>
      <c r="AA89" s="171"/>
      <c r="AB89" s="33"/>
      <c r="AC89" s="32"/>
      <c r="AD89" s="171"/>
      <c r="AE89" s="171"/>
      <c r="AF89" s="171"/>
      <c r="AG89" s="171"/>
      <c r="AH89" s="171"/>
      <c r="AI89" s="171"/>
      <c r="AJ89" s="171"/>
      <c r="AK89" s="171"/>
      <c r="AL89" s="171"/>
      <c r="AM89" s="171"/>
      <c r="AN89" s="171"/>
      <c r="AO89" s="171"/>
      <c r="AP89" s="33"/>
      <c r="AQ89" s="32"/>
      <c r="AR89" s="171"/>
      <c r="AS89" s="171"/>
      <c r="AT89" s="171"/>
      <c r="AU89" s="171"/>
      <c r="AV89" s="171"/>
      <c r="AW89" s="171"/>
      <c r="AX89" s="171"/>
      <c r="AY89" s="171"/>
      <c r="AZ89" s="171"/>
      <c r="BA89" s="171"/>
      <c r="BB89" s="171"/>
      <c r="BC89" s="171"/>
      <c r="BD89" s="33"/>
    </row>
    <row r="90" spans="1:57" ht="14.1" customHeight="1" x14ac:dyDescent="0.15">
      <c r="A90" s="32"/>
      <c r="B90" s="171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33"/>
      <c r="O90" s="32"/>
      <c r="P90" s="171"/>
      <c r="Q90" s="171"/>
      <c r="R90" s="171"/>
      <c r="S90" s="171"/>
      <c r="T90" s="171"/>
      <c r="U90" s="171"/>
      <c r="V90" s="171"/>
      <c r="W90" s="171"/>
      <c r="X90" s="171"/>
      <c r="Y90" s="171"/>
      <c r="Z90" s="171"/>
      <c r="AA90" s="171"/>
      <c r="AB90" s="33"/>
      <c r="AC90" s="32"/>
      <c r="AD90" s="171"/>
      <c r="AE90" s="171"/>
      <c r="AF90" s="171"/>
      <c r="AG90" s="171"/>
      <c r="AH90" s="171"/>
      <c r="AI90" s="171"/>
      <c r="AJ90" s="171"/>
      <c r="AK90" s="171"/>
      <c r="AL90" s="171"/>
      <c r="AM90" s="171"/>
      <c r="AN90" s="171"/>
      <c r="AO90" s="171"/>
      <c r="AP90" s="33"/>
      <c r="AQ90" s="32"/>
      <c r="AR90" s="171"/>
      <c r="AS90" s="171"/>
      <c r="AT90" s="171"/>
      <c r="AU90" s="171"/>
      <c r="AV90" s="171"/>
      <c r="AW90" s="171"/>
      <c r="AX90" s="171"/>
      <c r="AY90" s="171"/>
      <c r="AZ90" s="171"/>
      <c r="BA90" s="171"/>
      <c r="BB90" s="171"/>
      <c r="BC90" s="171"/>
      <c r="BD90" s="33"/>
    </row>
    <row r="91" spans="1:57" ht="14.1" customHeight="1" x14ac:dyDescent="0.15">
      <c r="A91" s="32"/>
      <c r="B91" s="171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33"/>
      <c r="O91" s="32"/>
      <c r="P91" s="171"/>
      <c r="Q91" s="171"/>
      <c r="R91" s="171"/>
      <c r="S91" s="171"/>
      <c r="T91" s="171"/>
      <c r="U91" s="171"/>
      <c r="V91" s="171"/>
      <c r="W91" s="171"/>
      <c r="X91" s="171"/>
      <c r="Y91" s="171"/>
      <c r="Z91" s="171"/>
      <c r="AA91" s="171"/>
      <c r="AB91" s="33"/>
      <c r="AC91" s="32"/>
      <c r="AD91" s="171"/>
      <c r="AE91" s="171"/>
      <c r="AF91" s="171"/>
      <c r="AG91" s="171"/>
      <c r="AH91" s="171"/>
      <c r="AI91" s="171"/>
      <c r="AJ91" s="171"/>
      <c r="AK91" s="171"/>
      <c r="AL91" s="171"/>
      <c r="AM91" s="171"/>
      <c r="AN91" s="171"/>
      <c r="AO91" s="171"/>
      <c r="AP91" s="33"/>
      <c r="AQ91" s="32"/>
      <c r="AR91" s="171"/>
      <c r="AS91" s="171"/>
      <c r="AT91" s="171"/>
      <c r="AU91" s="171"/>
      <c r="AV91" s="171"/>
      <c r="AW91" s="171"/>
      <c r="AX91" s="171"/>
      <c r="AY91" s="171"/>
      <c r="AZ91" s="171"/>
      <c r="BA91" s="171"/>
      <c r="BB91" s="171"/>
      <c r="BC91" s="171"/>
      <c r="BD91" s="33"/>
    </row>
    <row r="92" spans="1:57" ht="14.1" customHeight="1" x14ac:dyDescent="0.15">
      <c r="A92" s="32"/>
      <c r="B92" s="171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33"/>
      <c r="O92" s="32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33"/>
      <c r="AC92" s="32"/>
      <c r="AD92" s="171"/>
      <c r="AE92" s="171"/>
      <c r="AF92" s="171"/>
      <c r="AG92" s="171"/>
      <c r="AH92" s="171"/>
      <c r="AI92" s="171"/>
      <c r="AJ92" s="171"/>
      <c r="AK92" s="171"/>
      <c r="AL92" s="171"/>
      <c r="AM92" s="171"/>
      <c r="AN92" s="171"/>
      <c r="AO92" s="171"/>
      <c r="AP92" s="33"/>
      <c r="AQ92" s="32"/>
      <c r="AR92" s="171"/>
      <c r="AS92" s="171"/>
      <c r="AT92" s="171"/>
      <c r="AU92" s="171"/>
      <c r="AV92" s="171"/>
      <c r="AW92" s="171"/>
      <c r="AX92" s="171"/>
      <c r="AY92" s="171"/>
      <c r="AZ92" s="171"/>
      <c r="BA92" s="171"/>
      <c r="BB92" s="171"/>
      <c r="BC92" s="171"/>
      <c r="BD92" s="33"/>
    </row>
    <row r="93" spans="1:57" ht="14.1" customHeight="1" x14ac:dyDescent="0.15">
      <c r="A93" s="32"/>
      <c r="B93" s="171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33"/>
      <c r="O93" s="32"/>
      <c r="P93" s="171"/>
      <c r="Q93" s="171"/>
      <c r="R93" s="171"/>
      <c r="S93" s="171"/>
      <c r="T93" s="171"/>
      <c r="U93" s="171"/>
      <c r="V93" s="171"/>
      <c r="W93" s="171"/>
      <c r="X93" s="171"/>
      <c r="Y93" s="171"/>
      <c r="Z93" s="171"/>
      <c r="AA93" s="171"/>
      <c r="AB93" s="33"/>
      <c r="AC93" s="32"/>
      <c r="AD93" s="171"/>
      <c r="AE93" s="171"/>
      <c r="AF93" s="171"/>
      <c r="AG93" s="171"/>
      <c r="AH93" s="171"/>
      <c r="AI93" s="171"/>
      <c r="AJ93" s="171"/>
      <c r="AK93" s="171"/>
      <c r="AL93" s="171"/>
      <c r="AM93" s="171"/>
      <c r="AN93" s="171"/>
      <c r="AO93" s="171"/>
      <c r="AP93" s="33"/>
      <c r="AQ93" s="32"/>
      <c r="AR93" s="171"/>
      <c r="AS93" s="171"/>
      <c r="AT93" s="171"/>
      <c r="AU93" s="171"/>
      <c r="AV93" s="171"/>
      <c r="AW93" s="171"/>
      <c r="AX93" s="171"/>
      <c r="AY93" s="171"/>
      <c r="AZ93" s="171"/>
      <c r="BA93" s="171"/>
      <c r="BB93" s="171"/>
      <c r="BC93" s="171"/>
      <c r="BD93" s="33"/>
    </row>
    <row r="94" spans="1:57" ht="14.1" customHeight="1" x14ac:dyDescent="0.15">
      <c r="A94" s="32"/>
      <c r="B94" s="171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33"/>
      <c r="O94" s="32"/>
      <c r="P94" s="171"/>
      <c r="Q94" s="171"/>
      <c r="R94" s="171"/>
      <c r="S94" s="171"/>
      <c r="T94" s="171"/>
      <c r="U94" s="171"/>
      <c r="V94" s="171"/>
      <c r="W94" s="171"/>
      <c r="X94" s="171"/>
      <c r="Y94" s="171"/>
      <c r="Z94" s="171"/>
      <c r="AA94" s="171"/>
      <c r="AB94" s="33"/>
      <c r="AC94" s="32"/>
      <c r="AD94" s="171"/>
      <c r="AE94" s="171"/>
      <c r="AF94" s="171"/>
      <c r="AG94" s="171"/>
      <c r="AH94" s="171"/>
      <c r="AI94" s="171"/>
      <c r="AJ94" s="171"/>
      <c r="AK94" s="171"/>
      <c r="AL94" s="171"/>
      <c r="AM94" s="171"/>
      <c r="AN94" s="171"/>
      <c r="AO94" s="171"/>
      <c r="AP94" s="33"/>
      <c r="AQ94" s="32"/>
      <c r="AR94" s="171"/>
      <c r="AS94" s="171"/>
      <c r="AT94" s="171"/>
      <c r="AU94" s="171"/>
      <c r="AV94" s="171"/>
      <c r="AW94" s="171"/>
      <c r="AX94" s="171"/>
      <c r="AY94" s="171"/>
      <c r="AZ94" s="171"/>
      <c r="BA94" s="171"/>
      <c r="BB94" s="171"/>
      <c r="BC94" s="171"/>
      <c r="BD94" s="33"/>
    </row>
    <row r="95" spans="1:57" ht="14.1" customHeight="1" x14ac:dyDescent="0.15">
      <c r="A95" s="32"/>
      <c r="B95" s="171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33"/>
      <c r="O95" s="32"/>
      <c r="P95" s="171"/>
      <c r="Q95" s="171"/>
      <c r="R95" s="171"/>
      <c r="S95" s="171"/>
      <c r="T95" s="171"/>
      <c r="U95" s="171"/>
      <c r="V95" s="171"/>
      <c r="W95" s="171"/>
      <c r="X95" s="171"/>
      <c r="Y95" s="171"/>
      <c r="Z95" s="171"/>
      <c r="AA95" s="171"/>
      <c r="AB95" s="33"/>
      <c r="AC95" s="32"/>
      <c r="AD95" s="171"/>
      <c r="AE95" s="171"/>
      <c r="AF95" s="171"/>
      <c r="AG95" s="171"/>
      <c r="AH95" s="171"/>
      <c r="AI95" s="171"/>
      <c r="AJ95" s="171"/>
      <c r="AK95" s="171"/>
      <c r="AL95" s="171"/>
      <c r="AM95" s="171"/>
      <c r="AN95" s="171"/>
      <c r="AO95" s="171"/>
      <c r="AP95" s="33"/>
      <c r="AQ95" s="32"/>
      <c r="AR95" s="171"/>
      <c r="AS95" s="171"/>
      <c r="AT95" s="171"/>
      <c r="AU95" s="171"/>
      <c r="AV95" s="171"/>
      <c r="AW95" s="171"/>
      <c r="AX95" s="171"/>
      <c r="AY95" s="171"/>
      <c r="AZ95" s="171"/>
      <c r="BA95" s="171"/>
      <c r="BB95" s="171"/>
      <c r="BC95" s="171"/>
      <c r="BD95" s="33"/>
    </row>
    <row r="96" spans="1:57" ht="14.1" customHeight="1" thickBot="1" x14ac:dyDescent="0.2">
      <c r="A96" s="80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81"/>
      <c r="O96" s="80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81"/>
      <c r="AC96" s="80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81"/>
      <c r="AQ96" s="80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81"/>
      <c r="BE96" s="32"/>
    </row>
    <row r="97" spans="1:56" ht="14.1" customHeight="1" thickTop="1" x14ac:dyDescent="0.15">
      <c r="A97" s="154" t="str">
        <f>DB!H4</f>
        <v/>
      </c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</row>
    <row r="98" spans="1:56" ht="14.1" customHeight="1" x14ac:dyDescent="0.15">
      <c r="A98" s="155"/>
      <c r="B98" s="155"/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</row>
    <row r="277" spans="28:29" x14ac:dyDescent="0.15">
      <c r="AB277" s="69"/>
      <c r="AC277" s="69"/>
    </row>
    <row r="278" spans="28:29" x14ac:dyDescent="0.15">
      <c r="AB278" s="69"/>
      <c r="AC278" s="69"/>
    </row>
    <row r="279" spans="28:29" x14ac:dyDescent="0.15">
      <c r="AB279" s="69"/>
      <c r="AC279" s="69"/>
    </row>
    <row r="280" spans="28:29" x14ac:dyDescent="0.15">
      <c r="AB280" s="69"/>
      <c r="AC280" s="69"/>
    </row>
    <row r="281" spans="28:29" x14ac:dyDescent="0.15">
      <c r="AB281" s="69"/>
      <c r="AC281" s="69"/>
    </row>
    <row r="282" spans="28:29" x14ac:dyDescent="0.15">
      <c r="AB282" s="69"/>
      <c r="AC282" s="69"/>
    </row>
    <row r="283" spans="28:29" x14ac:dyDescent="0.15">
      <c r="AB283" s="69"/>
      <c r="AC283" s="69"/>
    </row>
    <row r="284" spans="28:29" x14ac:dyDescent="0.15">
      <c r="AB284" s="69"/>
      <c r="AC284" s="69"/>
    </row>
    <row r="285" spans="28:29" x14ac:dyDescent="0.15">
      <c r="AB285" s="69"/>
      <c r="AC285" s="69"/>
    </row>
    <row r="286" spans="28:29" x14ac:dyDescent="0.15">
      <c r="AB286" s="69"/>
      <c r="AC286" s="69"/>
    </row>
    <row r="287" spans="28:29" x14ac:dyDescent="0.15">
      <c r="AB287" s="69"/>
      <c r="AC287" s="69"/>
    </row>
    <row r="288" spans="28:29" x14ac:dyDescent="0.15">
      <c r="AB288" s="69"/>
      <c r="AC288" s="69"/>
    </row>
  </sheetData>
  <sheetProtection sheet="1" objects="1" scenarios="1"/>
  <mergeCells count="442">
    <mergeCell ref="AR15:AV15"/>
    <mergeCell ref="B58:C58"/>
    <mergeCell ref="AR38:BC48"/>
    <mergeCell ref="AX52:BD52"/>
    <mergeCell ref="B59:M59"/>
    <mergeCell ref="AU58:AZ58"/>
    <mergeCell ref="AR37:AU37"/>
    <mergeCell ref="AV37:BC37"/>
    <mergeCell ref="AR35:AS35"/>
    <mergeCell ref="AU35:AZ35"/>
    <mergeCell ref="P59:AA59"/>
    <mergeCell ref="AD59:AO59"/>
    <mergeCell ref="AR59:BC59"/>
    <mergeCell ref="AD58:AE58"/>
    <mergeCell ref="AG58:AL58"/>
    <mergeCell ref="AR58:AS58"/>
    <mergeCell ref="BA33:BC33"/>
    <mergeCell ref="BA34:BC34"/>
    <mergeCell ref="BA35:BC35"/>
    <mergeCell ref="AR36:BC36"/>
    <mergeCell ref="AR84:AU84"/>
    <mergeCell ref="AV84:BC84"/>
    <mergeCell ref="B85:M95"/>
    <mergeCell ref="P85:AA95"/>
    <mergeCell ref="AD85:AO95"/>
    <mergeCell ref="AR85:BC95"/>
    <mergeCell ref="B83:M83"/>
    <mergeCell ref="P83:AA83"/>
    <mergeCell ref="AD83:AO83"/>
    <mergeCell ref="AR83:BC83"/>
    <mergeCell ref="B84:E84"/>
    <mergeCell ref="F84:M84"/>
    <mergeCell ref="P84:S84"/>
    <mergeCell ref="T84:AA84"/>
    <mergeCell ref="AD84:AG84"/>
    <mergeCell ref="AH84:AO84"/>
    <mergeCell ref="BA81:BC81"/>
    <mergeCell ref="K82:M82"/>
    <mergeCell ref="Y82:AA82"/>
    <mergeCell ref="AM82:AO82"/>
    <mergeCell ref="BA82:BC82"/>
    <mergeCell ref="AG82:AL82"/>
    <mergeCell ref="AR82:AS82"/>
    <mergeCell ref="AU82:AZ82"/>
    <mergeCell ref="K81:M81"/>
    <mergeCell ref="Y81:AA81"/>
    <mergeCell ref="AD82:AE82"/>
    <mergeCell ref="BA79:BC79"/>
    <mergeCell ref="K80:M80"/>
    <mergeCell ref="Y80:AA80"/>
    <mergeCell ref="AM80:AO80"/>
    <mergeCell ref="BA80:BC80"/>
    <mergeCell ref="AD80:AE80"/>
    <mergeCell ref="AG80:AL80"/>
    <mergeCell ref="AR80:AS80"/>
    <mergeCell ref="AU80:AZ80"/>
    <mergeCell ref="P79:Q79"/>
    <mergeCell ref="S79:X79"/>
    <mergeCell ref="K79:M79"/>
    <mergeCell ref="BA77:BC77"/>
    <mergeCell ref="K78:M78"/>
    <mergeCell ref="Y78:AA78"/>
    <mergeCell ref="AM78:AO78"/>
    <mergeCell ref="BA78:BC78"/>
    <mergeCell ref="AD78:AE78"/>
    <mergeCell ref="AG78:AL78"/>
    <mergeCell ref="AR78:AS78"/>
    <mergeCell ref="AU78:AZ78"/>
    <mergeCell ref="AU77:AZ77"/>
    <mergeCell ref="AD76:AF76"/>
    <mergeCell ref="AG76:AO76"/>
    <mergeCell ref="AR76:AT76"/>
    <mergeCell ref="AU76:BC76"/>
    <mergeCell ref="B76:D76"/>
    <mergeCell ref="E76:M76"/>
    <mergeCell ref="P76:R76"/>
    <mergeCell ref="S76:AA76"/>
    <mergeCell ref="AD62:AH62"/>
    <mergeCell ref="AS64:AU64"/>
    <mergeCell ref="AS65:AU65"/>
    <mergeCell ref="AS66:AU66"/>
    <mergeCell ref="AS67:AU67"/>
    <mergeCell ref="AS74:AU74"/>
    <mergeCell ref="AE72:AG72"/>
    <mergeCell ref="AE73:AG73"/>
    <mergeCell ref="AE74:AG74"/>
    <mergeCell ref="AE70:AG70"/>
    <mergeCell ref="AE71:AG71"/>
    <mergeCell ref="AS68:AU68"/>
    <mergeCell ref="AS69:AU69"/>
    <mergeCell ref="AS70:AU70"/>
    <mergeCell ref="Q73:S73"/>
    <mergeCell ref="AS72:AU72"/>
    <mergeCell ref="AR33:AS33"/>
    <mergeCell ref="AU33:AZ33"/>
    <mergeCell ref="AR34:AS34"/>
    <mergeCell ref="AU34:AZ34"/>
    <mergeCell ref="AR57:AS57"/>
    <mergeCell ref="AS21:AU21"/>
    <mergeCell ref="AR31:AS31"/>
    <mergeCell ref="BA32:BC32"/>
    <mergeCell ref="BA31:BC31"/>
    <mergeCell ref="AR29:AT29"/>
    <mergeCell ref="AU29:BC29"/>
    <mergeCell ref="BA30:BC30"/>
    <mergeCell ref="AU31:AZ31"/>
    <mergeCell ref="AR32:AS32"/>
    <mergeCell ref="AU56:AZ56"/>
    <mergeCell ref="AR53:AS53"/>
    <mergeCell ref="AU53:AZ53"/>
    <mergeCell ref="AR54:AS54"/>
    <mergeCell ref="AU54:AZ54"/>
    <mergeCell ref="AX5:BD5"/>
    <mergeCell ref="AR12:BC12"/>
    <mergeCell ref="AR5:AW5"/>
    <mergeCell ref="AR6:AS6"/>
    <mergeCell ref="AU6:AZ6"/>
    <mergeCell ref="AR7:AS7"/>
    <mergeCell ref="AU7:AZ7"/>
    <mergeCell ref="AR8:AS8"/>
    <mergeCell ref="AU8:AZ8"/>
    <mergeCell ref="AR9:AS9"/>
    <mergeCell ref="AU10:AZ10"/>
    <mergeCell ref="AR11:AS11"/>
    <mergeCell ref="AU11:AZ11"/>
    <mergeCell ref="AM35:AO35"/>
    <mergeCell ref="AD36:AO36"/>
    <mergeCell ref="AD37:AG37"/>
    <mergeCell ref="AH37:AO37"/>
    <mergeCell ref="AD35:AE35"/>
    <mergeCell ref="AG35:AL35"/>
    <mergeCell ref="P37:S37"/>
    <mergeCell ref="T37:AA37"/>
    <mergeCell ref="AJ5:AP5"/>
    <mergeCell ref="AD12:AO12"/>
    <mergeCell ref="AD11:AE11"/>
    <mergeCell ref="AG11:AL11"/>
    <mergeCell ref="AD5:AI5"/>
    <mergeCell ref="Y32:AA32"/>
    <mergeCell ref="Y33:AA33"/>
    <mergeCell ref="AM32:AO32"/>
    <mergeCell ref="Y34:AA34"/>
    <mergeCell ref="Y35:AA35"/>
    <mergeCell ref="AD31:AE31"/>
    <mergeCell ref="AG31:AL31"/>
    <mergeCell ref="AG9:AL9"/>
    <mergeCell ref="AD10:AE10"/>
    <mergeCell ref="AG10:AL10"/>
    <mergeCell ref="AD13:AL13"/>
    <mergeCell ref="A1:BD2"/>
    <mergeCell ref="V5:AB5"/>
    <mergeCell ref="P12:AA12"/>
    <mergeCell ref="P29:R29"/>
    <mergeCell ref="Y30:AA30"/>
    <mergeCell ref="Y31:AA31"/>
    <mergeCell ref="B36:M36"/>
    <mergeCell ref="E6:J6"/>
    <mergeCell ref="E7:J7"/>
    <mergeCell ref="K32:M32"/>
    <mergeCell ref="K33:M33"/>
    <mergeCell ref="K30:M30"/>
    <mergeCell ref="K31:M31"/>
    <mergeCell ref="E8:J8"/>
    <mergeCell ref="E31:J31"/>
    <mergeCell ref="E32:J32"/>
    <mergeCell ref="E33:J33"/>
    <mergeCell ref="AD34:AE34"/>
    <mergeCell ref="AG34:AL34"/>
    <mergeCell ref="AM33:AO33"/>
    <mergeCell ref="AM34:AO34"/>
    <mergeCell ref="AU9:AZ9"/>
    <mergeCell ref="AR10:AS10"/>
    <mergeCell ref="B35:C35"/>
    <mergeCell ref="B13:J13"/>
    <mergeCell ref="B55:C55"/>
    <mergeCell ref="AG55:AL55"/>
    <mergeCell ref="B54:C54"/>
    <mergeCell ref="E54:J54"/>
    <mergeCell ref="P54:Q54"/>
    <mergeCell ref="S54:X54"/>
    <mergeCell ref="AD54:AE54"/>
    <mergeCell ref="AG54:AL54"/>
    <mergeCell ref="B53:C53"/>
    <mergeCell ref="E53:J53"/>
    <mergeCell ref="P53:Q53"/>
    <mergeCell ref="B38:M48"/>
    <mergeCell ref="B37:E37"/>
    <mergeCell ref="F37:M37"/>
    <mergeCell ref="P35:Q35"/>
    <mergeCell ref="S35:X35"/>
    <mergeCell ref="E34:J34"/>
    <mergeCell ref="E35:J35"/>
    <mergeCell ref="P36:AA36"/>
    <mergeCell ref="K34:M34"/>
    <mergeCell ref="K35:M35"/>
    <mergeCell ref="B15:F15"/>
    <mergeCell ref="P15:T15"/>
    <mergeCell ref="H5:N5"/>
    <mergeCell ref="B12:M12"/>
    <mergeCell ref="B5:G5"/>
    <mergeCell ref="E10:J10"/>
    <mergeCell ref="B11:C11"/>
    <mergeCell ref="E11:J11"/>
    <mergeCell ref="B10:C10"/>
    <mergeCell ref="E9:J9"/>
    <mergeCell ref="P7:Q7"/>
    <mergeCell ref="P8:Q8"/>
    <mergeCell ref="BA60:BC60"/>
    <mergeCell ref="K13:M13"/>
    <mergeCell ref="Y13:AA13"/>
    <mergeCell ref="AM13:AO13"/>
    <mergeCell ref="BA13:BC13"/>
    <mergeCell ref="AS22:AU22"/>
    <mergeCell ref="AS23:AU23"/>
    <mergeCell ref="Q23:S23"/>
    <mergeCell ref="AS18:AU18"/>
    <mergeCell ref="AS19:AU19"/>
    <mergeCell ref="AE21:AG21"/>
    <mergeCell ref="AE22:AG22"/>
    <mergeCell ref="AE23:AG23"/>
    <mergeCell ref="Q19:S19"/>
    <mergeCell ref="Q20:S20"/>
    <mergeCell ref="Q21:S21"/>
    <mergeCell ref="Q22:S22"/>
    <mergeCell ref="AR60:AZ60"/>
    <mergeCell ref="AU57:AZ57"/>
    <mergeCell ref="AR55:AS55"/>
    <mergeCell ref="AU55:AZ55"/>
    <mergeCell ref="AD56:AE56"/>
    <mergeCell ref="AG56:AL56"/>
    <mergeCell ref="AR56:AS56"/>
    <mergeCell ref="AS73:AU73"/>
    <mergeCell ref="AS71:AU71"/>
    <mergeCell ref="Q70:S70"/>
    <mergeCell ref="Q71:S71"/>
    <mergeCell ref="Q72:S72"/>
    <mergeCell ref="Q74:S74"/>
    <mergeCell ref="AE64:AG64"/>
    <mergeCell ref="AE65:AG65"/>
    <mergeCell ref="AE66:AG66"/>
    <mergeCell ref="AE67:AG67"/>
    <mergeCell ref="AE68:AG68"/>
    <mergeCell ref="AE69:AG69"/>
    <mergeCell ref="Q64:S64"/>
    <mergeCell ref="Q65:S65"/>
    <mergeCell ref="Q66:S66"/>
    <mergeCell ref="Q67:S67"/>
    <mergeCell ref="Q68:S68"/>
    <mergeCell ref="Q69:S69"/>
    <mergeCell ref="C69:E69"/>
    <mergeCell ref="C70:E70"/>
    <mergeCell ref="C71:E71"/>
    <mergeCell ref="C72:E72"/>
    <mergeCell ref="C73:E73"/>
    <mergeCell ref="C74:E74"/>
    <mergeCell ref="AE24:AG24"/>
    <mergeCell ref="AE25:AG25"/>
    <mergeCell ref="AE26:AG26"/>
    <mergeCell ref="AE27:AG27"/>
    <mergeCell ref="Q24:S24"/>
    <mergeCell ref="C26:E26"/>
    <mergeCell ref="C27:E27"/>
    <mergeCell ref="C67:E67"/>
    <mergeCell ref="C68:E68"/>
    <mergeCell ref="K60:M60"/>
    <mergeCell ref="E55:J55"/>
    <mergeCell ref="P55:Q55"/>
    <mergeCell ref="S55:X55"/>
    <mergeCell ref="AD55:AE55"/>
    <mergeCell ref="B56:C56"/>
    <mergeCell ref="E56:J56"/>
    <mergeCell ref="P56:Q56"/>
    <mergeCell ref="S56:X56"/>
    <mergeCell ref="B82:C82"/>
    <mergeCell ref="S29:AA29"/>
    <mergeCell ref="E82:J82"/>
    <mergeCell ref="P82:Q82"/>
    <mergeCell ref="S82:X82"/>
    <mergeCell ref="AD81:AE81"/>
    <mergeCell ref="E58:J58"/>
    <mergeCell ref="AU81:AZ81"/>
    <mergeCell ref="AM81:AO81"/>
    <mergeCell ref="AG81:AL81"/>
    <mergeCell ref="AR81:AS81"/>
    <mergeCell ref="AU79:AZ79"/>
    <mergeCell ref="AD79:AE79"/>
    <mergeCell ref="AG79:AL79"/>
    <mergeCell ref="C64:E64"/>
    <mergeCell ref="C65:E65"/>
    <mergeCell ref="B81:C81"/>
    <mergeCell ref="E81:J81"/>
    <mergeCell ref="P81:Q81"/>
    <mergeCell ref="S81:X81"/>
    <mergeCell ref="Q63:S63"/>
    <mergeCell ref="AE63:AG63"/>
    <mergeCell ref="C63:E63"/>
    <mergeCell ref="C66:E66"/>
    <mergeCell ref="B80:C80"/>
    <mergeCell ref="E80:J80"/>
    <mergeCell ref="P80:Q80"/>
    <mergeCell ref="S80:X80"/>
    <mergeCell ref="AR77:AS77"/>
    <mergeCell ref="Y77:AA77"/>
    <mergeCell ref="AR79:AS79"/>
    <mergeCell ref="Y79:AA79"/>
    <mergeCell ref="B78:C78"/>
    <mergeCell ref="E78:J78"/>
    <mergeCell ref="P78:Q78"/>
    <mergeCell ref="S78:X78"/>
    <mergeCell ref="B79:C79"/>
    <mergeCell ref="E79:J79"/>
    <mergeCell ref="B77:C77"/>
    <mergeCell ref="E77:J77"/>
    <mergeCell ref="P77:Q77"/>
    <mergeCell ref="S77:X77"/>
    <mergeCell ref="K77:M77"/>
    <mergeCell ref="AD77:AE77"/>
    <mergeCell ref="AG77:AL77"/>
    <mergeCell ref="AM77:AO77"/>
    <mergeCell ref="AM79:AO79"/>
    <mergeCell ref="AS63:AU63"/>
    <mergeCell ref="B62:F62"/>
    <mergeCell ref="P62:T62"/>
    <mergeCell ref="P58:Q58"/>
    <mergeCell ref="S58:X58"/>
    <mergeCell ref="B60:J60"/>
    <mergeCell ref="P60:X60"/>
    <mergeCell ref="AD60:AL60"/>
    <mergeCell ref="B57:C57"/>
    <mergeCell ref="E57:J57"/>
    <mergeCell ref="P57:Q57"/>
    <mergeCell ref="S57:X57"/>
    <mergeCell ref="AD57:AE57"/>
    <mergeCell ref="AG57:AL57"/>
    <mergeCell ref="Y60:AA60"/>
    <mergeCell ref="AM60:AO60"/>
    <mergeCell ref="AR62:AV62"/>
    <mergeCell ref="S53:X53"/>
    <mergeCell ref="AD53:AE53"/>
    <mergeCell ref="AG53:AL53"/>
    <mergeCell ref="AC50:AP51"/>
    <mergeCell ref="AD38:AO48"/>
    <mergeCell ref="AR52:AW52"/>
    <mergeCell ref="H52:N52"/>
    <mergeCell ref="V52:AB52"/>
    <mergeCell ref="AJ52:AP52"/>
    <mergeCell ref="P38:AA48"/>
    <mergeCell ref="B52:G52"/>
    <mergeCell ref="P52:U52"/>
    <mergeCell ref="AD52:AI52"/>
    <mergeCell ref="A50:N51"/>
    <mergeCell ref="O50:AB51"/>
    <mergeCell ref="AR13:AZ13"/>
    <mergeCell ref="AS16:AU16"/>
    <mergeCell ref="AU32:AZ32"/>
    <mergeCell ref="AS24:AU24"/>
    <mergeCell ref="AS25:AU25"/>
    <mergeCell ref="AS26:AU26"/>
    <mergeCell ref="AS27:AU27"/>
    <mergeCell ref="AR30:AS30"/>
    <mergeCell ref="AU30:AZ30"/>
    <mergeCell ref="AS20:AU20"/>
    <mergeCell ref="AD32:AE32"/>
    <mergeCell ref="AG32:AL32"/>
    <mergeCell ref="AD33:AE33"/>
    <mergeCell ref="AG33:AL33"/>
    <mergeCell ref="AS17:AU17"/>
    <mergeCell ref="AM30:AO30"/>
    <mergeCell ref="AM31:AO31"/>
    <mergeCell ref="AD30:AE30"/>
    <mergeCell ref="AG30:AL30"/>
    <mergeCell ref="AE17:AG17"/>
    <mergeCell ref="AE18:AG18"/>
    <mergeCell ref="AE19:AG19"/>
    <mergeCell ref="AE20:AG20"/>
    <mergeCell ref="P34:Q34"/>
    <mergeCell ref="S34:X34"/>
    <mergeCell ref="AG6:AL6"/>
    <mergeCell ref="AD7:AE7"/>
    <mergeCell ref="AG7:AL7"/>
    <mergeCell ref="AD8:AE8"/>
    <mergeCell ref="AD6:AE6"/>
    <mergeCell ref="AE16:AG16"/>
    <mergeCell ref="AG8:AL8"/>
    <mergeCell ref="AD9:AE9"/>
    <mergeCell ref="P31:Q31"/>
    <mergeCell ref="S31:X31"/>
    <mergeCell ref="P32:Q32"/>
    <mergeCell ref="S32:X32"/>
    <mergeCell ref="P33:Q33"/>
    <mergeCell ref="S33:X33"/>
    <mergeCell ref="P30:Q30"/>
    <mergeCell ref="S30:X30"/>
    <mergeCell ref="AD15:AH15"/>
    <mergeCell ref="A3:N4"/>
    <mergeCell ref="O3:AB4"/>
    <mergeCell ref="AC3:AP4"/>
    <mergeCell ref="AQ3:BD4"/>
    <mergeCell ref="B31:C31"/>
    <mergeCell ref="B32:C32"/>
    <mergeCell ref="B30:C30"/>
    <mergeCell ref="C18:E18"/>
    <mergeCell ref="Q18:S18"/>
    <mergeCell ref="P5:U5"/>
    <mergeCell ref="C16:E16"/>
    <mergeCell ref="E30:J30"/>
    <mergeCell ref="C17:E17"/>
    <mergeCell ref="C23:E23"/>
    <mergeCell ref="C24:E24"/>
    <mergeCell ref="C25:E25"/>
    <mergeCell ref="C22:E22"/>
    <mergeCell ref="E29:M29"/>
    <mergeCell ref="Q26:S26"/>
    <mergeCell ref="Q27:S27"/>
    <mergeCell ref="Q25:S25"/>
    <mergeCell ref="P11:Q11"/>
    <mergeCell ref="S11:X11"/>
    <mergeCell ref="Q17:S17"/>
    <mergeCell ref="A97:BD98"/>
    <mergeCell ref="B6:C6"/>
    <mergeCell ref="B7:C7"/>
    <mergeCell ref="B8:C8"/>
    <mergeCell ref="B9:C9"/>
    <mergeCell ref="C19:E19"/>
    <mergeCell ref="C20:E20"/>
    <mergeCell ref="C21:E21"/>
    <mergeCell ref="AQ50:BD51"/>
    <mergeCell ref="B29:D29"/>
    <mergeCell ref="B33:C33"/>
    <mergeCell ref="B34:C34"/>
    <mergeCell ref="P6:Q6"/>
    <mergeCell ref="S6:X6"/>
    <mergeCell ref="S7:X7"/>
    <mergeCell ref="S8:X8"/>
    <mergeCell ref="Q16:S16"/>
    <mergeCell ref="S9:X9"/>
    <mergeCell ref="P10:Q10"/>
    <mergeCell ref="S10:X10"/>
    <mergeCell ref="P9:Q9"/>
    <mergeCell ref="P13:X13"/>
    <mergeCell ref="AD29:AF29"/>
    <mergeCell ref="AG29:AO29"/>
  </mergeCells>
  <phoneticPr fontId="0" type="noConversion"/>
  <printOptions horizontalCentered="1" verticalCentered="1"/>
  <pageMargins left="0" right="0" top="0" bottom="0" header="0" footer="0"/>
  <pageSetup paperSize="9" scale="59"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8D772-BD4A-4D75-B6B4-884B859E2CBF}">
  <sheetPr>
    <pageSetUpPr fitToPage="1"/>
  </sheetPr>
  <dimension ref="A1:BE288"/>
  <sheetViews>
    <sheetView showGridLines="0" tabSelected="1" zoomScale="81" workbookViewId="0">
      <selection sqref="A1:BD2"/>
    </sheetView>
  </sheetViews>
  <sheetFormatPr defaultColWidth="9.16796875" defaultRowHeight="12.75" x14ac:dyDescent="0.15"/>
  <cols>
    <col min="1" max="1" width="1.6171875" style="68" customWidth="1"/>
    <col min="2" max="2" width="3.50390625" style="68" bestFit="1" customWidth="1"/>
    <col min="3" max="3" width="9.3046875" style="68" customWidth="1"/>
    <col min="4" max="4" width="1.6171875" style="68" bestFit="1" customWidth="1"/>
    <col min="5" max="5" width="2.96484375" style="68" customWidth="1"/>
    <col min="6" max="6" width="1.6171875" style="68" customWidth="1"/>
    <col min="7" max="7" width="3.1015625" style="68" customWidth="1"/>
    <col min="8" max="8" width="1.6171875" style="68" customWidth="1"/>
    <col min="9" max="9" width="4.1796875" style="68" customWidth="1"/>
    <col min="10" max="10" width="1.88671875" style="68" customWidth="1"/>
    <col min="11" max="11" width="4.1796875" style="68" customWidth="1"/>
    <col min="12" max="12" width="1.6171875" style="68" customWidth="1"/>
    <col min="13" max="13" width="4.1796875" style="68" customWidth="1"/>
    <col min="14" max="15" width="1.6171875" style="68" customWidth="1"/>
    <col min="16" max="16" width="3.50390625" style="68" customWidth="1"/>
    <col min="17" max="17" width="9.3046875" style="68" customWidth="1"/>
    <col min="18" max="18" width="1.6171875" style="68" customWidth="1"/>
    <col min="19" max="19" width="2.96484375" style="68" customWidth="1"/>
    <col min="20" max="20" width="1.6171875" style="68" customWidth="1"/>
    <col min="21" max="21" width="3.1015625" style="68" customWidth="1"/>
    <col min="22" max="22" width="1.6171875" style="68" customWidth="1"/>
    <col min="23" max="23" width="4.1796875" style="68" customWidth="1"/>
    <col min="24" max="24" width="1.88671875" style="68" customWidth="1"/>
    <col min="25" max="25" width="4.1796875" style="68" customWidth="1"/>
    <col min="26" max="26" width="1.6171875" style="68" customWidth="1"/>
    <col min="27" max="27" width="4.1796875" style="68" customWidth="1"/>
    <col min="28" max="29" width="1.6171875" style="68" customWidth="1"/>
    <col min="30" max="30" width="3.50390625" style="68" customWidth="1"/>
    <col min="31" max="31" width="9.3046875" style="68" customWidth="1"/>
    <col min="32" max="32" width="1.6171875" style="68" customWidth="1"/>
    <col min="33" max="33" width="2.96484375" style="68" customWidth="1"/>
    <col min="34" max="34" width="1.6171875" style="68" customWidth="1"/>
    <col min="35" max="35" width="3.1015625" style="68" customWidth="1"/>
    <col min="36" max="36" width="1.6171875" style="68" customWidth="1"/>
    <col min="37" max="37" width="4.1796875" style="68" customWidth="1"/>
    <col min="38" max="38" width="1.88671875" style="68" customWidth="1"/>
    <col min="39" max="39" width="4.1796875" style="68" customWidth="1"/>
    <col min="40" max="40" width="1.6171875" style="68" customWidth="1"/>
    <col min="41" max="41" width="4.1796875" style="68" customWidth="1"/>
    <col min="42" max="43" width="1.6171875" style="68" customWidth="1"/>
    <col min="44" max="44" width="3.50390625" style="68" customWidth="1"/>
    <col min="45" max="45" width="9.3046875" style="68" customWidth="1"/>
    <col min="46" max="46" width="1.6171875" style="68" customWidth="1"/>
    <col min="47" max="47" width="2.96484375" style="68" customWidth="1"/>
    <col min="48" max="48" width="1.6171875" style="68" customWidth="1"/>
    <col min="49" max="49" width="3.1015625" style="68" customWidth="1"/>
    <col min="50" max="50" width="1.6171875" style="68" customWidth="1"/>
    <col min="51" max="51" width="4.1796875" style="68" customWidth="1"/>
    <col min="52" max="52" width="1.88671875" style="68" customWidth="1"/>
    <col min="53" max="53" width="4.1796875" style="68" customWidth="1"/>
    <col min="54" max="54" width="1.6171875" style="68" customWidth="1"/>
    <col min="55" max="55" width="4.1796875" style="68" customWidth="1"/>
    <col min="56" max="56" width="1.6171875" style="68" customWidth="1"/>
    <col min="57" max="16384" width="9.16796875" style="68"/>
  </cols>
  <sheetData>
    <row r="1" spans="1:56" ht="14.1" customHeight="1" x14ac:dyDescent="0.15">
      <c r="A1" s="172" t="str">
        <f>CONCATENATE("Grand Prix ",DB!B1)</f>
        <v>Grand Prix 2026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</row>
    <row r="2" spans="1:56" ht="14.1" customHeight="1" thickBot="1" x14ac:dyDescent="0.2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</row>
    <row r="3" spans="1:56" s="71" customFormat="1" ht="14.1" customHeight="1" thickTop="1" x14ac:dyDescent="0.15">
      <c r="A3" s="159" t="s">
        <v>8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1"/>
      <c r="O3" s="159" t="s">
        <v>9</v>
      </c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1"/>
      <c r="AC3" s="159" t="s">
        <v>10</v>
      </c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1"/>
      <c r="AQ3" s="159" t="s">
        <v>11</v>
      </c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1"/>
    </row>
    <row r="4" spans="1:56" ht="14.1" customHeight="1" x14ac:dyDescent="0.15">
      <c r="A4" s="162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4"/>
      <c r="O4" s="162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4"/>
      <c r="AC4" s="162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4"/>
      <c r="AQ4" s="162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4"/>
    </row>
    <row r="5" spans="1:56" ht="14.1" customHeight="1" x14ac:dyDescent="0.15">
      <c r="A5" s="32"/>
      <c r="B5" s="165" t="str">
        <f>IF(DB!B6=13,CONCATENATE("Resultater ",DB!C3,":"),CONCATENATE("Resultater ",DB!C2,":"))</f>
        <v>Resultater 10. runde:</v>
      </c>
      <c r="C5" s="165"/>
      <c r="D5" s="165"/>
      <c r="E5" s="165"/>
      <c r="F5" s="165"/>
      <c r="G5" s="165"/>
      <c r="H5" s="169"/>
      <c r="I5" s="136"/>
      <c r="J5" s="136"/>
      <c r="K5" s="136"/>
      <c r="L5" s="136"/>
      <c r="M5" s="136"/>
      <c r="N5" s="137"/>
      <c r="O5" s="32"/>
      <c r="P5" s="165" t="str">
        <f>IF(DB!B6=13,CONCATENATE("Resultater ",DB!C3,":"),CONCATENATE("Resultater ",DB!C2,":"))</f>
        <v>Resultater 10. runde:</v>
      </c>
      <c r="Q5" s="165"/>
      <c r="R5" s="165"/>
      <c r="S5" s="165"/>
      <c r="T5" s="165"/>
      <c r="U5" s="165"/>
      <c r="V5" s="169"/>
      <c r="W5" s="136"/>
      <c r="X5" s="136"/>
      <c r="Y5" s="136"/>
      <c r="Z5" s="136"/>
      <c r="AA5" s="136"/>
      <c r="AB5" s="137"/>
      <c r="AC5" s="32"/>
      <c r="AD5" s="165" t="str">
        <f>IF(DB!B6=13,CONCATENATE("Resultater ",DB!C3,":"),CONCATENATE("Resultater ",DB!C2,":"))</f>
        <v>Resultater 10. runde:</v>
      </c>
      <c r="AE5" s="165"/>
      <c r="AF5" s="165"/>
      <c r="AG5" s="165"/>
      <c r="AH5" s="165"/>
      <c r="AI5" s="165"/>
      <c r="AJ5" s="169"/>
      <c r="AK5" s="136"/>
      <c r="AL5" s="136"/>
      <c r="AM5" s="136"/>
      <c r="AN5" s="136"/>
      <c r="AO5" s="136"/>
      <c r="AP5" s="137"/>
      <c r="AQ5" s="32"/>
      <c r="AR5" s="165" t="str">
        <f>IF(DB!B6=13,CONCATENATE("Resultater ",DB!C3,":"),CONCATENATE("Resultater ",DB!C2,":"))</f>
        <v>Resultater 10. runde:</v>
      </c>
      <c r="AS5" s="165"/>
      <c r="AT5" s="165"/>
      <c r="AU5" s="165"/>
      <c r="AV5" s="165"/>
      <c r="AW5" s="165"/>
      <c r="AX5" s="169"/>
      <c r="AY5" s="136"/>
      <c r="AZ5" s="136"/>
      <c r="BA5" s="136"/>
      <c r="BB5" s="136"/>
      <c r="BC5" s="136"/>
      <c r="BD5" s="137"/>
    </row>
    <row r="6" spans="1:56" ht="14.1" customHeight="1" x14ac:dyDescent="0.15">
      <c r="A6" s="32"/>
      <c r="B6" s="156" t="str">
        <f>DB!B247</f>
        <v>Murer</v>
      </c>
      <c r="C6" s="156"/>
      <c r="D6" s="68" t="str">
        <f t="shared" ref="D6:D11" si="0">IF(B6&lt;&gt;"","-","")</f>
        <v>-</v>
      </c>
      <c r="E6" s="167" t="str">
        <f>DB!G247</f>
        <v>LUFCMOT</v>
      </c>
      <c r="F6" s="167"/>
      <c r="G6" s="167"/>
      <c r="H6" s="167"/>
      <c r="I6" s="167"/>
      <c r="J6" s="167"/>
      <c r="K6" s="72">
        <f>DB!E247</f>
        <v>5</v>
      </c>
      <c r="L6" s="68" t="str">
        <f t="shared" ref="L6:L11" si="1">IF(K6&lt;&gt;"","-","")</f>
        <v>-</v>
      </c>
      <c r="M6" s="73">
        <f>DB!J247</f>
        <v>4</v>
      </c>
      <c r="N6" s="33"/>
      <c r="O6" s="32"/>
      <c r="P6" s="156" t="str">
        <f>DB!B254</f>
        <v>Benbo</v>
      </c>
      <c r="Q6" s="156"/>
      <c r="R6" s="68" t="str">
        <f t="shared" ref="R6:R11" si="2">IF(P6&lt;&gt;"","-","")</f>
        <v>-</v>
      </c>
      <c r="S6" s="167" t="str">
        <f>DB!G254</f>
        <v>Lund</v>
      </c>
      <c r="T6" s="167"/>
      <c r="U6" s="167"/>
      <c r="V6" s="167"/>
      <c r="W6" s="167"/>
      <c r="X6" s="167"/>
      <c r="Y6" s="72">
        <f>DB!E254</f>
        <v>6</v>
      </c>
      <c r="Z6" s="68" t="str">
        <f t="shared" ref="Z6:Z11" si="3">IF(Y6&lt;&gt;"","-","")</f>
        <v>-</v>
      </c>
      <c r="AA6" s="73">
        <f>DB!J254</f>
        <v>5</v>
      </c>
      <c r="AB6" s="33"/>
      <c r="AC6" s="32"/>
      <c r="AD6" s="156" t="str">
        <f>DB!B261</f>
        <v>Agger</v>
      </c>
      <c r="AE6" s="156"/>
      <c r="AF6" s="68" t="str">
        <f t="shared" ref="AF6:AF11" si="4">IF(AD6&lt;&gt;"","-","")</f>
        <v>-</v>
      </c>
      <c r="AG6" s="167" t="str">
        <f>DB!G261</f>
        <v>Nuser</v>
      </c>
      <c r="AH6" s="167"/>
      <c r="AI6" s="167"/>
      <c r="AJ6" s="167"/>
      <c r="AK6" s="167"/>
      <c r="AL6" s="167"/>
      <c r="AM6" s="72">
        <f>DB!E261</f>
        <v>4</v>
      </c>
      <c r="AN6" s="68" t="str">
        <f t="shared" ref="AN6:AN11" si="5">IF(AM6&lt;&gt;"","-","")</f>
        <v>-</v>
      </c>
      <c r="AO6" s="73">
        <f>DB!J261</f>
        <v>4</v>
      </c>
      <c r="AP6" s="33"/>
      <c r="AQ6" s="32"/>
      <c r="AR6" s="156" t="str">
        <f>DB!B268</f>
        <v>Cottee</v>
      </c>
      <c r="AS6" s="156"/>
      <c r="AT6" s="68" t="str">
        <f t="shared" ref="AT6:AT11" si="6">IF(AR6&lt;&gt;"","-","")</f>
        <v>-</v>
      </c>
      <c r="AU6" s="167" t="str">
        <f>DB!G268</f>
        <v>MFP</v>
      </c>
      <c r="AV6" s="167"/>
      <c r="AW6" s="167"/>
      <c r="AX6" s="167"/>
      <c r="AY6" s="167"/>
      <c r="AZ6" s="167"/>
      <c r="BA6" s="72">
        <f>DB!E268</f>
        <v>5</v>
      </c>
      <c r="BB6" s="68" t="str">
        <f t="shared" ref="BB6:BB11" si="7">IF(BA6&lt;&gt;"","-","")</f>
        <v>-</v>
      </c>
      <c r="BC6" s="73">
        <f>DB!J268</f>
        <v>6</v>
      </c>
      <c r="BD6" s="33"/>
    </row>
    <row r="7" spans="1:56" ht="14.1" customHeight="1" x14ac:dyDescent="0.15">
      <c r="A7" s="32"/>
      <c r="B7" s="156" t="str">
        <f>DB!B248</f>
        <v>Robbo</v>
      </c>
      <c r="C7" s="156"/>
      <c r="D7" s="68" t="str">
        <f t="shared" si="0"/>
        <v>-</v>
      </c>
      <c r="E7" s="167" t="str">
        <f>DB!G248</f>
        <v>Tynde</v>
      </c>
      <c r="F7" s="167"/>
      <c r="G7" s="167"/>
      <c r="H7" s="167"/>
      <c r="I7" s="167"/>
      <c r="J7" s="167"/>
      <c r="K7" s="72">
        <f>DB!E248</f>
        <v>6</v>
      </c>
      <c r="L7" s="68" t="str">
        <f t="shared" si="1"/>
        <v>-</v>
      </c>
      <c r="M7" s="73">
        <f>DB!J248</f>
        <v>6</v>
      </c>
      <c r="N7" s="33"/>
      <c r="O7" s="32"/>
      <c r="P7" s="156" t="str">
        <f>DB!B255</f>
        <v>Stoke</v>
      </c>
      <c r="Q7" s="156"/>
      <c r="R7" s="68" t="str">
        <f t="shared" si="2"/>
        <v>-</v>
      </c>
      <c r="S7" s="167" t="str">
        <f>DB!G255</f>
        <v>Watson</v>
      </c>
      <c r="T7" s="167"/>
      <c r="U7" s="167"/>
      <c r="V7" s="167"/>
      <c r="W7" s="167"/>
      <c r="X7" s="167"/>
      <c r="Y7" s="72">
        <f>DB!E255</f>
        <v>5</v>
      </c>
      <c r="Z7" s="68" t="str">
        <f t="shared" si="3"/>
        <v>-</v>
      </c>
      <c r="AA7" s="73">
        <f>DB!J255</f>
        <v>4</v>
      </c>
      <c r="AB7" s="33"/>
      <c r="AC7" s="32"/>
      <c r="AD7" s="156" t="str">
        <f>DB!B262</f>
        <v>Zico</v>
      </c>
      <c r="AE7" s="156"/>
      <c r="AF7" s="68" t="str">
        <f t="shared" si="4"/>
        <v>-</v>
      </c>
      <c r="AG7" s="167" t="str">
        <f>DB!G262</f>
        <v>Frydkær</v>
      </c>
      <c r="AH7" s="167"/>
      <c r="AI7" s="167"/>
      <c r="AJ7" s="167"/>
      <c r="AK7" s="167"/>
      <c r="AL7" s="167"/>
      <c r="AM7" s="72">
        <f>DB!E262</f>
        <v>5</v>
      </c>
      <c r="AN7" s="68" t="str">
        <f t="shared" si="5"/>
        <v>-</v>
      </c>
      <c r="AO7" s="73">
        <f>DB!J262</f>
        <v>6</v>
      </c>
      <c r="AP7" s="33"/>
      <c r="AQ7" s="32"/>
      <c r="AR7" s="156" t="str">
        <f>DB!B269</f>
        <v>SPVK</v>
      </c>
      <c r="AS7" s="156"/>
      <c r="AT7" s="68" t="str">
        <f t="shared" si="6"/>
        <v>-</v>
      </c>
      <c r="AU7" s="167" t="str">
        <f>DB!G269</f>
        <v>brula</v>
      </c>
      <c r="AV7" s="167"/>
      <c r="AW7" s="167"/>
      <c r="AX7" s="167"/>
      <c r="AY7" s="167"/>
      <c r="AZ7" s="167"/>
      <c r="BA7" s="72">
        <f>DB!E269</f>
        <v>6</v>
      </c>
      <c r="BB7" s="68" t="str">
        <f t="shared" si="7"/>
        <v>-</v>
      </c>
      <c r="BC7" s="73">
        <f>DB!J269</f>
        <v>4</v>
      </c>
      <c r="BD7" s="33"/>
    </row>
    <row r="8" spans="1:56" ht="14.1" customHeight="1" x14ac:dyDescent="0.15">
      <c r="A8" s="32"/>
      <c r="B8" s="156" t="str">
        <f>DB!B249</f>
        <v>Far</v>
      </c>
      <c r="C8" s="156"/>
      <c r="D8" s="68" t="str">
        <f t="shared" si="0"/>
        <v>-</v>
      </c>
      <c r="E8" s="167" t="str">
        <f>DB!G249</f>
        <v>Select</v>
      </c>
      <c r="F8" s="167"/>
      <c r="G8" s="167"/>
      <c r="H8" s="167"/>
      <c r="I8" s="167"/>
      <c r="J8" s="167"/>
      <c r="K8" s="72">
        <f>DB!E249</f>
        <v>6</v>
      </c>
      <c r="L8" s="68" t="str">
        <f t="shared" si="1"/>
        <v>-</v>
      </c>
      <c r="M8" s="73">
        <f>DB!J249</f>
        <v>6</v>
      </c>
      <c r="N8" s="33"/>
      <c r="O8" s="32"/>
      <c r="P8" s="156" t="str">
        <f>DB!B256</f>
        <v>Anderup</v>
      </c>
      <c r="Q8" s="156"/>
      <c r="R8" s="68" t="str">
        <f t="shared" si="2"/>
        <v>-</v>
      </c>
      <c r="S8" s="167" t="str">
        <f>DB!G256</f>
        <v>Laplace</v>
      </c>
      <c r="T8" s="167"/>
      <c r="U8" s="167"/>
      <c r="V8" s="167"/>
      <c r="W8" s="167"/>
      <c r="X8" s="167"/>
      <c r="Y8" s="72">
        <f>DB!E256</f>
        <v>5</v>
      </c>
      <c r="Z8" s="68" t="str">
        <f t="shared" si="3"/>
        <v>-</v>
      </c>
      <c r="AA8" s="73">
        <f>DB!J256</f>
        <v>4</v>
      </c>
      <c r="AB8" s="33"/>
      <c r="AC8" s="32"/>
      <c r="AD8" s="156" t="str">
        <f>DB!B263</f>
        <v>Tøfting</v>
      </c>
      <c r="AE8" s="156"/>
      <c r="AF8" s="68" t="str">
        <f t="shared" si="4"/>
        <v>-</v>
      </c>
      <c r="AG8" s="167" t="str">
        <f>DB!G263</f>
        <v>Chelsea</v>
      </c>
      <c r="AH8" s="167"/>
      <c r="AI8" s="167"/>
      <c r="AJ8" s="167"/>
      <c r="AK8" s="167"/>
      <c r="AL8" s="167"/>
      <c r="AM8" s="72">
        <f>DB!E263</f>
        <v>5</v>
      </c>
      <c r="AN8" s="68" t="str">
        <f t="shared" si="5"/>
        <v>-</v>
      </c>
      <c r="AO8" s="73">
        <f>DB!J263</f>
        <v>4</v>
      </c>
      <c r="AP8" s="33"/>
      <c r="AQ8" s="32"/>
      <c r="AR8" s="156" t="str">
        <f>DB!B270</f>
        <v>Idskov</v>
      </c>
      <c r="AS8" s="156"/>
      <c r="AT8" s="68" t="str">
        <f t="shared" si="6"/>
        <v>-</v>
      </c>
      <c r="AU8" s="167" t="str">
        <f>DB!G270</f>
        <v>Steam</v>
      </c>
      <c r="AV8" s="167"/>
      <c r="AW8" s="167"/>
      <c r="AX8" s="167"/>
      <c r="AY8" s="167"/>
      <c r="AZ8" s="167"/>
      <c r="BA8" s="72">
        <f>DB!E270</f>
        <v>5</v>
      </c>
      <c r="BB8" s="68" t="str">
        <f t="shared" si="7"/>
        <v>-</v>
      </c>
      <c r="BC8" s="73">
        <f>DB!J270</f>
        <v>5</v>
      </c>
      <c r="BD8" s="33"/>
    </row>
    <row r="9" spans="1:56" ht="14.1" customHeight="1" x14ac:dyDescent="0.15">
      <c r="A9" s="32"/>
      <c r="B9" s="156" t="str">
        <f>DB!B250</f>
        <v>Kinks</v>
      </c>
      <c r="C9" s="156"/>
      <c r="D9" s="68" t="str">
        <f t="shared" si="0"/>
        <v>-</v>
      </c>
      <c r="E9" s="167" t="str">
        <f>DB!G250</f>
        <v>Anfield</v>
      </c>
      <c r="F9" s="167"/>
      <c r="G9" s="167"/>
      <c r="H9" s="167"/>
      <c r="I9" s="167"/>
      <c r="J9" s="167"/>
      <c r="K9" s="72">
        <f>DB!E250</f>
        <v>5</v>
      </c>
      <c r="L9" s="68" t="str">
        <f t="shared" si="1"/>
        <v>-</v>
      </c>
      <c r="M9" s="73">
        <f>DB!J250</f>
        <v>6</v>
      </c>
      <c r="N9" s="33"/>
      <c r="O9" s="32"/>
      <c r="P9" s="156" t="str">
        <f>DB!B257</f>
        <v>Murer</v>
      </c>
      <c r="Q9" s="156"/>
      <c r="R9" s="68" t="str">
        <f t="shared" si="2"/>
        <v>-</v>
      </c>
      <c r="S9" s="167" t="str">
        <f>DB!G257</f>
        <v>LPHJ</v>
      </c>
      <c r="T9" s="167"/>
      <c r="U9" s="167"/>
      <c r="V9" s="167"/>
      <c r="W9" s="167"/>
      <c r="X9" s="167"/>
      <c r="Y9" s="72">
        <f>DB!E257</f>
        <v>5</v>
      </c>
      <c r="Z9" s="68" t="str">
        <f t="shared" si="3"/>
        <v>-</v>
      </c>
      <c r="AA9" s="73">
        <f>DB!J257</f>
        <v>6</v>
      </c>
      <c r="AB9" s="33"/>
      <c r="AC9" s="32"/>
      <c r="AD9" s="156" t="str">
        <f>DB!B264</f>
        <v>Højgård</v>
      </c>
      <c r="AE9" s="156"/>
      <c r="AF9" s="68" t="str">
        <f t="shared" si="4"/>
        <v>-</v>
      </c>
      <c r="AG9" s="167" t="str">
        <f>DB!G264</f>
        <v>Himbo</v>
      </c>
      <c r="AH9" s="167"/>
      <c r="AI9" s="167"/>
      <c r="AJ9" s="167"/>
      <c r="AK9" s="167"/>
      <c r="AL9" s="167"/>
      <c r="AM9" s="72">
        <f>DB!E264</f>
        <v>5</v>
      </c>
      <c r="AN9" s="68" t="str">
        <f t="shared" si="5"/>
        <v>-</v>
      </c>
      <c r="AO9" s="73">
        <f>DB!J264</f>
        <v>5</v>
      </c>
      <c r="AP9" s="33"/>
      <c r="AQ9" s="32"/>
      <c r="AR9" s="156" t="str">
        <f>DB!B271</f>
        <v>Livpool</v>
      </c>
      <c r="AS9" s="156"/>
      <c r="AT9" s="68" t="str">
        <f t="shared" si="6"/>
        <v>-</v>
      </c>
      <c r="AU9" s="167" t="str">
        <f>DB!G271</f>
        <v>Benbo</v>
      </c>
      <c r="AV9" s="167"/>
      <c r="AW9" s="167"/>
      <c r="AX9" s="167"/>
      <c r="AY9" s="167"/>
      <c r="AZ9" s="167"/>
      <c r="BA9" s="72">
        <f>DB!E271</f>
        <v>5</v>
      </c>
      <c r="BB9" s="68" t="str">
        <f t="shared" si="7"/>
        <v>-</v>
      </c>
      <c r="BC9" s="73">
        <f>DB!J271</f>
        <v>6</v>
      </c>
      <c r="BD9" s="33"/>
    </row>
    <row r="10" spans="1:56" ht="14.1" customHeight="1" x14ac:dyDescent="0.15">
      <c r="A10" s="32"/>
      <c r="B10" s="156" t="str">
        <f>DB!B251</f>
        <v>Cottee</v>
      </c>
      <c r="C10" s="156"/>
      <c r="D10" s="68" t="str">
        <f t="shared" si="0"/>
        <v>-</v>
      </c>
      <c r="E10" s="167" t="str">
        <f>DB!G251</f>
        <v>SPVK</v>
      </c>
      <c r="F10" s="167"/>
      <c r="G10" s="167"/>
      <c r="H10" s="167"/>
      <c r="I10" s="167"/>
      <c r="J10" s="167"/>
      <c r="K10" s="72">
        <f>DB!E251</f>
        <v>5</v>
      </c>
      <c r="L10" s="68" t="str">
        <f t="shared" si="1"/>
        <v>-</v>
      </c>
      <c r="M10" s="73">
        <f>DB!J251</f>
        <v>6</v>
      </c>
      <c r="N10" s="33"/>
      <c r="O10" s="32"/>
      <c r="P10" s="156" t="str">
        <f>DB!B258</f>
        <v>Steam</v>
      </c>
      <c r="Q10" s="156"/>
      <c r="R10" s="68" t="str">
        <f t="shared" si="2"/>
        <v>-</v>
      </c>
      <c r="S10" s="167" t="str">
        <f>DB!G258</f>
        <v>Futte</v>
      </c>
      <c r="T10" s="167"/>
      <c r="U10" s="167"/>
      <c r="V10" s="167"/>
      <c r="W10" s="167"/>
      <c r="X10" s="167"/>
      <c r="Y10" s="72">
        <f>DB!E258</f>
        <v>5</v>
      </c>
      <c r="Z10" s="68" t="str">
        <f t="shared" si="3"/>
        <v>-</v>
      </c>
      <c r="AA10" s="73">
        <f>DB!J258</f>
        <v>7</v>
      </c>
      <c r="AB10" s="33"/>
      <c r="AC10" s="32"/>
      <c r="AD10" s="156" t="str">
        <f>DB!B265</f>
        <v>Nielsen</v>
      </c>
      <c r="AE10" s="156"/>
      <c r="AF10" s="68" t="str">
        <f t="shared" si="4"/>
        <v>-</v>
      </c>
      <c r="AG10" s="167" t="str">
        <f>DB!G265</f>
        <v>Far</v>
      </c>
      <c r="AH10" s="167"/>
      <c r="AI10" s="167"/>
      <c r="AJ10" s="167"/>
      <c r="AK10" s="167"/>
      <c r="AL10" s="167"/>
      <c r="AM10" s="72">
        <f>DB!E265</f>
        <v>6</v>
      </c>
      <c r="AN10" s="68" t="str">
        <f t="shared" si="5"/>
        <v>-</v>
      </c>
      <c r="AO10" s="73">
        <f>DB!J265</f>
        <v>6</v>
      </c>
      <c r="AP10" s="33"/>
      <c r="AQ10" s="32"/>
      <c r="AR10" s="156" t="str">
        <f>DB!B272</f>
        <v>Murer</v>
      </c>
      <c r="AS10" s="156"/>
      <c r="AT10" s="68" t="str">
        <f t="shared" si="6"/>
        <v>-</v>
      </c>
      <c r="AU10" s="167" t="str">
        <f>DB!G272</f>
        <v>Randers</v>
      </c>
      <c r="AV10" s="167"/>
      <c r="AW10" s="167"/>
      <c r="AX10" s="167"/>
      <c r="AY10" s="167"/>
      <c r="AZ10" s="167"/>
      <c r="BA10" s="72">
        <f>DB!E272</f>
        <v>5</v>
      </c>
      <c r="BB10" s="68" t="str">
        <f t="shared" si="7"/>
        <v>-</v>
      </c>
      <c r="BC10" s="73">
        <f>DB!J272</f>
        <v>6</v>
      </c>
      <c r="BD10" s="33"/>
    </row>
    <row r="11" spans="1:56" ht="14.1" customHeight="1" x14ac:dyDescent="0.15">
      <c r="A11" s="32"/>
      <c r="B11" s="156" t="str">
        <f>DB!B252</f>
        <v>Hede</v>
      </c>
      <c r="C11" s="156"/>
      <c r="D11" s="68" t="str">
        <f t="shared" si="0"/>
        <v>-</v>
      </c>
      <c r="E11" s="167" t="str">
        <f>DB!G252</f>
        <v>Nuser</v>
      </c>
      <c r="F11" s="167"/>
      <c r="G11" s="167"/>
      <c r="H11" s="167"/>
      <c r="I11" s="167"/>
      <c r="J11" s="167"/>
      <c r="K11" s="72">
        <f>DB!E252</f>
        <v>5</v>
      </c>
      <c r="L11" s="68" t="str">
        <f t="shared" si="1"/>
        <v>-</v>
      </c>
      <c r="M11" s="73">
        <f>DB!J252</f>
        <v>4</v>
      </c>
      <c r="N11" s="33"/>
      <c r="O11" s="32"/>
      <c r="P11" s="156" t="str">
        <f>DB!B259</f>
        <v>Idskov</v>
      </c>
      <c r="Q11" s="156"/>
      <c r="R11" s="68" t="str">
        <f t="shared" si="2"/>
        <v>-</v>
      </c>
      <c r="S11" s="167" t="str">
        <f>DB!G259</f>
        <v>Forest</v>
      </c>
      <c r="T11" s="167"/>
      <c r="U11" s="167"/>
      <c r="V11" s="167"/>
      <c r="W11" s="167"/>
      <c r="X11" s="167"/>
      <c r="Y11" s="72">
        <f>DB!E259</f>
        <v>5</v>
      </c>
      <c r="Z11" s="68" t="str">
        <f t="shared" si="3"/>
        <v>-</v>
      </c>
      <c r="AA11" s="73">
        <f>DB!J259</f>
        <v>5</v>
      </c>
      <c r="AB11" s="33"/>
      <c r="AC11" s="32"/>
      <c r="AD11" s="156" t="str">
        <f>DB!B266</f>
        <v>Steam</v>
      </c>
      <c r="AE11" s="156"/>
      <c r="AF11" s="68" t="str">
        <f t="shared" si="4"/>
        <v>-</v>
      </c>
      <c r="AG11" s="167" t="str">
        <f>DB!G266</f>
        <v>Select</v>
      </c>
      <c r="AH11" s="167"/>
      <c r="AI11" s="167"/>
      <c r="AJ11" s="167"/>
      <c r="AK11" s="167"/>
      <c r="AL11" s="167"/>
      <c r="AM11" s="72">
        <f>DB!E266</f>
        <v>5</v>
      </c>
      <c r="AN11" s="68" t="str">
        <f t="shared" si="5"/>
        <v>-</v>
      </c>
      <c r="AO11" s="73">
        <f>DB!J266</f>
        <v>6</v>
      </c>
      <c r="AP11" s="33"/>
      <c r="AQ11" s="32"/>
      <c r="AR11" s="156" t="str">
        <f>DB!B273</f>
        <v>Harry</v>
      </c>
      <c r="AS11" s="156"/>
      <c r="AT11" s="68" t="str">
        <f t="shared" si="6"/>
        <v>-</v>
      </c>
      <c r="AU11" s="167" t="str">
        <f>DB!G273</f>
        <v>Lucky</v>
      </c>
      <c r="AV11" s="167"/>
      <c r="AW11" s="167"/>
      <c r="AX11" s="167"/>
      <c r="AY11" s="167"/>
      <c r="AZ11" s="167"/>
      <c r="BA11" s="72">
        <f>DB!E273</f>
        <v>4</v>
      </c>
      <c r="BB11" s="68" t="str">
        <f t="shared" si="7"/>
        <v>-</v>
      </c>
      <c r="BC11" s="73">
        <f>DB!J273</f>
        <v>5</v>
      </c>
      <c r="BD11" s="33"/>
    </row>
    <row r="12" spans="1:56" ht="14.1" customHeight="1" x14ac:dyDescent="0.15">
      <c r="A12" s="32"/>
      <c r="B12" s="169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33"/>
      <c r="O12" s="32"/>
      <c r="P12" s="169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33"/>
      <c r="AC12" s="32"/>
      <c r="AD12" s="169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33"/>
      <c r="AQ12" s="32"/>
      <c r="AR12" s="169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33"/>
    </row>
    <row r="13" spans="1:56" ht="14.1" customHeight="1" x14ac:dyDescent="0.15">
      <c r="A13" s="32"/>
      <c r="B13" s="156" t="s">
        <v>22</v>
      </c>
      <c r="C13" s="156"/>
      <c r="D13" s="156"/>
      <c r="E13" s="156"/>
      <c r="F13" s="156"/>
      <c r="G13" s="156"/>
      <c r="H13" s="170"/>
      <c r="I13" s="170"/>
      <c r="J13" s="170"/>
      <c r="K13" s="169">
        <f>DB!F2</f>
        <v>5</v>
      </c>
      <c r="L13" s="136"/>
      <c r="M13" s="136"/>
      <c r="N13" s="33"/>
      <c r="O13" s="32"/>
      <c r="P13" s="156" t="s">
        <v>22</v>
      </c>
      <c r="Q13" s="156"/>
      <c r="R13" s="156"/>
      <c r="S13" s="156"/>
      <c r="T13" s="156"/>
      <c r="U13" s="156"/>
      <c r="V13" s="170"/>
      <c r="W13" s="170"/>
      <c r="X13" s="170"/>
      <c r="Y13" s="169">
        <f>DB!F2</f>
        <v>5</v>
      </c>
      <c r="Z13" s="136"/>
      <c r="AA13" s="136"/>
      <c r="AB13" s="33"/>
      <c r="AC13" s="32"/>
      <c r="AD13" s="156" t="s">
        <v>22</v>
      </c>
      <c r="AE13" s="156"/>
      <c r="AF13" s="156"/>
      <c r="AG13" s="156"/>
      <c r="AH13" s="156"/>
      <c r="AI13" s="156"/>
      <c r="AJ13" s="170"/>
      <c r="AK13" s="170"/>
      <c r="AL13" s="170"/>
      <c r="AM13" s="169">
        <f>DB!F2</f>
        <v>5</v>
      </c>
      <c r="AN13" s="136"/>
      <c r="AO13" s="136"/>
      <c r="AP13" s="33"/>
      <c r="AQ13" s="32"/>
      <c r="AR13" s="156" t="s">
        <v>22</v>
      </c>
      <c r="AS13" s="156"/>
      <c r="AT13" s="156"/>
      <c r="AU13" s="156"/>
      <c r="AV13" s="156"/>
      <c r="AW13" s="156"/>
      <c r="AX13" s="170"/>
      <c r="AY13" s="170"/>
      <c r="AZ13" s="170"/>
      <c r="BA13" s="169">
        <f>DB!F2</f>
        <v>5</v>
      </c>
      <c r="BB13" s="136"/>
      <c r="BC13" s="136"/>
      <c r="BD13" s="33"/>
    </row>
    <row r="14" spans="1:56" ht="14.1" customHeight="1" x14ac:dyDescent="0.15">
      <c r="A14" s="32"/>
      <c r="N14" s="33"/>
      <c r="O14" s="32"/>
      <c r="AB14" s="33"/>
      <c r="AC14" s="32"/>
      <c r="AP14" s="33"/>
      <c r="AQ14" s="32"/>
      <c r="BD14" s="33"/>
    </row>
    <row r="15" spans="1:56" ht="14.1" customHeight="1" x14ac:dyDescent="0.15">
      <c r="A15" s="32"/>
      <c r="B15" s="165" t="s">
        <v>19</v>
      </c>
      <c r="C15" s="165"/>
      <c r="D15" s="165"/>
      <c r="E15" s="165"/>
      <c r="F15" s="165"/>
      <c r="G15" s="86" t="s">
        <v>20</v>
      </c>
      <c r="I15" s="89" t="s">
        <v>25</v>
      </c>
      <c r="K15" s="88" t="s">
        <v>26</v>
      </c>
      <c r="M15" s="89" t="str">
        <f>IF(M16&gt;9,"P ","P")</f>
        <v xml:space="preserve">P </v>
      </c>
      <c r="N15" s="33"/>
      <c r="O15" s="32"/>
      <c r="P15" s="165" t="s">
        <v>19</v>
      </c>
      <c r="Q15" s="165"/>
      <c r="R15" s="165"/>
      <c r="S15" s="165"/>
      <c r="T15" s="165"/>
      <c r="U15" s="86" t="s">
        <v>20</v>
      </c>
      <c r="W15" s="89" t="s">
        <v>25</v>
      </c>
      <c r="Y15" s="88" t="s">
        <v>26</v>
      </c>
      <c r="AA15" s="89" t="str">
        <f>IF(AA16&gt;9,"P ","P")</f>
        <v xml:space="preserve">P </v>
      </c>
      <c r="AB15" s="33"/>
      <c r="AC15" s="32"/>
      <c r="AD15" s="165" t="s">
        <v>19</v>
      </c>
      <c r="AE15" s="165"/>
      <c r="AF15" s="165"/>
      <c r="AG15" s="165"/>
      <c r="AH15" s="165"/>
      <c r="AI15" s="86" t="s">
        <v>20</v>
      </c>
      <c r="AK15" s="89" t="s">
        <v>25</v>
      </c>
      <c r="AM15" s="88" t="s">
        <v>26</v>
      </c>
      <c r="AO15" s="89" t="str">
        <f>IF(AO16&gt;9,"P ","P")</f>
        <v xml:space="preserve">P </v>
      </c>
      <c r="AP15" s="33"/>
      <c r="AQ15" s="32"/>
      <c r="AR15" s="165" t="s">
        <v>19</v>
      </c>
      <c r="AS15" s="165"/>
      <c r="AT15" s="165"/>
      <c r="AU15" s="165"/>
      <c r="AV15" s="165"/>
      <c r="AW15" s="86" t="s">
        <v>20</v>
      </c>
      <c r="AY15" s="89" t="s">
        <v>25</v>
      </c>
      <c r="BA15" s="88" t="s">
        <v>26</v>
      </c>
      <c r="BC15" s="89" t="str">
        <f>IF(BC16&gt;9,"P ","P")</f>
        <v xml:space="preserve">P </v>
      </c>
      <c r="BD15" s="33"/>
    </row>
    <row r="16" spans="1:56" ht="14.1" customHeight="1" x14ac:dyDescent="0.15">
      <c r="A16" s="32"/>
      <c r="B16" s="72" t="s">
        <v>29</v>
      </c>
      <c r="C16" s="157" t="str">
        <f>DGET(DB!A407:CL419,"Signatur",DB!A546:A547)</f>
        <v>SPVK</v>
      </c>
      <c r="D16" s="157"/>
      <c r="E16" s="157"/>
      <c r="G16" s="68">
        <f>DGET(DB!A407:CL419,"K E",DB!A546:A547)</f>
        <v>10</v>
      </c>
      <c r="I16" s="72">
        <f>DGET(DB!A407:CL419,"ES E",DB!A546:A547)</f>
        <v>69</v>
      </c>
      <c r="J16" s="68" t="str">
        <f>IF(I16&lt;&gt;"","-","")</f>
        <v>-</v>
      </c>
      <c r="K16" s="73">
        <f>DGET(DB!A407:CL419,"MS E",DB!A546:A547)</f>
        <v>61</v>
      </c>
      <c r="M16" s="72">
        <f>DGET(DB!A407:CL419,"P E",DB!A546:A547)</f>
        <v>22</v>
      </c>
      <c r="N16" s="33"/>
      <c r="O16" s="32"/>
      <c r="P16" s="72" t="s">
        <v>29</v>
      </c>
      <c r="Q16" s="157" t="str">
        <f>DGET(DB!A420:CL432,"Signatur",DB!A546:A547)</f>
        <v>Forest</v>
      </c>
      <c r="R16" s="157"/>
      <c r="S16" s="157"/>
      <c r="U16" s="68">
        <f>DGET(DB!A420:CL432,"K E",DB!A546:A547)</f>
        <v>10</v>
      </c>
      <c r="W16" s="72">
        <f>DGET(DB!A420:CL432,"ES E",DB!A546:A547)</f>
        <v>69</v>
      </c>
      <c r="X16" s="68" t="str">
        <f>IF(W16&lt;&gt;"","-","")</f>
        <v>-</v>
      </c>
      <c r="Y16" s="73">
        <f>DGET(DB!A420:CL432,"MS E",DB!A546:A547)</f>
        <v>62</v>
      </c>
      <c r="AA16" s="72">
        <f>DGET(DB!A420:CL432,"P E",DB!A546:A547)</f>
        <v>20</v>
      </c>
      <c r="AB16" s="33"/>
      <c r="AC16" s="32"/>
      <c r="AD16" s="72" t="s">
        <v>29</v>
      </c>
      <c r="AE16" s="157" t="str">
        <f>DGET(DB!A433:CL445,"Signatur",DB!A546:A547)</f>
        <v>Frydkær</v>
      </c>
      <c r="AF16" s="157"/>
      <c r="AG16" s="157"/>
      <c r="AI16" s="68">
        <f>DGET(DB!A433:CL445,"K E",DB!A546:A547)</f>
        <v>10</v>
      </c>
      <c r="AK16" s="72">
        <f>DGET(DB!A433:CL445,"ES E",DB!A546:A547)</f>
        <v>73</v>
      </c>
      <c r="AL16" s="68" t="str">
        <f>IF(AK16&lt;&gt;"","-","")</f>
        <v>-</v>
      </c>
      <c r="AM16" s="73">
        <f>DGET(DB!A433:CL445,"MS E",DB!A546:A547)</f>
        <v>62</v>
      </c>
      <c r="AO16" s="72">
        <f>DGET(DB!A433:CL445,"P E",DB!A546:A547)</f>
        <v>26</v>
      </c>
      <c r="AP16" s="33"/>
      <c r="AQ16" s="32"/>
      <c r="AR16" s="72" t="s">
        <v>29</v>
      </c>
      <c r="AS16" s="157" t="str">
        <f>DGET(DB!A446:CL458,"Signatur",DB!A546:A547)</f>
        <v>Idskov</v>
      </c>
      <c r="AT16" s="157"/>
      <c r="AU16" s="157"/>
      <c r="AW16" s="68">
        <f>DGET(DB!A446:CL458,"K E",DB!A546:A547)</f>
        <v>10</v>
      </c>
      <c r="AY16" s="72">
        <f>DGET(DB!A446:CL458,"ES E",DB!A546:A547)</f>
        <v>72</v>
      </c>
      <c r="AZ16" s="68" t="str">
        <f>IF(AY16&lt;&gt;"","-","")</f>
        <v>-</v>
      </c>
      <c r="BA16" s="73">
        <f>DGET(DB!A446:CL458,"MS E",DB!A546:A547)</f>
        <v>62</v>
      </c>
      <c r="BC16" s="72">
        <f>DGET(DB!A446:CL458,"P E",DB!A546:A547)</f>
        <v>19</v>
      </c>
      <c r="BD16" s="33"/>
    </row>
    <row r="17" spans="1:56" ht="14.1" customHeight="1" thickBot="1" x14ac:dyDescent="0.2">
      <c r="A17" s="32"/>
      <c r="B17" s="74" t="s">
        <v>30</v>
      </c>
      <c r="C17" s="168" t="str">
        <f>DGET(DB!A407:CL419,"Signatur",DB!B546:B547)</f>
        <v>Far</v>
      </c>
      <c r="D17" s="168"/>
      <c r="E17" s="168"/>
      <c r="F17" s="76"/>
      <c r="G17" s="76">
        <f>DGET(DB!A407:CL419,"K E",DB!B546:B547)</f>
        <v>10</v>
      </c>
      <c r="H17" s="76"/>
      <c r="I17" s="74">
        <f>DGET(DB!A407:CL419,"ES E",DB!B546:B547)</f>
        <v>69</v>
      </c>
      <c r="J17" s="76" t="str">
        <f t="shared" ref="J17:J27" si="8">IF(I17&lt;&gt;"","-","")</f>
        <v>-</v>
      </c>
      <c r="K17" s="75">
        <f>DGET(DB!A407:CL419,"MS E",DB!B546:B547)</f>
        <v>63</v>
      </c>
      <c r="L17" s="76"/>
      <c r="M17" s="74">
        <f>DGET(DB!A407:CL419,"P E",DB!B546:B547)</f>
        <v>18</v>
      </c>
      <c r="N17" s="33"/>
      <c r="O17" s="32"/>
      <c r="P17" s="74" t="s">
        <v>30</v>
      </c>
      <c r="Q17" s="168" t="str">
        <f>DGET(DB!A420:CL432,"Signatur",DB!B546:B547)</f>
        <v>Anderup</v>
      </c>
      <c r="R17" s="168"/>
      <c r="S17" s="168"/>
      <c r="T17" s="76"/>
      <c r="U17" s="76">
        <f>DGET(DB!A420:CL432,"K E",DB!B546:B547)</f>
        <v>10</v>
      </c>
      <c r="V17" s="76"/>
      <c r="W17" s="74">
        <f>DGET(DB!A420:CL432,"ES E",DB!B546:B547)</f>
        <v>68</v>
      </c>
      <c r="X17" s="76" t="str">
        <f t="shared" ref="X17:X27" si="9">IF(W17&lt;&gt;"","-","")</f>
        <v>-</v>
      </c>
      <c r="Y17" s="75">
        <f>DGET(DB!A420:CL432,"MS E",DB!B546:B547)</f>
        <v>63</v>
      </c>
      <c r="Z17" s="76"/>
      <c r="AA17" s="74">
        <f>DGET(DB!A420:CL432,"P E",DB!B546:B547)</f>
        <v>20</v>
      </c>
      <c r="AB17" s="33"/>
      <c r="AC17" s="32"/>
      <c r="AD17" s="74" t="s">
        <v>30</v>
      </c>
      <c r="AE17" s="168" t="str">
        <f>DGET(DB!A433:CL445,"Signatur",DB!B546:B547)</f>
        <v>Chelsea</v>
      </c>
      <c r="AF17" s="168"/>
      <c r="AG17" s="168"/>
      <c r="AH17" s="76"/>
      <c r="AI17" s="76">
        <f>DGET(DB!A433:CL445,"K E",DB!B546:B547)</f>
        <v>10</v>
      </c>
      <c r="AJ17" s="76"/>
      <c r="AK17" s="74">
        <f>DGET(DB!A433:CL445,"ES E",DB!B546:B547)</f>
        <v>67</v>
      </c>
      <c r="AL17" s="76" t="str">
        <f t="shared" ref="AL17:AL27" si="10">IF(AK17&lt;&gt;"","-","")</f>
        <v>-</v>
      </c>
      <c r="AM17" s="75">
        <f>DGET(DB!A433:CL445,"MS E",DB!B546:B547)</f>
        <v>61</v>
      </c>
      <c r="AN17" s="76"/>
      <c r="AO17" s="74">
        <f>DGET(DB!A433:CL445,"P E",DB!B546:B547)</f>
        <v>20</v>
      </c>
      <c r="AP17" s="33"/>
      <c r="AQ17" s="32"/>
      <c r="AR17" s="74" t="s">
        <v>30</v>
      </c>
      <c r="AS17" s="168" t="str">
        <f>DGET(DB!A446:CL458,"Signatur",DB!B546:B547)</f>
        <v>Benbo</v>
      </c>
      <c r="AT17" s="168"/>
      <c r="AU17" s="168"/>
      <c r="AV17" s="76"/>
      <c r="AW17" s="76">
        <f>DGET(DB!A446:CL458,"K E",DB!B546:B547)</f>
        <v>10</v>
      </c>
      <c r="AX17" s="76"/>
      <c r="AY17" s="74">
        <f>DGET(DB!A446:CL458,"ES E",DB!B546:B547)</f>
        <v>74</v>
      </c>
      <c r="AZ17" s="76" t="str">
        <f t="shared" ref="AZ17:AZ27" si="11">IF(AY17&lt;&gt;"","-","")</f>
        <v>-</v>
      </c>
      <c r="BA17" s="75">
        <f>DGET(DB!A446:CL458,"MS E",DB!B546:B547)</f>
        <v>66</v>
      </c>
      <c r="BB17" s="76"/>
      <c r="BC17" s="74">
        <f>DGET(DB!A446:CL458,"P E",DB!B546:B547)</f>
        <v>18</v>
      </c>
      <c r="BD17" s="33"/>
    </row>
    <row r="18" spans="1:56" ht="14.1" customHeight="1" x14ac:dyDescent="0.15">
      <c r="A18" s="32"/>
      <c r="B18" s="72" t="s">
        <v>31</v>
      </c>
      <c r="C18" s="157" t="str">
        <f>DGET(DB!A407:CL419,"Signatur",DB!C546:C547)</f>
        <v>Select</v>
      </c>
      <c r="D18" s="157"/>
      <c r="E18" s="157"/>
      <c r="G18" s="68">
        <f>DGET(DB!A407:CL419,"K E",DB!C546:C547)</f>
        <v>10</v>
      </c>
      <c r="I18" s="72">
        <f>DGET(DB!A407:CL419,"ES E",DB!C546:C547)</f>
        <v>68</v>
      </c>
      <c r="J18" s="68" t="str">
        <f t="shared" si="8"/>
        <v>-</v>
      </c>
      <c r="K18" s="73">
        <f>DGET(DB!A407:CL419,"MS E",DB!C546:C547)</f>
        <v>64</v>
      </c>
      <c r="M18" s="72">
        <f>DGET(DB!A407:CL419,"P E",DB!C546:C547)</f>
        <v>17</v>
      </c>
      <c r="N18" s="33"/>
      <c r="O18" s="32"/>
      <c r="P18" s="72" t="s">
        <v>31</v>
      </c>
      <c r="Q18" s="157" t="str">
        <f>DGET(DB!A420:CL432,"Signatur",DB!C546:C547)</f>
        <v>LPHJ</v>
      </c>
      <c r="R18" s="157"/>
      <c r="S18" s="157"/>
      <c r="U18" s="68">
        <f>DGET(DB!A420:CL432,"K E",DB!C546:C547)</f>
        <v>10</v>
      </c>
      <c r="W18" s="72">
        <f>DGET(DB!A420:CL432,"ES E",DB!C546:C547)</f>
        <v>68</v>
      </c>
      <c r="X18" s="68" t="str">
        <f t="shared" si="9"/>
        <v>-</v>
      </c>
      <c r="Y18" s="73">
        <f>DGET(DB!A420:CL432,"MS E",DB!C546:C547)</f>
        <v>66</v>
      </c>
      <c r="AA18" s="72">
        <f>DGET(DB!A420:CL432,"P E",DB!C546:C547)</f>
        <v>17</v>
      </c>
      <c r="AB18" s="33"/>
      <c r="AC18" s="32"/>
      <c r="AD18" s="72" t="s">
        <v>31</v>
      </c>
      <c r="AE18" s="157" t="str">
        <f>DGET(DB!A433:CL445,"Signatur",DB!C546:C547)</f>
        <v>Far</v>
      </c>
      <c r="AF18" s="157"/>
      <c r="AG18" s="157"/>
      <c r="AI18" s="68">
        <f>DGET(DB!A433:CL445,"K E",DB!C546:C547)</f>
        <v>10</v>
      </c>
      <c r="AK18" s="72">
        <f>DGET(DB!A433:CL445,"ES E",DB!C546:C547)</f>
        <v>69</v>
      </c>
      <c r="AL18" s="68" t="str">
        <f t="shared" si="10"/>
        <v>-</v>
      </c>
      <c r="AM18" s="73">
        <f>DGET(DB!A433:CL445,"MS E",DB!C546:C547)</f>
        <v>66</v>
      </c>
      <c r="AO18" s="72">
        <f>DGET(DB!A433:CL445,"P E",DB!C546:C547)</f>
        <v>16</v>
      </c>
      <c r="AP18" s="33"/>
      <c r="AQ18" s="32"/>
      <c r="AR18" s="72" t="s">
        <v>31</v>
      </c>
      <c r="AS18" s="157" t="str">
        <f>DGET(DB!A446:CL458,"Signatur",DB!C546:C547)</f>
        <v>SPVK</v>
      </c>
      <c r="AT18" s="157"/>
      <c r="AU18" s="157"/>
      <c r="AW18" s="68">
        <f>DGET(DB!A446:CL458,"K E",DB!C546:C547)</f>
        <v>10</v>
      </c>
      <c r="AY18" s="72">
        <f>DGET(DB!A446:CL458,"ES E",DB!C546:C547)</f>
        <v>69</v>
      </c>
      <c r="AZ18" s="68" t="str">
        <f t="shared" si="11"/>
        <v>-</v>
      </c>
      <c r="BA18" s="73">
        <f>DGET(DB!A446:CL458,"MS E",DB!C546:C547)</f>
        <v>63</v>
      </c>
      <c r="BC18" s="72">
        <f>DGET(DB!A446:CL458,"P E",DB!C546:C547)</f>
        <v>18</v>
      </c>
      <c r="BD18" s="33"/>
    </row>
    <row r="19" spans="1:56" ht="14.1" customHeight="1" x14ac:dyDescent="0.15">
      <c r="A19" s="32"/>
      <c r="B19" s="72" t="s">
        <v>32</v>
      </c>
      <c r="C19" s="157" t="str">
        <f>DGET(DB!A407:CL419,"Signatur",DB!D546:D547)</f>
        <v>Hede</v>
      </c>
      <c r="D19" s="157"/>
      <c r="E19" s="157"/>
      <c r="G19" s="68">
        <f>DGET(DB!A407:CL419,"K E",DB!D546:D547)</f>
        <v>10</v>
      </c>
      <c r="I19" s="72">
        <f>DGET(DB!A407:CL419,"ES E",DB!D546:D547)</f>
        <v>63</v>
      </c>
      <c r="J19" s="68" t="str">
        <f t="shared" si="8"/>
        <v>-</v>
      </c>
      <c r="K19" s="73">
        <f>DGET(DB!A407:CL419,"MS E",DB!D546:D547)</f>
        <v>62</v>
      </c>
      <c r="M19" s="72">
        <f>DGET(DB!A407:CL419,"P E",DB!D546:D547)</f>
        <v>17</v>
      </c>
      <c r="N19" s="33"/>
      <c r="O19" s="32"/>
      <c r="P19" s="72" t="s">
        <v>32</v>
      </c>
      <c r="Q19" s="157" t="str">
        <f>DGET(DB!A420:CL432,"Signatur",DB!D546:D547)</f>
        <v>Benbo</v>
      </c>
      <c r="R19" s="157"/>
      <c r="S19" s="157"/>
      <c r="U19" s="68">
        <f>DGET(DB!A420:CL432,"K E",DB!D546:D547)</f>
        <v>10</v>
      </c>
      <c r="W19" s="72">
        <f>DGET(DB!A420:CL432,"ES E",DB!D546:D547)</f>
        <v>74</v>
      </c>
      <c r="X19" s="68" t="str">
        <f t="shared" si="9"/>
        <v>-</v>
      </c>
      <c r="Y19" s="73">
        <f>DGET(DB!A420:CL432,"MS E",DB!D546:D547)</f>
        <v>68</v>
      </c>
      <c r="AA19" s="72">
        <f>DGET(DB!A420:CL432,"P E",DB!D546:D547)</f>
        <v>16</v>
      </c>
      <c r="AB19" s="33"/>
      <c r="AC19" s="32"/>
      <c r="AD19" s="72" t="s">
        <v>32</v>
      </c>
      <c r="AE19" s="157" t="str">
        <f>DGET(DB!A433:CL445,"Signatur",DB!D546:D547)</f>
        <v>Select</v>
      </c>
      <c r="AF19" s="157"/>
      <c r="AG19" s="157"/>
      <c r="AI19" s="68">
        <f>DGET(DB!A433:CL445,"K E",DB!D546:D547)</f>
        <v>10</v>
      </c>
      <c r="AK19" s="72">
        <f>DGET(DB!A433:CL445,"ES E",DB!D546:D547)</f>
        <v>68</v>
      </c>
      <c r="AL19" s="68" t="str">
        <f t="shared" si="10"/>
        <v>-</v>
      </c>
      <c r="AM19" s="73">
        <f>DGET(DB!A433:CL445,"MS E",DB!D546:D547)</f>
        <v>65</v>
      </c>
      <c r="AO19" s="72">
        <f>DGET(DB!A433:CL445,"P E",DB!D546:D547)</f>
        <v>15</v>
      </c>
      <c r="AP19" s="33"/>
      <c r="AQ19" s="32"/>
      <c r="AR19" s="72" t="s">
        <v>32</v>
      </c>
      <c r="AS19" s="157" t="str">
        <f>DGET(DB!A446:CL458,"Signatur",DB!D546:D547)</f>
        <v>MFP</v>
      </c>
      <c r="AT19" s="157"/>
      <c r="AU19" s="157"/>
      <c r="AW19" s="68">
        <f>DGET(DB!A446:CL458,"K E",DB!D546:D547)</f>
        <v>10</v>
      </c>
      <c r="AY19" s="72">
        <f>DGET(DB!A446:CL458,"ES E",DB!D546:D547)</f>
        <v>66</v>
      </c>
      <c r="AZ19" s="68" t="str">
        <f t="shared" si="11"/>
        <v>-</v>
      </c>
      <c r="BA19" s="73">
        <f>DGET(DB!A446:CL458,"MS E",DB!D546:D547)</f>
        <v>64</v>
      </c>
      <c r="BC19" s="72">
        <f>DGET(DB!A446:CL458,"P E",DB!D546:D547)</f>
        <v>16</v>
      </c>
      <c r="BD19" s="33"/>
    </row>
    <row r="20" spans="1:56" ht="14.1" customHeight="1" x14ac:dyDescent="0.15">
      <c r="A20" s="32"/>
      <c r="B20" s="72" t="s">
        <v>33</v>
      </c>
      <c r="C20" s="157" t="str">
        <f>DGET(DB!A407:CL419,"Signatur",DB!E546:E547)</f>
        <v>Robbo</v>
      </c>
      <c r="D20" s="157"/>
      <c r="E20" s="157"/>
      <c r="G20" s="68">
        <f>DGET(DB!A407:CL419,"K E",DB!E546:E547)</f>
        <v>10</v>
      </c>
      <c r="I20" s="72">
        <f>DGET(DB!A407:CL419,"ES E",DB!E546:E547)</f>
        <v>68</v>
      </c>
      <c r="J20" s="68" t="str">
        <f t="shared" si="8"/>
        <v>-</v>
      </c>
      <c r="K20" s="73">
        <f>DGET(DB!A407:CL419,"MS E",DB!E546:E547)</f>
        <v>66</v>
      </c>
      <c r="M20" s="72">
        <f>DGET(DB!A407:CL419,"P E",DB!E546:E547)</f>
        <v>14</v>
      </c>
      <c r="N20" s="33"/>
      <c r="O20" s="32"/>
      <c r="P20" s="72" t="s">
        <v>33</v>
      </c>
      <c r="Q20" s="157" t="str">
        <f>DGET(DB!A420:CL432,"Signatur",DB!E546:E547)</f>
        <v>Stoke</v>
      </c>
      <c r="R20" s="157"/>
      <c r="S20" s="157"/>
      <c r="U20" s="68">
        <f>DGET(DB!A420:CL432,"K E",DB!E546:E547)</f>
        <v>10</v>
      </c>
      <c r="W20" s="72">
        <f>DGET(DB!A420:CL432,"ES E",DB!E546:E547)</f>
        <v>69</v>
      </c>
      <c r="X20" s="68" t="str">
        <f t="shared" si="9"/>
        <v>-</v>
      </c>
      <c r="Y20" s="73">
        <f>DGET(DB!A420:CL432,"MS E",DB!E546:E547)</f>
        <v>64</v>
      </c>
      <c r="AA20" s="72">
        <f>DGET(DB!A420:CL432,"P E",DB!E546:E547)</f>
        <v>16</v>
      </c>
      <c r="AB20" s="33"/>
      <c r="AC20" s="32"/>
      <c r="AD20" s="72" t="s">
        <v>33</v>
      </c>
      <c r="AE20" s="157" t="str">
        <f>DGET(DB!A433:CL445,"Signatur",DB!E546:E547)</f>
        <v>Himbo</v>
      </c>
      <c r="AF20" s="157"/>
      <c r="AG20" s="157"/>
      <c r="AI20" s="68">
        <f>DGET(DB!A433:CL445,"K E",DB!E546:E547)</f>
        <v>10</v>
      </c>
      <c r="AK20" s="72">
        <f>DGET(DB!A433:CL445,"ES E",DB!E546:E547)</f>
        <v>67</v>
      </c>
      <c r="AL20" s="68" t="str">
        <f t="shared" si="10"/>
        <v>-</v>
      </c>
      <c r="AM20" s="73">
        <f>DGET(DB!A433:CL445,"MS E",DB!E546:E547)</f>
        <v>63</v>
      </c>
      <c r="AO20" s="72">
        <f>DGET(DB!A433:CL445,"P E",DB!E546:E547)</f>
        <v>15</v>
      </c>
      <c r="AP20" s="33"/>
      <c r="AQ20" s="32"/>
      <c r="AR20" s="72" t="s">
        <v>33</v>
      </c>
      <c r="AS20" s="157" t="str">
        <f>DGET(DB!A446:CL458,"Signatur",DB!E546:E547)</f>
        <v>brula</v>
      </c>
      <c r="AT20" s="157"/>
      <c r="AU20" s="157"/>
      <c r="AW20" s="68">
        <f>DGET(DB!A446:CL458,"K E",DB!E546:E547)</f>
        <v>10</v>
      </c>
      <c r="AY20" s="72">
        <f>DGET(DB!A446:CL458,"ES E",DB!E546:E547)</f>
        <v>65</v>
      </c>
      <c r="AZ20" s="68" t="str">
        <f t="shared" si="11"/>
        <v>-</v>
      </c>
      <c r="BA20" s="73">
        <f>DGET(DB!A446:CL458,"MS E",DB!E546:E547)</f>
        <v>65</v>
      </c>
      <c r="BC20" s="72">
        <f>DGET(DB!A446:CL458,"P E",DB!E546:E547)</f>
        <v>16</v>
      </c>
      <c r="BD20" s="33"/>
    </row>
    <row r="21" spans="1:56" ht="14.1" customHeight="1" x14ac:dyDescent="0.15">
      <c r="A21" s="32"/>
      <c r="B21" s="77" t="s">
        <v>34</v>
      </c>
      <c r="C21" s="158" t="str">
        <f>DGET(DB!A407:CL419,"Signatur",DB!F546:F547)</f>
        <v>Nuser</v>
      </c>
      <c r="D21" s="158"/>
      <c r="E21" s="158"/>
      <c r="F21" s="79"/>
      <c r="G21" s="79">
        <f>DGET(DB!A407:CL419,"K E",DB!F546:F547)</f>
        <v>10</v>
      </c>
      <c r="H21" s="79"/>
      <c r="I21" s="77">
        <f>DGET(DB!A407:CL419,"ES E",DB!F546:F547)</f>
        <v>64</v>
      </c>
      <c r="J21" s="79" t="str">
        <f t="shared" si="8"/>
        <v>-</v>
      </c>
      <c r="K21" s="78">
        <f>DGET(DB!A407:CL419,"MS E",DB!F546:F547)</f>
        <v>64</v>
      </c>
      <c r="L21" s="79"/>
      <c r="M21" s="77">
        <f>DGET(DB!A407:CL419,"P E",DB!F546:F547)</f>
        <v>12</v>
      </c>
      <c r="N21" s="33"/>
      <c r="O21" s="32"/>
      <c r="P21" s="77" t="s">
        <v>34</v>
      </c>
      <c r="Q21" s="158" t="str">
        <f>DGET(DB!A420:CL432,"Signatur",DB!F546:F547)</f>
        <v>Idskov</v>
      </c>
      <c r="R21" s="158"/>
      <c r="S21" s="158"/>
      <c r="T21" s="79"/>
      <c r="U21" s="79">
        <f>DGET(DB!A420:CL432,"K E",DB!F546:F547)</f>
        <v>10</v>
      </c>
      <c r="V21" s="79"/>
      <c r="W21" s="77">
        <f>DGET(DB!A420:CL432,"ES E",DB!F546:F547)</f>
        <v>72</v>
      </c>
      <c r="X21" s="79" t="str">
        <f t="shared" si="9"/>
        <v>-</v>
      </c>
      <c r="Y21" s="78">
        <f>DGET(DB!A420:CL432,"MS E",DB!F546:F547)</f>
        <v>70</v>
      </c>
      <c r="Z21" s="79"/>
      <c r="AA21" s="77">
        <f>DGET(DB!A420:CL432,"P E",DB!F546:F547)</f>
        <v>14</v>
      </c>
      <c r="AB21" s="33"/>
      <c r="AC21" s="32"/>
      <c r="AD21" s="77" t="s">
        <v>34</v>
      </c>
      <c r="AE21" s="158" t="str">
        <f>DGET(DB!A433:CL445,"Signatur",DB!F546:F547)</f>
        <v>Steam</v>
      </c>
      <c r="AF21" s="158"/>
      <c r="AG21" s="158"/>
      <c r="AH21" s="79"/>
      <c r="AI21" s="79">
        <f>DGET(DB!A433:CL445,"K E",DB!F546:F547)</f>
        <v>10</v>
      </c>
      <c r="AJ21" s="79"/>
      <c r="AK21" s="77">
        <f>DGET(DB!A433:CL445,"ES E",DB!F546:F547)</f>
        <v>66</v>
      </c>
      <c r="AL21" s="79" t="str">
        <f t="shared" si="10"/>
        <v>-</v>
      </c>
      <c r="AM21" s="78">
        <f>DGET(DB!A433:CL445,"MS E",DB!F546:F547)</f>
        <v>64</v>
      </c>
      <c r="AN21" s="79"/>
      <c r="AO21" s="77">
        <f>DGET(DB!A433:CL445,"P E",DB!F546:F547)</f>
        <v>15</v>
      </c>
      <c r="AP21" s="33"/>
      <c r="AQ21" s="32"/>
      <c r="AR21" s="77" t="s">
        <v>34</v>
      </c>
      <c r="AS21" s="158" t="str">
        <f>DGET(DB!A446:CL458,"Signatur",DB!F546:F547)</f>
        <v>Steam</v>
      </c>
      <c r="AT21" s="158"/>
      <c r="AU21" s="158"/>
      <c r="AV21" s="79"/>
      <c r="AW21" s="79">
        <f>DGET(DB!A446:CL458,"K E",DB!F546:F547)</f>
        <v>10</v>
      </c>
      <c r="AX21" s="79"/>
      <c r="AY21" s="77">
        <f>DGET(DB!A446:CL458,"ES E",DB!F546:F547)</f>
        <v>66</v>
      </c>
      <c r="AZ21" s="79" t="str">
        <f t="shared" si="11"/>
        <v>-</v>
      </c>
      <c r="BA21" s="78">
        <f>DGET(DB!A446:CL458,"MS E",DB!F546:F547)</f>
        <v>63</v>
      </c>
      <c r="BB21" s="79"/>
      <c r="BC21" s="77">
        <f>DGET(DB!A446:CL458,"P E",DB!F546:F547)</f>
        <v>15</v>
      </c>
      <c r="BD21" s="33"/>
    </row>
    <row r="22" spans="1:56" ht="14.1" customHeight="1" x14ac:dyDescent="0.15">
      <c r="A22" s="32"/>
      <c r="B22" s="72" t="s">
        <v>35</v>
      </c>
      <c r="C22" s="157" t="str">
        <f>DGET(DB!A407:CL419,"Signatur",DB!G546:G547)</f>
        <v>Anfield</v>
      </c>
      <c r="D22" s="157"/>
      <c r="E22" s="157"/>
      <c r="G22" s="68">
        <f>DGET(DB!A407:CL419,"K E",DB!G546:G547)</f>
        <v>10</v>
      </c>
      <c r="I22" s="72">
        <f>DGET(DB!A407:CL419,"ES E",DB!G546:G547)</f>
        <v>60</v>
      </c>
      <c r="J22" s="68" t="str">
        <f t="shared" si="8"/>
        <v>-</v>
      </c>
      <c r="K22" s="73">
        <f>DGET(DB!A407:CL419,"MS E",DB!G546:G547)</f>
        <v>65</v>
      </c>
      <c r="M22" s="72">
        <f>DGET(DB!A407:CL419,"P E",DB!G546:G547)</f>
        <v>12</v>
      </c>
      <c r="N22" s="33"/>
      <c r="O22" s="32"/>
      <c r="P22" s="72" t="s">
        <v>35</v>
      </c>
      <c r="Q22" s="157" t="str">
        <f>DGET(DB!A420:CL432,"Signatur",DB!G546:G547)</f>
        <v>Lund</v>
      </c>
      <c r="R22" s="157"/>
      <c r="S22" s="157"/>
      <c r="U22" s="68">
        <f>DGET(DB!A420:CL432,"K E",DB!G546:G547)</f>
        <v>10</v>
      </c>
      <c r="W22" s="72">
        <f>DGET(DB!A420:CL432,"ES E",DB!G546:G547)</f>
        <v>66</v>
      </c>
      <c r="X22" s="68" t="str">
        <f t="shared" si="9"/>
        <v>-</v>
      </c>
      <c r="Y22" s="73">
        <f>DGET(DB!A420:CL432,"MS E",DB!G546:G547)</f>
        <v>66</v>
      </c>
      <c r="AA22" s="72">
        <f>DGET(DB!A420:CL432,"P E",DB!G546:G547)</f>
        <v>13</v>
      </c>
      <c r="AB22" s="33"/>
      <c r="AC22" s="32"/>
      <c r="AD22" s="72" t="s">
        <v>35</v>
      </c>
      <c r="AE22" s="157" t="str">
        <f>DGET(DB!A433:CL445,"Signatur",DB!G546:G547)</f>
        <v>Højgård</v>
      </c>
      <c r="AF22" s="157"/>
      <c r="AG22" s="157"/>
      <c r="AI22" s="68">
        <f>DGET(DB!A433:CL445,"K E",DB!G546:G547)</f>
        <v>10</v>
      </c>
      <c r="AK22" s="72">
        <f>DGET(DB!A433:CL445,"ES E",DB!G546:G547)</f>
        <v>64</v>
      </c>
      <c r="AL22" s="68" t="str">
        <f t="shared" si="10"/>
        <v>-</v>
      </c>
      <c r="AM22" s="73">
        <f>DGET(DB!A433:CL445,"MS E",DB!G546:G547)</f>
        <v>64</v>
      </c>
      <c r="AO22" s="72">
        <f>DGET(DB!A433:CL445,"P E",DB!G546:G547)</f>
        <v>12</v>
      </c>
      <c r="AP22" s="33"/>
      <c r="AQ22" s="32"/>
      <c r="AR22" s="72" t="s">
        <v>35</v>
      </c>
      <c r="AS22" s="157" t="str">
        <f>DGET(DB!A446:CL458,"Signatur",DB!G546:G547)</f>
        <v>Randers</v>
      </c>
      <c r="AT22" s="157"/>
      <c r="AU22" s="157"/>
      <c r="AW22" s="68">
        <f>DGET(DB!A446:CL458,"K E",DB!G546:G547)</f>
        <v>10</v>
      </c>
      <c r="AY22" s="72">
        <f>DGET(DB!A446:CL458,"ES E",DB!G546:G547)</f>
        <v>65</v>
      </c>
      <c r="AZ22" s="68" t="str">
        <f t="shared" si="11"/>
        <v>-</v>
      </c>
      <c r="BA22" s="73">
        <f>DGET(DB!A446:CL458,"MS E",DB!G546:G547)</f>
        <v>70</v>
      </c>
      <c r="BC22" s="72">
        <f>DGET(DB!A446:CL458,"P E",DB!G546:G547)</f>
        <v>12</v>
      </c>
      <c r="BD22" s="33"/>
    </row>
    <row r="23" spans="1:56" ht="14.1" customHeight="1" x14ac:dyDescent="0.15">
      <c r="A23" s="32"/>
      <c r="B23" s="72" t="s">
        <v>36</v>
      </c>
      <c r="C23" s="157" t="str">
        <f>DGET(DB!A407:CL419,"Signatur",DB!H546:H547)</f>
        <v>Cottee</v>
      </c>
      <c r="D23" s="157"/>
      <c r="E23" s="157"/>
      <c r="G23" s="68">
        <f>DGET(DB!A407:CL419,"K E",DB!H546:H547)</f>
        <v>10</v>
      </c>
      <c r="I23" s="72">
        <f>DGET(DB!A407:CL419,"ES E",DB!H546:H547)</f>
        <v>63</v>
      </c>
      <c r="J23" s="68" t="str">
        <f t="shared" si="8"/>
        <v>-</v>
      </c>
      <c r="K23" s="73">
        <f>DGET(DB!A407:CL419,"MS E",DB!H546:H547)</f>
        <v>66</v>
      </c>
      <c r="M23" s="72">
        <f>DGET(DB!A407:CL419,"P E",DB!H546:H547)</f>
        <v>10</v>
      </c>
      <c r="N23" s="33"/>
      <c r="O23" s="32"/>
      <c r="P23" s="72" t="s">
        <v>36</v>
      </c>
      <c r="Q23" s="157" t="str">
        <f>DGET(DB!A420:CL432,"Signatur",DB!H546:H547)</f>
        <v>Steam</v>
      </c>
      <c r="R23" s="157"/>
      <c r="S23" s="157"/>
      <c r="U23" s="68">
        <f>DGET(DB!A420:CL432,"K E",DB!H546:H547)</f>
        <v>10</v>
      </c>
      <c r="W23" s="72">
        <f>DGET(DB!A420:CL432,"ES E",DB!H546:H547)</f>
        <v>66</v>
      </c>
      <c r="X23" s="68" t="str">
        <f t="shared" si="9"/>
        <v>-</v>
      </c>
      <c r="Y23" s="73">
        <f>DGET(DB!A420:CL432,"MS E",DB!H546:H547)</f>
        <v>67</v>
      </c>
      <c r="AA23" s="72">
        <f>DGET(DB!A420:CL432,"P E",DB!H546:H547)</f>
        <v>12</v>
      </c>
      <c r="AB23" s="33"/>
      <c r="AC23" s="32"/>
      <c r="AD23" s="72" t="s">
        <v>36</v>
      </c>
      <c r="AE23" s="157" t="str">
        <f>DGET(DB!A433:CL445,"Signatur",DB!H546:H547)</f>
        <v>Nielsen</v>
      </c>
      <c r="AF23" s="157"/>
      <c r="AG23" s="157"/>
      <c r="AI23" s="68">
        <f>DGET(DB!A433:CL445,"K E",DB!H546:H547)</f>
        <v>10</v>
      </c>
      <c r="AK23" s="72">
        <f>DGET(DB!A433:CL445,"ES E",DB!H546:H547)</f>
        <v>65</v>
      </c>
      <c r="AL23" s="68" t="str">
        <f t="shared" si="10"/>
        <v>-</v>
      </c>
      <c r="AM23" s="73">
        <f>DGET(DB!A433:CL445,"MS E",DB!H546:H547)</f>
        <v>70</v>
      </c>
      <c r="AO23" s="72">
        <f>DGET(DB!A433:CL445,"P E",DB!H546:H547)</f>
        <v>9</v>
      </c>
      <c r="AP23" s="33"/>
      <c r="AQ23" s="32"/>
      <c r="AR23" s="72" t="s">
        <v>36</v>
      </c>
      <c r="AS23" s="157" t="str">
        <f>DGET(DB!A446:CL458,"Signatur",DB!H546:H547)</f>
        <v>Harry</v>
      </c>
      <c r="AT23" s="157"/>
      <c r="AU23" s="157"/>
      <c r="AW23" s="68">
        <f>DGET(DB!A446:CL458,"K E",DB!H546:H547)</f>
        <v>10</v>
      </c>
      <c r="AY23" s="72">
        <f>DGET(DB!A446:CL458,"ES E",DB!H546:H547)</f>
        <v>64</v>
      </c>
      <c r="AZ23" s="68" t="str">
        <f t="shared" si="11"/>
        <v>-</v>
      </c>
      <c r="BA23" s="73">
        <f>DGET(DB!A446:CL458,"MS E",DB!H546:H547)</f>
        <v>66</v>
      </c>
      <c r="BC23" s="72">
        <f>DGET(DB!A446:CL458,"P E",DB!H546:H547)</f>
        <v>12</v>
      </c>
      <c r="BD23" s="33"/>
    </row>
    <row r="24" spans="1:56" ht="14.1" customHeight="1" x14ac:dyDescent="0.15">
      <c r="A24" s="32"/>
      <c r="B24" s="72" t="s">
        <v>37</v>
      </c>
      <c r="C24" s="157" t="str">
        <f>DGET(DB!A407:CL419,"Signatur",DB!I546:I547)</f>
        <v>Murer</v>
      </c>
      <c r="D24" s="157"/>
      <c r="E24" s="157"/>
      <c r="G24" s="68">
        <f>DGET(DB!A407:CL419,"K E",DB!I546:I547)</f>
        <v>10</v>
      </c>
      <c r="I24" s="72">
        <f>DGET(DB!A407:CL419,"ES E",DB!I546:I547)</f>
        <v>62</v>
      </c>
      <c r="J24" s="68" t="str">
        <f t="shared" si="8"/>
        <v>-</v>
      </c>
      <c r="K24" s="73">
        <f>DGET(DB!A407:CL419,"MS E",DB!I546:I547)</f>
        <v>64</v>
      </c>
      <c r="M24" s="72">
        <f>DGET(DB!A407:CL419,"P E",DB!I546:I547)</f>
        <v>9</v>
      </c>
      <c r="N24" s="33"/>
      <c r="O24" s="32"/>
      <c r="P24" s="72" t="s">
        <v>37</v>
      </c>
      <c r="Q24" s="157" t="str">
        <f>DGET(DB!A420:CL432,"Signatur",DB!I546:I547)</f>
        <v>Futte</v>
      </c>
      <c r="R24" s="157"/>
      <c r="S24" s="157"/>
      <c r="U24" s="68">
        <f>DGET(DB!A420:CL432,"K E",DB!I546:I547)</f>
        <v>10</v>
      </c>
      <c r="W24" s="72">
        <f>DGET(DB!A420:CL432,"ES E",DB!I546:I547)</f>
        <v>66</v>
      </c>
      <c r="X24" s="68" t="str">
        <f t="shared" si="9"/>
        <v>-</v>
      </c>
      <c r="Y24" s="73">
        <f>DGET(DB!A420:CL432,"MS E",DB!I546:I547)</f>
        <v>68</v>
      </c>
      <c r="AA24" s="72">
        <f>DGET(DB!A420:CL432,"P E",DB!I546:I547)</f>
        <v>12</v>
      </c>
      <c r="AB24" s="33"/>
      <c r="AC24" s="32"/>
      <c r="AD24" s="72" t="s">
        <v>37</v>
      </c>
      <c r="AE24" s="157" t="str">
        <f>DGET(DB!A433:CL445,"Signatur",DB!I546:I547)</f>
        <v>Tøfting</v>
      </c>
      <c r="AF24" s="157"/>
      <c r="AG24" s="157"/>
      <c r="AI24" s="68">
        <f>DGET(DB!A433:CL445,"K E",DB!I546:I547)</f>
        <v>10</v>
      </c>
      <c r="AK24" s="72">
        <f>DGET(DB!A433:CL445,"ES E",DB!I546:I547)</f>
        <v>64</v>
      </c>
      <c r="AL24" s="68" t="str">
        <f t="shared" si="10"/>
        <v>-</v>
      </c>
      <c r="AM24" s="73">
        <f>DGET(DB!A433:CL445,"MS E",DB!I546:I547)</f>
        <v>69</v>
      </c>
      <c r="AO24" s="72">
        <f>DGET(DB!A433:CL445,"P E",DB!I546:I547)</f>
        <v>9</v>
      </c>
      <c r="AP24" s="33"/>
      <c r="AQ24" s="32"/>
      <c r="AR24" s="72" t="s">
        <v>37</v>
      </c>
      <c r="AS24" s="157" t="str">
        <f>DGET(DB!A446:CL458,"Signatur",DB!I546:I547)</f>
        <v>Murer</v>
      </c>
      <c r="AT24" s="157"/>
      <c r="AU24" s="157"/>
      <c r="AW24" s="68">
        <f>DGET(DB!A446:CL458,"K E",DB!I546:I547)</f>
        <v>10</v>
      </c>
      <c r="AY24" s="72">
        <f>DGET(DB!A446:CL458,"ES E",DB!I546:I547)</f>
        <v>62</v>
      </c>
      <c r="AZ24" s="68" t="str">
        <f t="shared" si="11"/>
        <v>-</v>
      </c>
      <c r="BA24" s="73">
        <f>DGET(DB!A446:CL458,"MS E",DB!I546:I547)</f>
        <v>63</v>
      </c>
      <c r="BC24" s="72">
        <f>DGET(DB!A446:CL458,"P E",DB!I546:I547)</f>
        <v>11</v>
      </c>
      <c r="BD24" s="33"/>
    </row>
    <row r="25" spans="1:56" ht="14.1" customHeight="1" x14ac:dyDescent="0.15">
      <c r="A25" s="32"/>
      <c r="B25" s="72" t="s">
        <v>38</v>
      </c>
      <c r="C25" s="157" t="str">
        <f>DGET(DB!A407:CL419,"Signatur",DB!J546:J547)</f>
        <v>Tynde</v>
      </c>
      <c r="D25" s="157"/>
      <c r="E25" s="157"/>
      <c r="G25" s="68">
        <f>DGET(DB!A407:CL419,"K E",DB!J546:J547)</f>
        <v>10</v>
      </c>
      <c r="I25" s="72">
        <f>DGET(DB!A407:CL419,"ES E",DB!J546:J547)</f>
        <v>62</v>
      </c>
      <c r="J25" s="68" t="str">
        <f t="shared" si="8"/>
        <v>-</v>
      </c>
      <c r="K25" s="73">
        <f>DGET(DB!A407:CL419,"MS E",DB!J546:J547)</f>
        <v>65</v>
      </c>
      <c r="M25" s="72">
        <f>DGET(DB!A407:CL419,"P E",DB!J546:J547)</f>
        <v>9</v>
      </c>
      <c r="N25" s="33"/>
      <c r="O25" s="32"/>
      <c r="P25" s="72" t="s">
        <v>38</v>
      </c>
      <c r="Q25" s="157" t="str">
        <f>DGET(DB!A420:CL432,"Signatur",DB!J546:J547)</f>
        <v>Watson</v>
      </c>
      <c r="R25" s="157"/>
      <c r="S25" s="157"/>
      <c r="U25" s="68">
        <f>DGET(DB!A420:CL432,"K E",DB!J546:J547)</f>
        <v>10</v>
      </c>
      <c r="W25" s="72">
        <f>DGET(DB!A420:CL432,"ES E",DB!J546:J547)</f>
        <v>66</v>
      </c>
      <c r="X25" s="68" t="str">
        <f t="shared" si="9"/>
        <v>-</v>
      </c>
      <c r="Y25" s="73">
        <f>DGET(DB!A420:CL432,"MS E",DB!J546:J547)</f>
        <v>69</v>
      </c>
      <c r="AA25" s="72">
        <f>DGET(DB!A420:CL432,"P E",DB!J546:J547)</f>
        <v>11</v>
      </c>
      <c r="AB25" s="33"/>
      <c r="AC25" s="32"/>
      <c r="AD25" s="72" t="s">
        <v>38</v>
      </c>
      <c r="AE25" s="157" t="str">
        <f>DGET(DB!A433:CL445,"Signatur",DB!J546:J547)</f>
        <v>Agger</v>
      </c>
      <c r="AF25" s="157"/>
      <c r="AG25" s="157"/>
      <c r="AI25" s="68">
        <f>DGET(DB!A433:CL445,"K E",DB!J546:J547)</f>
        <v>10</v>
      </c>
      <c r="AK25" s="72">
        <f>DGET(DB!A433:CL445,"ES E",DB!J546:J547)</f>
        <v>63</v>
      </c>
      <c r="AL25" s="68" t="str">
        <f t="shared" si="10"/>
        <v>-</v>
      </c>
      <c r="AM25" s="73">
        <f>DGET(DB!A433:CL445,"MS E",DB!J546:J547)</f>
        <v>66</v>
      </c>
      <c r="AO25" s="72">
        <f>DGET(DB!A433:CL445,"P E",DB!J546:J547)</f>
        <v>9</v>
      </c>
      <c r="AP25" s="33"/>
      <c r="AQ25" s="32"/>
      <c r="AR25" s="72" t="s">
        <v>38</v>
      </c>
      <c r="AS25" s="157" t="str">
        <f>DGET(DB!A446:CL458,"Signatur",DB!J546:J547)</f>
        <v>Lucky</v>
      </c>
      <c r="AT25" s="157"/>
      <c r="AU25" s="157"/>
      <c r="AW25" s="68">
        <f>DGET(DB!A446:CL458,"K E",DB!J546:J547)</f>
        <v>10</v>
      </c>
      <c r="AY25" s="72">
        <f>DGET(DB!A446:CL458,"ES E",DB!J546:J547)</f>
        <v>56</v>
      </c>
      <c r="AZ25" s="68" t="str">
        <f t="shared" si="11"/>
        <v>-</v>
      </c>
      <c r="BA25" s="73">
        <f>DGET(DB!A446:CL458,"MS E",DB!J546:J547)</f>
        <v>66</v>
      </c>
      <c r="BC25" s="72">
        <f>DGET(DB!A446:CL458,"P E",DB!J546:J547)</f>
        <v>10</v>
      </c>
      <c r="BD25" s="33"/>
    </row>
    <row r="26" spans="1:56" ht="14.1" customHeight="1" x14ac:dyDescent="0.15">
      <c r="A26" s="32"/>
      <c r="B26" s="72" t="s">
        <v>39</v>
      </c>
      <c r="C26" s="157" t="str">
        <f>DGET(DB!A407:CL419,"Signatur",DB!K546:K547)</f>
        <v>LUFCMOT</v>
      </c>
      <c r="D26" s="157"/>
      <c r="E26" s="157"/>
      <c r="G26" s="68">
        <f>DGET(DB!A407:CL419,"K E",DB!K546:K547)</f>
        <v>10</v>
      </c>
      <c r="I26" s="72">
        <f>DGET(DB!A407:CL419,"ES E",DB!K546:K547)</f>
        <v>61</v>
      </c>
      <c r="J26" s="68" t="str">
        <f t="shared" si="8"/>
        <v>-</v>
      </c>
      <c r="K26" s="73">
        <f>DGET(DB!A407:CL419,"MS E",DB!K546:K547)</f>
        <v>64</v>
      </c>
      <c r="M26" s="72">
        <f>DGET(DB!A407:CL419,"P E",DB!K546:K547)</f>
        <v>9</v>
      </c>
      <c r="N26" s="33"/>
      <c r="O26" s="32"/>
      <c r="P26" s="72" t="s">
        <v>39</v>
      </c>
      <c r="Q26" s="157" t="str">
        <f>DGET(DB!A420:CL432,"Signatur",DB!K546:K547)</f>
        <v>Laplace</v>
      </c>
      <c r="R26" s="157"/>
      <c r="S26" s="157"/>
      <c r="U26" s="68">
        <f>DGET(DB!A420:CL432,"K E",DB!K546:K547)</f>
        <v>10</v>
      </c>
      <c r="W26" s="72">
        <f>DGET(DB!A420:CL432,"ES E",DB!K546:K547)</f>
        <v>63</v>
      </c>
      <c r="X26" s="68" t="str">
        <f t="shared" si="9"/>
        <v>-</v>
      </c>
      <c r="Y26" s="73">
        <f>DGET(DB!A420:CL432,"MS E",DB!K546:K547)</f>
        <v>71</v>
      </c>
      <c r="AA26" s="72">
        <f>DGET(DB!A420:CL432,"P E",DB!K546:K547)</f>
        <v>5</v>
      </c>
      <c r="AB26" s="33"/>
      <c r="AC26" s="32"/>
      <c r="AD26" s="72" t="s">
        <v>39</v>
      </c>
      <c r="AE26" s="157" t="str">
        <f>DGET(DB!A433:CL445,"Signatur",DB!K546:K547)</f>
        <v>Nuser</v>
      </c>
      <c r="AF26" s="157"/>
      <c r="AG26" s="157"/>
      <c r="AI26" s="68">
        <f>DGET(DB!A433:CL445,"K E",DB!K546:K547)</f>
        <v>10</v>
      </c>
      <c r="AK26" s="72">
        <f>DGET(DB!A433:CL445,"ES E",DB!K546:K547)</f>
        <v>64</v>
      </c>
      <c r="AL26" s="68" t="str">
        <f t="shared" si="10"/>
        <v>-</v>
      </c>
      <c r="AM26" s="73">
        <f>DGET(DB!A433:CL445,"MS E",DB!K546:K547)</f>
        <v>71</v>
      </c>
      <c r="AO26" s="72">
        <f>DGET(DB!A433:CL445,"P E",DB!K546:K547)</f>
        <v>8</v>
      </c>
      <c r="AP26" s="33"/>
      <c r="AQ26" s="32"/>
      <c r="AR26" s="72" t="s">
        <v>39</v>
      </c>
      <c r="AS26" s="157" t="str">
        <f>DGET(DB!A446:CL458,"Signatur",DB!K546:K547)</f>
        <v>Cottee</v>
      </c>
      <c r="AT26" s="157"/>
      <c r="AU26" s="157"/>
      <c r="AW26" s="68">
        <f>DGET(DB!A446:CL458,"K E",DB!K546:K547)</f>
        <v>10</v>
      </c>
      <c r="AY26" s="72">
        <f>DGET(DB!A446:CL458,"ES E",DB!K546:K547)</f>
        <v>63</v>
      </c>
      <c r="AZ26" s="68" t="str">
        <f t="shared" si="11"/>
        <v>-</v>
      </c>
      <c r="BA26" s="73">
        <f>DGET(DB!A446:CL458,"MS E",DB!K546:K547)</f>
        <v>68</v>
      </c>
      <c r="BC26" s="72">
        <f>DGET(DB!A446:CL458,"P E",DB!K546:K547)</f>
        <v>9</v>
      </c>
      <c r="BD26" s="33"/>
    </row>
    <row r="27" spans="1:56" ht="14.1" customHeight="1" x14ac:dyDescent="0.15">
      <c r="A27" s="32"/>
      <c r="B27" s="72" t="s">
        <v>40</v>
      </c>
      <c r="C27" s="157" t="str">
        <f>DGET(DB!A407:CL419,"Signatur",DB!L546:L547)</f>
        <v>Kinks</v>
      </c>
      <c r="D27" s="157"/>
      <c r="E27" s="157"/>
      <c r="G27" s="68">
        <f>DGET(DB!A407:CL419,"K E",DB!L546:L547)</f>
        <v>10</v>
      </c>
      <c r="I27" s="72">
        <f>DGET(DB!A407:CL419,"ES E",DB!L546:L547)</f>
        <v>64</v>
      </c>
      <c r="J27" s="68" t="str">
        <f t="shared" si="8"/>
        <v>-</v>
      </c>
      <c r="K27" s="73">
        <f>DGET(DB!A407:CL419,"MS E",DB!L546:L547)</f>
        <v>69</v>
      </c>
      <c r="M27" s="72">
        <f>DGET(DB!A407:CL419,"P E",DB!L546:L547)</f>
        <v>8</v>
      </c>
      <c r="N27" s="33"/>
      <c r="O27" s="32"/>
      <c r="P27" s="72" t="s">
        <v>40</v>
      </c>
      <c r="Q27" s="157" t="str">
        <f>DGET(DB!A420:CL432,"Signatur",DB!L546:L547)</f>
        <v>Murer</v>
      </c>
      <c r="R27" s="157"/>
      <c r="S27" s="157"/>
      <c r="U27" s="68">
        <f>DGET(DB!A420:CL432,"K E",DB!L546:L547)</f>
        <v>10</v>
      </c>
      <c r="W27" s="72">
        <f>DGET(DB!A420:CL432,"ES E",DB!L546:L547)</f>
        <v>62</v>
      </c>
      <c r="X27" s="68" t="str">
        <f t="shared" si="9"/>
        <v>-</v>
      </c>
      <c r="Y27" s="73">
        <f>DGET(DB!A420:CL432,"MS E",DB!L546:L547)</f>
        <v>75</v>
      </c>
      <c r="AA27" s="72">
        <f>DGET(DB!A420:CL432,"P E",DB!L546:L547)</f>
        <v>5</v>
      </c>
      <c r="AB27" s="33"/>
      <c r="AC27" s="32"/>
      <c r="AD27" s="72" t="s">
        <v>40</v>
      </c>
      <c r="AE27" s="157" t="str">
        <f>DGET(DB!A433:CL445,"Signatur",DB!L546:L547)</f>
        <v>Zico</v>
      </c>
      <c r="AF27" s="157"/>
      <c r="AG27" s="157"/>
      <c r="AI27" s="68">
        <f>DGET(DB!A433:CL445,"K E",DB!L546:L547)</f>
        <v>10</v>
      </c>
      <c r="AK27" s="72">
        <f>DGET(DB!A433:CL445,"ES E",DB!L546:L547)</f>
        <v>58</v>
      </c>
      <c r="AL27" s="68" t="str">
        <f t="shared" si="10"/>
        <v>-</v>
      </c>
      <c r="AM27" s="73">
        <f>DGET(DB!A433:CL445,"MS E",DB!L546:L547)</f>
        <v>67</v>
      </c>
      <c r="AO27" s="72">
        <f>DGET(DB!A433:CL445,"P E",DB!L546:L547)</f>
        <v>7</v>
      </c>
      <c r="AP27" s="33"/>
      <c r="AQ27" s="32"/>
      <c r="AR27" s="72" t="s">
        <v>40</v>
      </c>
      <c r="AS27" s="157" t="str">
        <f>DGET(DB!A446:CL458,"Signatur",DB!L546:L547)</f>
        <v>Livpool</v>
      </c>
      <c r="AT27" s="157"/>
      <c r="AU27" s="157"/>
      <c r="AW27" s="68">
        <f>DGET(DB!A446:CL458,"K E",DB!L546:L547)</f>
        <v>10</v>
      </c>
      <c r="AY27" s="72">
        <f>DGET(DB!A446:CL458,"ES E",DB!L546:L547)</f>
        <v>65</v>
      </c>
      <c r="AZ27" s="68" t="str">
        <f t="shared" si="11"/>
        <v>-</v>
      </c>
      <c r="BA27" s="73">
        <f>DGET(DB!A446:CL458,"MS E",DB!L546:L547)</f>
        <v>71</v>
      </c>
      <c r="BC27" s="72">
        <f>DGET(DB!A446:CL458,"P E",DB!L546:L547)</f>
        <v>6</v>
      </c>
      <c r="BD27" s="33"/>
    </row>
    <row r="28" spans="1:56" ht="14.1" customHeight="1" x14ac:dyDescent="0.15">
      <c r="A28" s="32"/>
      <c r="N28" s="33"/>
      <c r="O28" s="32"/>
      <c r="AB28" s="33"/>
      <c r="AC28" s="32"/>
      <c r="AP28" s="33"/>
      <c r="AQ28" s="32"/>
      <c r="BD28" s="33"/>
    </row>
    <row r="29" spans="1:56" ht="14.1" customHeight="1" x14ac:dyDescent="0.15">
      <c r="A29" s="32"/>
      <c r="B29" s="165" t="s">
        <v>21</v>
      </c>
      <c r="C29" s="165"/>
      <c r="D29" s="166"/>
      <c r="E29" s="169"/>
      <c r="F29" s="169"/>
      <c r="G29" s="169"/>
      <c r="H29" s="169"/>
      <c r="I29" s="169"/>
      <c r="J29" s="169"/>
      <c r="K29" s="169"/>
      <c r="L29" s="169"/>
      <c r="M29" s="169"/>
      <c r="N29" s="33"/>
      <c r="O29" s="32"/>
      <c r="P29" s="165" t="s">
        <v>21</v>
      </c>
      <c r="Q29" s="165"/>
      <c r="R29" s="166"/>
      <c r="S29" s="169"/>
      <c r="T29" s="169"/>
      <c r="U29" s="169"/>
      <c r="V29" s="169"/>
      <c r="W29" s="169"/>
      <c r="X29" s="169"/>
      <c r="Y29" s="169"/>
      <c r="Z29" s="169"/>
      <c r="AA29" s="169"/>
      <c r="AB29" s="33"/>
      <c r="AC29" s="32"/>
      <c r="AD29" s="165" t="s">
        <v>21</v>
      </c>
      <c r="AE29" s="165"/>
      <c r="AF29" s="166"/>
      <c r="AG29" s="169"/>
      <c r="AH29" s="169"/>
      <c r="AI29" s="169"/>
      <c r="AJ29" s="169"/>
      <c r="AK29" s="169"/>
      <c r="AL29" s="169"/>
      <c r="AM29" s="169"/>
      <c r="AN29" s="169"/>
      <c r="AO29" s="169"/>
      <c r="AP29" s="33"/>
      <c r="AQ29" s="32"/>
      <c r="AR29" s="165" t="s">
        <v>21</v>
      </c>
      <c r="AS29" s="165"/>
      <c r="AT29" s="166"/>
      <c r="AU29" s="169"/>
      <c r="AV29" s="169"/>
      <c r="AW29" s="169"/>
      <c r="AX29" s="169"/>
      <c r="AY29" s="169"/>
      <c r="AZ29" s="169"/>
      <c r="BA29" s="169"/>
      <c r="BB29" s="169"/>
      <c r="BC29" s="169"/>
      <c r="BD29" s="33"/>
    </row>
    <row r="30" spans="1:56" ht="14.1" customHeight="1" x14ac:dyDescent="0.15">
      <c r="A30" s="32"/>
      <c r="B30" s="156" t="str">
        <f>DB!C247</f>
        <v>Nuser</v>
      </c>
      <c r="C30" s="156"/>
      <c r="D30" s="68" t="str">
        <f t="shared" ref="D30:D35" si="12">IF(B30&lt;&gt;"","-","")</f>
        <v>-</v>
      </c>
      <c r="E30" s="167" t="str">
        <f>DB!H247</f>
        <v>Murer</v>
      </c>
      <c r="F30" s="167"/>
      <c r="G30" s="167"/>
      <c r="H30" s="167"/>
      <c r="I30" s="167"/>
      <c r="J30" s="167"/>
      <c r="K30" s="169"/>
      <c r="L30" s="169"/>
      <c r="M30" s="169"/>
      <c r="N30" s="33"/>
      <c r="O30" s="32"/>
      <c r="P30" s="156" t="str">
        <f>DB!C254</f>
        <v>Forest</v>
      </c>
      <c r="Q30" s="156"/>
      <c r="R30" s="68" t="str">
        <f t="shared" ref="R30:R35" si="13">IF(P30&lt;&gt;"","-","")</f>
        <v>-</v>
      </c>
      <c r="S30" s="167" t="str">
        <f>DB!H254</f>
        <v>Benbo</v>
      </c>
      <c r="T30" s="167"/>
      <c r="U30" s="167"/>
      <c r="V30" s="167"/>
      <c r="W30" s="167"/>
      <c r="X30" s="167"/>
      <c r="Y30" s="169"/>
      <c r="Z30" s="169"/>
      <c r="AA30" s="169"/>
      <c r="AB30" s="33"/>
      <c r="AC30" s="32"/>
      <c r="AD30" s="156" t="str">
        <f>DB!C261</f>
        <v>Select</v>
      </c>
      <c r="AE30" s="156"/>
      <c r="AF30" s="68" t="str">
        <f t="shared" ref="AF30:AF35" si="14">IF(AD30&lt;&gt;"","-","")</f>
        <v>-</v>
      </c>
      <c r="AG30" s="167" t="str">
        <f>DB!H261</f>
        <v>Agger</v>
      </c>
      <c r="AH30" s="167"/>
      <c r="AI30" s="167"/>
      <c r="AJ30" s="167"/>
      <c r="AK30" s="167"/>
      <c r="AL30" s="167"/>
      <c r="AM30" s="169"/>
      <c r="AN30" s="169"/>
      <c r="AO30" s="169"/>
      <c r="AP30" s="33"/>
      <c r="AQ30" s="32"/>
      <c r="AR30" s="156" t="str">
        <f>DB!C268</f>
        <v>Lucky</v>
      </c>
      <c r="AS30" s="156"/>
      <c r="AT30" s="68" t="str">
        <f t="shared" ref="AT30:AT35" si="15">IF(AR30&lt;&gt;"","-","")</f>
        <v>-</v>
      </c>
      <c r="AU30" s="167" t="str">
        <f>DB!H268</f>
        <v>Cottee</v>
      </c>
      <c r="AV30" s="167"/>
      <c r="AW30" s="167"/>
      <c r="AX30" s="167"/>
      <c r="AY30" s="167"/>
      <c r="AZ30" s="167"/>
      <c r="BA30" s="169"/>
      <c r="BB30" s="169"/>
      <c r="BC30" s="169"/>
      <c r="BD30" s="33"/>
    </row>
    <row r="31" spans="1:56" ht="14.1" customHeight="1" x14ac:dyDescent="0.15">
      <c r="A31" s="32"/>
      <c r="B31" s="156" t="str">
        <f>DB!C248</f>
        <v>LUFCMOT</v>
      </c>
      <c r="C31" s="156"/>
      <c r="D31" s="68" t="str">
        <f t="shared" si="12"/>
        <v>-</v>
      </c>
      <c r="E31" s="167" t="str">
        <f>DB!H248</f>
        <v>Robbo</v>
      </c>
      <c r="F31" s="167"/>
      <c r="G31" s="167"/>
      <c r="H31" s="167"/>
      <c r="I31" s="167"/>
      <c r="J31" s="167"/>
      <c r="K31" s="169"/>
      <c r="L31" s="169"/>
      <c r="M31" s="169"/>
      <c r="N31" s="33"/>
      <c r="O31" s="32"/>
      <c r="P31" s="156" t="str">
        <f>DB!C255</f>
        <v>Lund</v>
      </c>
      <c r="Q31" s="156"/>
      <c r="R31" s="68" t="str">
        <f t="shared" si="13"/>
        <v>-</v>
      </c>
      <c r="S31" s="167" t="str">
        <f>DB!H255</f>
        <v>Stoke</v>
      </c>
      <c r="T31" s="167"/>
      <c r="U31" s="167"/>
      <c r="V31" s="167"/>
      <c r="W31" s="167"/>
      <c r="X31" s="167"/>
      <c r="Y31" s="169"/>
      <c r="Z31" s="169"/>
      <c r="AA31" s="169"/>
      <c r="AB31" s="33"/>
      <c r="AC31" s="32"/>
      <c r="AD31" s="156" t="str">
        <f>DB!C262</f>
        <v>Nuser</v>
      </c>
      <c r="AE31" s="156"/>
      <c r="AF31" s="68" t="str">
        <f t="shared" si="14"/>
        <v>-</v>
      </c>
      <c r="AG31" s="167" t="str">
        <f>DB!H262</f>
        <v>Zico</v>
      </c>
      <c r="AH31" s="167"/>
      <c r="AI31" s="167"/>
      <c r="AJ31" s="167"/>
      <c r="AK31" s="167"/>
      <c r="AL31" s="167"/>
      <c r="AM31" s="169"/>
      <c r="AN31" s="169"/>
      <c r="AO31" s="169"/>
      <c r="AP31" s="33"/>
      <c r="AQ31" s="32"/>
      <c r="AR31" s="156" t="str">
        <f>DB!C269</f>
        <v>MFP</v>
      </c>
      <c r="AS31" s="156"/>
      <c r="AT31" s="68" t="str">
        <f t="shared" si="15"/>
        <v>-</v>
      </c>
      <c r="AU31" s="167" t="str">
        <f>DB!H269</f>
        <v>SPVK</v>
      </c>
      <c r="AV31" s="167"/>
      <c r="AW31" s="167"/>
      <c r="AX31" s="167"/>
      <c r="AY31" s="167"/>
      <c r="AZ31" s="167"/>
      <c r="BA31" s="169"/>
      <c r="BB31" s="169"/>
      <c r="BC31" s="169"/>
      <c r="BD31" s="33"/>
    </row>
    <row r="32" spans="1:56" ht="14.1" customHeight="1" x14ac:dyDescent="0.15">
      <c r="A32" s="32"/>
      <c r="B32" s="156" t="str">
        <f>DB!C249</f>
        <v>Tynde</v>
      </c>
      <c r="C32" s="156"/>
      <c r="D32" s="68" t="str">
        <f t="shared" si="12"/>
        <v>-</v>
      </c>
      <c r="E32" s="167" t="str">
        <f>DB!H249</f>
        <v>Far</v>
      </c>
      <c r="F32" s="167"/>
      <c r="G32" s="167"/>
      <c r="H32" s="167"/>
      <c r="I32" s="167"/>
      <c r="J32" s="167"/>
      <c r="K32" s="169"/>
      <c r="L32" s="169"/>
      <c r="M32" s="169"/>
      <c r="N32" s="33"/>
      <c r="O32" s="32"/>
      <c r="P32" s="156" t="str">
        <f>DB!C256</f>
        <v>Watson</v>
      </c>
      <c r="Q32" s="156"/>
      <c r="R32" s="68" t="str">
        <f t="shared" si="13"/>
        <v>-</v>
      </c>
      <c r="S32" s="167" t="str">
        <f>DB!H256</f>
        <v>Anderup</v>
      </c>
      <c r="T32" s="167"/>
      <c r="U32" s="167"/>
      <c r="V32" s="167"/>
      <c r="W32" s="167"/>
      <c r="X32" s="167"/>
      <c r="Y32" s="169"/>
      <c r="Z32" s="169"/>
      <c r="AA32" s="169"/>
      <c r="AB32" s="33"/>
      <c r="AC32" s="32"/>
      <c r="AD32" s="156" t="str">
        <f>DB!C263</f>
        <v>Frydkær</v>
      </c>
      <c r="AE32" s="156"/>
      <c r="AF32" s="68" t="str">
        <f t="shared" si="14"/>
        <v>-</v>
      </c>
      <c r="AG32" s="167" t="str">
        <f>DB!H263</f>
        <v>Tøfting</v>
      </c>
      <c r="AH32" s="167"/>
      <c r="AI32" s="167"/>
      <c r="AJ32" s="167"/>
      <c r="AK32" s="167"/>
      <c r="AL32" s="167"/>
      <c r="AM32" s="169"/>
      <c r="AN32" s="169"/>
      <c r="AO32" s="169"/>
      <c r="AP32" s="33"/>
      <c r="AQ32" s="32"/>
      <c r="AR32" s="156" t="str">
        <f>DB!C270</f>
        <v>brula</v>
      </c>
      <c r="AS32" s="156"/>
      <c r="AT32" s="68" t="str">
        <f t="shared" si="15"/>
        <v>-</v>
      </c>
      <c r="AU32" s="167" t="str">
        <f>DB!H270</f>
        <v>Idskov</v>
      </c>
      <c r="AV32" s="167"/>
      <c r="AW32" s="167"/>
      <c r="AX32" s="167"/>
      <c r="AY32" s="167"/>
      <c r="AZ32" s="167"/>
      <c r="BA32" s="169"/>
      <c r="BB32" s="169"/>
      <c r="BC32" s="169"/>
      <c r="BD32" s="33"/>
    </row>
    <row r="33" spans="1:56" ht="14.1" customHeight="1" x14ac:dyDescent="0.15">
      <c r="A33" s="32"/>
      <c r="B33" s="156" t="str">
        <f>DB!C250</f>
        <v>Select</v>
      </c>
      <c r="C33" s="156"/>
      <c r="D33" s="68" t="str">
        <f t="shared" si="12"/>
        <v>-</v>
      </c>
      <c r="E33" s="167" t="str">
        <f>DB!H250</f>
        <v>Kinks</v>
      </c>
      <c r="F33" s="167"/>
      <c r="G33" s="167"/>
      <c r="H33" s="167"/>
      <c r="I33" s="167"/>
      <c r="J33" s="167"/>
      <c r="K33" s="169"/>
      <c r="L33" s="169"/>
      <c r="M33" s="169"/>
      <c r="N33" s="33"/>
      <c r="O33" s="32"/>
      <c r="P33" s="156" t="str">
        <f>DB!C257</f>
        <v>Laplace</v>
      </c>
      <c r="Q33" s="156"/>
      <c r="R33" s="68" t="str">
        <f t="shared" si="13"/>
        <v>-</v>
      </c>
      <c r="S33" s="167" t="str">
        <f>DB!H257</f>
        <v>Murer</v>
      </c>
      <c r="T33" s="167"/>
      <c r="U33" s="167"/>
      <c r="V33" s="167"/>
      <c r="W33" s="167"/>
      <c r="X33" s="167"/>
      <c r="Y33" s="169"/>
      <c r="Z33" s="169"/>
      <c r="AA33" s="169"/>
      <c r="AB33" s="33"/>
      <c r="AC33" s="32"/>
      <c r="AD33" s="156" t="str">
        <f>DB!C264</f>
        <v>Chelsea</v>
      </c>
      <c r="AE33" s="156"/>
      <c r="AF33" s="68" t="str">
        <f t="shared" si="14"/>
        <v>-</v>
      </c>
      <c r="AG33" s="167" t="str">
        <f>DB!H264</f>
        <v>Højgård</v>
      </c>
      <c r="AH33" s="167"/>
      <c r="AI33" s="167"/>
      <c r="AJ33" s="167"/>
      <c r="AK33" s="167"/>
      <c r="AL33" s="167"/>
      <c r="AM33" s="169"/>
      <c r="AN33" s="169"/>
      <c r="AO33" s="169"/>
      <c r="AP33" s="33"/>
      <c r="AQ33" s="32"/>
      <c r="AR33" s="156" t="str">
        <f>DB!C271</f>
        <v>Steam</v>
      </c>
      <c r="AS33" s="156"/>
      <c r="AT33" s="68" t="str">
        <f t="shared" si="15"/>
        <v>-</v>
      </c>
      <c r="AU33" s="167" t="str">
        <f>DB!H271</f>
        <v>Livpool</v>
      </c>
      <c r="AV33" s="167"/>
      <c r="AW33" s="167"/>
      <c r="AX33" s="167"/>
      <c r="AY33" s="167"/>
      <c r="AZ33" s="167"/>
      <c r="BA33" s="169"/>
      <c r="BB33" s="169"/>
      <c r="BC33" s="169"/>
      <c r="BD33" s="33"/>
    </row>
    <row r="34" spans="1:56" ht="14.1" customHeight="1" x14ac:dyDescent="0.15">
      <c r="A34" s="32"/>
      <c r="B34" s="156" t="str">
        <f>DB!C251</f>
        <v>Anfield</v>
      </c>
      <c r="C34" s="156"/>
      <c r="D34" s="68" t="str">
        <f t="shared" si="12"/>
        <v>-</v>
      </c>
      <c r="E34" s="167" t="str">
        <f>DB!H251</f>
        <v>Cottee</v>
      </c>
      <c r="F34" s="167"/>
      <c r="G34" s="167"/>
      <c r="H34" s="167"/>
      <c r="I34" s="167"/>
      <c r="J34" s="167"/>
      <c r="K34" s="169"/>
      <c r="L34" s="169"/>
      <c r="M34" s="169"/>
      <c r="N34" s="33"/>
      <c r="O34" s="32"/>
      <c r="P34" s="156" t="str">
        <f>DB!C258</f>
        <v>LPHJ</v>
      </c>
      <c r="Q34" s="156"/>
      <c r="R34" s="68" t="str">
        <f t="shared" si="13"/>
        <v>-</v>
      </c>
      <c r="S34" s="167" t="str">
        <f>DB!H258</f>
        <v>Steam</v>
      </c>
      <c r="T34" s="167"/>
      <c r="U34" s="167"/>
      <c r="V34" s="167"/>
      <c r="W34" s="167"/>
      <c r="X34" s="167"/>
      <c r="Y34" s="169"/>
      <c r="Z34" s="169"/>
      <c r="AA34" s="169"/>
      <c r="AB34" s="33"/>
      <c r="AC34" s="32"/>
      <c r="AD34" s="156" t="str">
        <f>DB!C265</f>
        <v>Himbo</v>
      </c>
      <c r="AE34" s="156"/>
      <c r="AF34" s="68" t="str">
        <f t="shared" si="14"/>
        <v>-</v>
      </c>
      <c r="AG34" s="167" t="str">
        <f>DB!H265</f>
        <v>Nielsen</v>
      </c>
      <c r="AH34" s="167"/>
      <c r="AI34" s="167"/>
      <c r="AJ34" s="167"/>
      <c r="AK34" s="167"/>
      <c r="AL34" s="167"/>
      <c r="AM34" s="169"/>
      <c r="AN34" s="169"/>
      <c r="AO34" s="169"/>
      <c r="AP34" s="33"/>
      <c r="AQ34" s="32"/>
      <c r="AR34" s="156" t="str">
        <f>DB!C272</f>
        <v>Benbo</v>
      </c>
      <c r="AS34" s="156"/>
      <c r="AT34" s="68" t="str">
        <f t="shared" si="15"/>
        <v>-</v>
      </c>
      <c r="AU34" s="167" t="str">
        <f>DB!H272</f>
        <v>Murer</v>
      </c>
      <c r="AV34" s="167"/>
      <c r="AW34" s="167"/>
      <c r="AX34" s="167"/>
      <c r="AY34" s="167"/>
      <c r="AZ34" s="167"/>
      <c r="BA34" s="169"/>
      <c r="BB34" s="169"/>
      <c r="BC34" s="169"/>
      <c r="BD34" s="33"/>
    </row>
    <row r="35" spans="1:56" ht="14.1" customHeight="1" x14ac:dyDescent="0.15">
      <c r="A35" s="32"/>
      <c r="B35" s="156" t="str">
        <f>DB!C252</f>
        <v>SPVK</v>
      </c>
      <c r="C35" s="156"/>
      <c r="D35" s="68" t="str">
        <f t="shared" si="12"/>
        <v>-</v>
      </c>
      <c r="E35" s="167" t="str">
        <f>DB!H252</f>
        <v>Hede</v>
      </c>
      <c r="F35" s="167"/>
      <c r="G35" s="167"/>
      <c r="H35" s="167"/>
      <c r="I35" s="167"/>
      <c r="J35" s="167"/>
      <c r="K35" s="169"/>
      <c r="L35" s="169"/>
      <c r="M35" s="169"/>
      <c r="N35" s="33"/>
      <c r="O35" s="32"/>
      <c r="P35" s="156" t="str">
        <f>DB!C259</f>
        <v>Futte</v>
      </c>
      <c r="Q35" s="156"/>
      <c r="R35" s="68" t="str">
        <f t="shared" si="13"/>
        <v>-</v>
      </c>
      <c r="S35" s="167" t="str">
        <f>DB!H259</f>
        <v>Idskov</v>
      </c>
      <c r="T35" s="167"/>
      <c r="U35" s="167"/>
      <c r="V35" s="167"/>
      <c r="W35" s="167"/>
      <c r="X35" s="167"/>
      <c r="Y35" s="169"/>
      <c r="Z35" s="169"/>
      <c r="AA35" s="169"/>
      <c r="AB35" s="33"/>
      <c r="AC35" s="32"/>
      <c r="AD35" s="156" t="str">
        <f>DB!C266</f>
        <v>Far</v>
      </c>
      <c r="AE35" s="156"/>
      <c r="AF35" s="68" t="str">
        <f t="shared" si="14"/>
        <v>-</v>
      </c>
      <c r="AG35" s="167" t="str">
        <f>DB!H266</f>
        <v>Steam</v>
      </c>
      <c r="AH35" s="167"/>
      <c r="AI35" s="167"/>
      <c r="AJ35" s="167"/>
      <c r="AK35" s="167"/>
      <c r="AL35" s="167"/>
      <c r="AM35" s="169"/>
      <c r="AN35" s="169"/>
      <c r="AO35" s="169"/>
      <c r="AP35" s="33"/>
      <c r="AQ35" s="32"/>
      <c r="AR35" s="156" t="str">
        <f>DB!C273</f>
        <v>Randers</v>
      </c>
      <c r="AS35" s="156"/>
      <c r="AT35" s="68" t="str">
        <f t="shared" si="15"/>
        <v>-</v>
      </c>
      <c r="AU35" s="167" t="str">
        <f>DB!H273</f>
        <v>Harry</v>
      </c>
      <c r="AV35" s="167"/>
      <c r="AW35" s="167"/>
      <c r="AX35" s="167"/>
      <c r="AY35" s="167"/>
      <c r="AZ35" s="167"/>
      <c r="BA35" s="169"/>
      <c r="BB35" s="169"/>
      <c r="BC35" s="169"/>
      <c r="BD35" s="33"/>
    </row>
    <row r="36" spans="1:56" ht="14.1" customHeight="1" x14ac:dyDescent="0.15">
      <c r="A36" s="32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33"/>
      <c r="O36" s="32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33"/>
      <c r="AC36" s="32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33"/>
      <c r="AQ36" s="32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33"/>
    </row>
    <row r="37" spans="1:56" ht="14.1" customHeight="1" x14ac:dyDescent="0.15">
      <c r="A37" s="32"/>
      <c r="B37" s="165" t="s">
        <v>49</v>
      </c>
      <c r="C37" s="165"/>
      <c r="D37" s="165"/>
      <c r="E37" s="165"/>
      <c r="F37" s="169"/>
      <c r="G37" s="169"/>
      <c r="H37" s="169"/>
      <c r="I37" s="169"/>
      <c r="J37" s="169"/>
      <c r="K37" s="169"/>
      <c r="L37" s="169"/>
      <c r="M37" s="169"/>
      <c r="N37" s="33"/>
      <c r="O37" s="32"/>
      <c r="P37" s="165" t="s">
        <v>49</v>
      </c>
      <c r="Q37" s="165"/>
      <c r="R37" s="165"/>
      <c r="S37" s="165"/>
      <c r="T37" s="169"/>
      <c r="U37" s="169"/>
      <c r="V37" s="169"/>
      <c r="W37" s="169"/>
      <c r="X37" s="169"/>
      <c r="Y37" s="169"/>
      <c r="Z37" s="169"/>
      <c r="AA37" s="169"/>
      <c r="AB37" s="33"/>
      <c r="AC37" s="32"/>
      <c r="AD37" s="165" t="s">
        <v>49</v>
      </c>
      <c r="AE37" s="165"/>
      <c r="AF37" s="165"/>
      <c r="AG37" s="165"/>
      <c r="AH37" s="169"/>
      <c r="AI37" s="169"/>
      <c r="AJ37" s="169"/>
      <c r="AK37" s="169"/>
      <c r="AL37" s="169"/>
      <c r="AM37" s="169"/>
      <c r="AN37" s="169"/>
      <c r="AO37" s="169"/>
      <c r="AP37" s="33"/>
      <c r="AQ37" s="32"/>
      <c r="AR37" s="165" t="s">
        <v>49</v>
      </c>
      <c r="AS37" s="165"/>
      <c r="AT37" s="165"/>
      <c r="AU37" s="165"/>
      <c r="AV37" s="169"/>
      <c r="AW37" s="169"/>
      <c r="AX37" s="169"/>
      <c r="AY37" s="169"/>
      <c r="AZ37" s="169"/>
      <c r="BA37" s="169"/>
      <c r="BB37" s="169"/>
      <c r="BC37" s="169"/>
      <c r="BD37" s="33"/>
    </row>
    <row r="38" spans="1:56" ht="14.1" customHeight="1" x14ac:dyDescent="0.15">
      <c r="A38" s="32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33"/>
      <c r="O38" s="32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33"/>
      <c r="AC38" s="32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33"/>
      <c r="AQ38" s="32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33"/>
    </row>
    <row r="39" spans="1:56" ht="14.1" customHeight="1" x14ac:dyDescent="0.15">
      <c r="A39" s="32"/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33"/>
      <c r="O39" s="32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33"/>
      <c r="AC39" s="32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33"/>
      <c r="AQ39" s="32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71"/>
      <c r="BC39" s="171"/>
      <c r="BD39" s="33"/>
    </row>
    <row r="40" spans="1:56" ht="14.1" customHeight="1" x14ac:dyDescent="0.15">
      <c r="A40" s="32"/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33"/>
      <c r="O40" s="32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33"/>
      <c r="AC40" s="32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  <c r="AP40" s="33"/>
      <c r="AQ40" s="32"/>
      <c r="AR40" s="171"/>
      <c r="AS40" s="171"/>
      <c r="AT40" s="171"/>
      <c r="AU40" s="171"/>
      <c r="AV40" s="171"/>
      <c r="AW40" s="171"/>
      <c r="AX40" s="171"/>
      <c r="AY40" s="171"/>
      <c r="AZ40" s="171"/>
      <c r="BA40" s="171"/>
      <c r="BB40" s="171"/>
      <c r="BC40" s="171"/>
      <c r="BD40" s="33"/>
    </row>
    <row r="41" spans="1:56" ht="14.1" customHeight="1" x14ac:dyDescent="0.15">
      <c r="A41" s="32"/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33"/>
      <c r="O41" s="32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33"/>
      <c r="AC41" s="32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33"/>
      <c r="AQ41" s="32"/>
      <c r="AR41" s="171"/>
      <c r="AS41" s="171"/>
      <c r="AT41" s="171"/>
      <c r="AU41" s="171"/>
      <c r="AV41" s="171"/>
      <c r="AW41" s="171"/>
      <c r="AX41" s="171"/>
      <c r="AY41" s="171"/>
      <c r="AZ41" s="171"/>
      <c r="BA41" s="171"/>
      <c r="BB41" s="171"/>
      <c r="BC41" s="171"/>
      <c r="BD41" s="33"/>
    </row>
    <row r="42" spans="1:56" ht="14.1" customHeight="1" x14ac:dyDescent="0.15">
      <c r="A42" s="32"/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33"/>
      <c r="O42" s="32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33"/>
      <c r="AC42" s="32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33"/>
      <c r="AQ42" s="32"/>
      <c r="AR42" s="171"/>
      <c r="AS42" s="171"/>
      <c r="AT42" s="171"/>
      <c r="AU42" s="171"/>
      <c r="AV42" s="171"/>
      <c r="AW42" s="171"/>
      <c r="AX42" s="171"/>
      <c r="AY42" s="171"/>
      <c r="AZ42" s="171"/>
      <c r="BA42" s="171"/>
      <c r="BB42" s="171"/>
      <c r="BC42" s="171"/>
      <c r="BD42" s="33"/>
    </row>
    <row r="43" spans="1:56" ht="14.1" customHeight="1" x14ac:dyDescent="0.15">
      <c r="A43" s="32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33"/>
      <c r="O43" s="32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33"/>
      <c r="AC43" s="32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33"/>
      <c r="AQ43" s="32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1"/>
      <c r="BD43" s="33"/>
    </row>
    <row r="44" spans="1:56" ht="14.1" customHeight="1" x14ac:dyDescent="0.15">
      <c r="A44" s="32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33"/>
      <c r="O44" s="32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33"/>
      <c r="AC44" s="32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33"/>
      <c r="AQ44" s="32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71"/>
      <c r="BC44" s="171"/>
      <c r="BD44" s="33"/>
    </row>
    <row r="45" spans="1:56" ht="14.1" customHeight="1" x14ac:dyDescent="0.15">
      <c r="A45" s="32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33"/>
      <c r="O45" s="32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33"/>
      <c r="AC45" s="32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33"/>
      <c r="AQ45" s="32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1"/>
      <c r="BD45" s="33"/>
    </row>
    <row r="46" spans="1:56" ht="14.1" customHeight="1" x14ac:dyDescent="0.15">
      <c r="A46" s="32"/>
      <c r="B46" s="171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33"/>
      <c r="O46" s="32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33"/>
      <c r="AC46" s="32"/>
      <c r="AD46" s="171"/>
      <c r="AE46" s="171"/>
      <c r="AF46" s="171"/>
      <c r="AG46" s="171"/>
      <c r="AH46" s="171"/>
      <c r="AI46" s="171"/>
      <c r="AJ46" s="171"/>
      <c r="AK46" s="171"/>
      <c r="AL46" s="171"/>
      <c r="AM46" s="171"/>
      <c r="AN46" s="171"/>
      <c r="AO46" s="171"/>
      <c r="AP46" s="33"/>
      <c r="AQ46" s="32"/>
      <c r="AR46" s="171"/>
      <c r="AS46" s="171"/>
      <c r="AT46" s="171"/>
      <c r="AU46" s="171"/>
      <c r="AV46" s="171"/>
      <c r="AW46" s="171"/>
      <c r="AX46" s="171"/>
      <c r="AY46" s="171"/>
      <c r="AZ46" s="171"/>
      <c r="BA46" s="171"/>
      <c r="BB46" s="171"/>
      <c r="BC46" s="171"/>
      <c r="BD46" s="33"/>
    </row>
    <row r="47" spans="1:56" ht="14.1" customHeight="1" x14ac:dyDescent="0.15">
      <c r="A47" s="32"/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33"/>
      <c r="O47" s="32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33"/>
      <c r="AC47" s="32"/>
      <c r="AD47" s="171"/>
      <c r="AE47" s="171"/>
      <c r="AF47" s="171"/>
      <c r="AG47" s="171"/>
      <c r="AH47" s="171"/>
      <c r="AI47" s="171"/>
      <c r="AJ47" s="171"/>
      <c r="AK47" s="171"/>
      <c r="AL47" s="171"/>
      <c r="AM47" s="171"/>
      <c r="AN47" s="171"/>
      <c r="AO47" s="171"/>
      <c r="AP47" s="33"/>
      <c r="AQ47" s="32"/>
      <c r="AR47" s="171"/>
      <c r="AS47" s="171"/>
      <c r="AT47" s="171"/>
      <c r="AU47" s="171"/>
      <c r="AV47" s="171"/>
      <c r="AW47" s="171"/>
      <c r="AX47" s="171"/>
      <c r="AY47" s="171"/>
      <c r="AZ47" s="171"/>
      <c r="BA47" s="171"/>
      <c r="BB47" s="171"/>
      <c r="BC47" s="171"/>
      <c r="BD47" s="33"/>
    </row>
    <row r="48" spans="1:56" ht="14.1" customHeight="1" x14ac:dyDescent="0.15">
      <c r="A48" s="32"/>
      <c r="B48" s="171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33"/>
      <c r="O48" s="32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33"/>
      <c r="AC48" s="32"/>
      <c r="AD48" s="171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  <c r="AO48" s="171"/>
      <c r="AP48" s="33"/>
      <c r="AQ48" s="32"/>
      <c r="AR48" s="171"/>
      <c r="AS48" s="171"/>
      <c r="AT48" s="171"/>
      <c r="AU48" s="171"/>
      <c r="AV48" s="171"/>
      <c r="AW48" s="171"/>
      <c r="AX48" s="171"/>
      <c r="AY48" s="171"/>
      <c r="AZ48" s="171"/>
      <c r="BA48" s="171"/>
      <c r="BB48" s="171"/>
      <c r="BC48" s="171"/>
      <c r="BD48" s="33"/>
    </row>
    <row r="49" spans="1:57" ht="14.1" customHeight="1" thickBot="1" x14ac:dyDescent="0.2">
      <c r="A49" s="80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81"/>
      <c r="O49" s="80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81"/>
      <c r="AC49" s="80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81"/>
      <c r="AQ49" s="80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81"/>
      <c r="BE49" s="32"/>
    </row>
    <row r="50" spans="1:57" ht="14.1" customHeight="1" thickTop="1" x14ac:dyDescent="0.15">
      <c r="A50" s="159" t="s">
        <v>12</v>
      </c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1"/>
      <c r="O50" s="159" t="s">
        <v>13</v>
      </c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1"/>
      <c r="AC50" s="159" t="s">
        <v>14</v>
      </c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1"/>
      <c r="AQ50" s="159" t="s">
        <v>15</v>
      </c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1"/>
    </row>
    <row r="51" spans="1:57" ht="14.1" customHeight="1" x14ac:dyDescent="0.15">
      <c r="A51" s="162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4"/>
      <c r="O51" s="162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4"/>
      <c r="AC51" s="162"/>
      <c r="AD51" s="163"/>
      <c r="AE51" s="163"/>
      <c r="AF51" s="163"/>
      <c r="AG51" s="163"/>
      <c r="AH51" s="163"/>
      <c r="AI51" s="163"/>
      <c r="AJ51" s="163"/>
      <c r="AK51" s="163"/>
      <c r="AL51" s="163"/>
      <c r="AM51" s="163"/>
      <c r="AN51" s="163"/>
      <c r="AO51" s="163"/>
      <c r="AP51" s="164"/>
      <c r="AQ51" s="162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4"/>
    </row>
    <row r="52" spans="1:57" ht="14.1" customHeight="1" x14ac:dyDescent="0.15">
      <c r="A52" s="32"/>
      <c r="B52" s="165" t="str">
        <f>IF(DB!B6=13,CONCATENATE("Resultater ",DB!C3,":"),CONCATENATE("Resultater ",DB!C2,":"))</f>
        <v>Resultater 10. runde:</v>
      </c>
      <c r="C52" s="165"/>
      <c r="D52" s="165"/>
      <c r="E52" s="165"/>
      <c r="F52" s="165"/>
      <c r="G52" s="165"/>
      <c r="H52" s="169"/>
      <c r="I52" s="136"/>
      <c r="J52" s="136"/>
      <c r="K52" s="136"/>
      <c r="L52" s="136"/>
      <c r="M52" s="136"/>
      <c r="N52" s="137"/>
      <c r="O52" s="32"/>
      <c r="P52" s="165" t="str">
        <f>IF(DB!B6=13,CONCATENATE("Resultater ",DB!C3,":"),CONCATENATE("Resultater ",DB!C2,":"))</f>
        <v>Resultater 10. runde:</v>
      </c>
      <c r="Q52" s="165"/>
      <c r="R52" s="165"/>
      <c r="S52" s="165"/>
      <c r="T52" s="165"/>
      <c r="U52" s="165"/>
      <c r="V52" s="169"/>
      <c r="W52" s="136"/>
      <c r="X52" s="136"/>
      <c r="Y52" s="136"/>
      <c r="Z52" s="136"/>
      <c r="AA52" s="136"/>
      <c r="AB52" s="137"/>
      <c r="AC52" s="32"/>
      <c r="AD52" s="165" t="str">
        <f>IF(DB!B6=13,CONCATENATE("Resultater ",DB!C3,":"),CONCATENATE("Resultater ",DB!C2,":"))</f>
        <v>Resultater 10. runde:</v>
      </c>
      <c r="AE52" s="165"/>
      <c r="AF52" s="165"/>
      <c r="AG52" s="165"/>
      <c r="AH52" s="165"/>
      <c r="AI52" s="165"/>
      <c r="AJ52" s="169"/>
      <c r="AK52" s="136"/>
      <c r="AL52" s="136"/>
      <c r="AM52" s="136"/>
      <c r="AN52" s="136"/>
      <c r="AO52" s="136"/>
      <c r="AP52" s="137"/>
      <c r="AQ52" s="32"/>
      <c r="AR52" s="165" t="str">
        <f>IF(DB!B6=13,CONCATENATE("Resultater ",DB!C3,":"),CONCATENATE("Resultater ",DB!C2,":"))</f>
        <v>Resultater 10. runde:</v>
      </c>
      <c r="AS52" s="165"/>
      <c r="AT52" s="165"/>
      <c r="AU52" s="165"/>
      <c r="AV52" s="165"/>
      <c r="AW52" s="165"/>
      <c r="AX52" s="169"/>
      <c r="AY52" s="136"/>
      <c r="AZ52" s="136"/>
      <c r="BA52" s="136"/>
      <c r="BB52" s="136"/>
      <c r="BC52" s="136"/>
      <c r="BD52" s="137"/>
    </row>
    <row r="53" spans="1:57" ht="14.1" customHeight="1" x14ac:dyDescent="0.15">
      <c r="A53" s="32"/>
      <c r="B53" s="156" t="str">
        <f>DB!B275</f>
        <v>Flinca</v>
      </c>
      <c r="C53" s="156"/>
      <c r="D53" s="68" t="str">
        <f t="shared" ref="D53:D58" si="16">IF(B53&lt;&gt;"","-","")</f>
        <v>-</v>
      </c>
      <c r="E53" s="167" t="str">
        <f>DB!G275</f>
        <v>Lund</v>
      </c>
      <c r="F53" s="167"/>
      <c r="G53" s="167"/>
      <c r="H53" s="167"/>
      <c r="I53" s="167"/>
      <c r="J53" s="167"/>
      <c r="K53" s="72">
        <f>DB!E275</f>
        <v>5</v>
      </c>
      <c r="L53" s="68" t="str">
        <f t="shared" ref="L53:L58" si="17">IF(K53&lt;&gt;"","-","")</f>
        <v>-</v>
      </c>
      <c r="M53" s="73">
        <f>DB!J275</f>
        <v>5</v>
      </c>
      <c r="N53" s="33"/>
      <c r="O53" s="32"/>
      <c r="P53" s="156" t="str">
        <f>DB!B282</f>
        <v>Chelsea</v>
      </c>
      <c r="Q53" s="156"/>
      <c r="R53" s="68" t="str">
        <f t="shared" ref="R53:R58" si="18">IF(P53&lt;&gt;"","-","")</f>
        <v>-</v>
      </c>
      <c r="S53" s="167" t="str">
        <f>DB!G282</f>
        <v>Futte</v>
      </c>
      <c r="T53" s="167"/>
      <c r="U53" s="167"/>
      <c r="V53" s="167"/>
      <c r="W53" s="167"/>
      <c r="X53" s="167"/>
      <c r="Y53" s="72">
        <f>DB!E282</f>
        <v>4</v>
      </c>
      <c r="Z53" s="68" t="str">
        <f t="shared" ref="Z53:Z58" si="19">IF(Y53&lt;&gt;"","-","")</f>
        <v>-</v>
      </c>
      <c r="AA53" s="73">
        <f>DB!J282</f>
        <v>7</v>
      </c>
      <c r="AB53" s="33"/>
      <c r="AC53" s="32"/>
      <c r="AD53" s="156" t="str">
        <f>DB!B289</f>
        <v>Arsenal</v>
      </c>
      <c r="AE53" s="156"/>
      <c r="AF53" s="68" t="str">
        <f t="shared" ref="AF53:AF58" si="20">IF(AD53&lt;&gt;"","-","")</f>
        <v>-</v>
      </c>
      <c r="AG53" s="167" t="str">
        <f>DB!G289</f>
        <v>Select</v>
      </c>
      <c r="AH53" s="167"/>
      <c r="AI53" s="167"/>
      <c r="AJ53" s="167"/>
      <c r="AK53" s="167"/>
      <c r="AL53" s="167"/>
      <c r="AM53" s="72">
        <f>DB!E289</f>
        <v>4</v>
      </c>
      <c r="AN53" s="68" t="str">
        <f t="shared" ref="AN53:AN58" si="21">IF(AM53&lt;&gt;"","-","")</f>
        <v>-</v>
      </c>
      <c r="AO53" s="73">
        <f>DB!J289</f>
        <v>6</v>
      </c>
      <c r="AP53" s="33"/>
      <c r="AQ53" s="32"/>
      <c r="AR53" s="156" t="str">
        <f>DB!B296</f>
        <v>Forest</v>
      </c>
      <c r="AS53" s="156"/>
      <c r="AT53" s="68" t="str">
        <f t="shared" ref="AT53:AT58" si="22">IF(AR53&lt;&gt;"","-","")</f>
        <v>-</v>
      </c>
      <c r="AU53" s="167" t="str">
        <f>DB!G296</f>
        <v>Steam</v>
      </c>
      <c r="AV53" s="167"/>
      <c r="AW53" s="167"/>
      <c r="AX53" s="167"/>
      <c r="AY53" s="167"/>
      <c r="AZ53" s="167"/>
      <c r="BA53" s="72">
        <f>DB!E296</f>
        <v>5</v>
      </c>
      <c r="BB53" s="68" t="str">
        <f t="shared" ref="BB53:BB58" si="23">IF(BA53&lt;&gt;"","-","")</f>
        <v>-</v>
      </c>
      <c r="BC53" s="73">
        <f>DB!J296</f>
        <v>5</v>
      </c>
      <c r="BD53" s="33"/>
    </row>
    <row r="54" spans="1:57" ht="14.1" customHeight="1" x14ac:dyDescent="0.15">
      <c r="A54" s="32"/>
      <c r="B54" s="156" t="str">
        <f>DB!B276</f>
        <v>LPHJ</v>
      </c>
      <c r="C54" s="156"/>
      <c r="D54" s="68" t="str">
        <f t="shared" si="16"/>
        <v>-</v>
      </c>
      <c r="E54" s="167" t="str">
        <f>DB!G276</f>
        <v>Forest</v>
      </c>
      <c r="F54" s="167"/>
      <c r="G54" s="167"/>
      <c r="H54" s="167"/>
      <c r="I54" s="167"/>
      <c r="J54" s="167"/>
      <c r="K54" s="72">
        <f>DB!E276</f>
        <v>6</v>
      </c>
      <c r="L54" s="68" t="str">
        <f t="shared" si="17"/>
        <v>-</v>
      </c>
      <c r="M54" s="73">
        <f>DB!J276</f>
        <v>5</v>
      </c>
      <c r="N54" s="33"/>
      <c r="O54" s="32"/>
      <c r="P54" s="156" t="str">
        <f>DB!B283</f>
        <v>Idskov</v>
      </c>
      <c r="Q54" s="156"/>
      <c r="R54" s="68" t="str">
        <f t="shared" si="18"/>
        <v>-</v>
      </c>
      <c r="S54" s="167" t="str">
        <f>DB!G283</f>
        <v>Mauer</v>
      </c>
      <c r="T54" s="167"/>
      <c r="U54" s="167"/>
      <c r="V54" s="167"/>
      <c r="W54" s="167"/>
      <c r="X54" s="167"/>
      <c r="Y54" s="72">
        <f>DB!E283</f>
        <v>5</v>
      </c>
      <c r="Z54" s="68" t="str">
        <f t="shared" si="19"/>
        <v>-</v>
      </c>
      <c r="AA54" s="73">
        <f>DB!J283</f>
        <v>5</v>
      </c>
      <c r="AB54" s="33"/>
      <c r="AC54" s="32"/>
      <c r="AD54" s="156" t="str">
        <f>DB!B290</f>
        <v>Livpool</v>
      </c>
      <c r="AE54" s="156"/>
      <c r="AF54" s="68" t="str">
        <f t="shared" si="20"/>
        <v>-</v>
      </c>
      <c r="AG54" s="167" t="str">
        <f>DB!G290</f>
        <v>Idskov</v>
      </c>
      <c r="AH54" s="167"/>
      <c r="AI54" s="167"/>
      <c r="AJ54" s="167"/>
      <c r="AK54" s="167"/>
      <c r="AL54" s="167"/>
      <c r="AM54" s="72">
        <f>DB!E290</f>
        <v>5</v>
      </c>
      <c r="AN54" s="68" t="str">
        <f t="shared" si="21"/>
        <v>-</v>
      </c>
      <c r="AO54" s="73">
        <f>DB!J290</f>
        <v>5</v>
      </c>
      <c r="AP54" s="33"/>
      <c r="AQ54" s="32"/>
      <c r="AR54" s="156" t="str">
        <f>DB!B297</f>
        <v>Futte</v>
      </c>
      <c r="AS54" s="156"/>
      <c r="AT54" s="68" t="str">
        <f t="shared" si="22"/>
        <v>-</v>
      </c>
      <c r="AU54" s="167" t="str">
        <f>DB!G297</f>
        <v>Gunners</v>
      </c>
      <c r="AV54" s="167"/>
      <c r="AW54" s="167"/>
      <c r="AX54" s="167"/>
      <c r="AY54" s="167"/>
      <c r="AZ54" s="167"/>
      <c r="BA54" s="72">
        <f>DB!E297</f>
        <v>7</v>
      </c>
      <c r="BB54" s="68" t="str">
        <f t="shared" si="23"/>
        <v>-</v>
      </c>
      <c r="BC54" s="73">
        <f>DB!J297</f>
        <v>7</v>
      </c>
      <c r="BD54" s="33"/>
    </row>
    <row r="55" spans="1:57" ht="14.1" customHeight="1" x14ac:dyDescent="0.15">
      <c r="A55" s="32"/>
      <c r="B55" s="156" t="str">
        <f>DB!B277</f>
        <v>Select</v>
      </c>
      <c r="C55" s="156"/>
      <c r="D55" s="68" t="str">
        <f t="shared" si="16"/>
        <v>-</v>
      </c>
      <c r="E55" s="167" t="str">
        <f>DB!G277</f>
        <v>Idskov</v>
      </c>
      <c r="F55" s="167"/>
      <c r="G55" s="167"/>
      <c r="H55" s="167"/>
      <c r="I55" s="167"/>
      <c r="J55" s="167"/>
      <c r="K55" s="72">
        <f>DB!E277</f>
        <v>6</v>
      </c>
      <c r="L55" s="68" t="str">
        <f t="shared" si="17"/>
        <v>-</v>
      </c>
      <c r="M55" s="73">
        <f>DB!J277</f>
        <v>5</v>
      </c>
      <c r="N55" s="33"/>
      <c r="O55" s="32"/>
      <c r="P55" s="156" t="str">
        <f>DB!B284</f>
        <v>Laplace</v>
      </c>
      <c r="Q55" s="156"/>
      <c r="R55" s="68" t="str">
        <f t="shared" si="18"/>
        <v>-</v>
      </c>
      <c r="S55" s="167" t="str">
        <f>DB!G284</f>
        <v>Lauge</v>
      </c>
      <c r="T55" s="167"/>
      <c r="U55" s="167"/>
      <c r="V55" s="167"/>
      <c r="W55" s="167"/>
      <c r="X55" s="167"/>
      <c r="Y55" s="72">
        <f>DB!E284</f>
        <v>4</v>
      </c>
      <c r="Z55" s="68" t="str">
        <f t="shared" si="19"/>
        <v>-</v>
      </c>
      <c r="AA55" s="73">
        <f>DB!J284</f>
        <v>4</v>
      </c>
      <c r="AB55" s="33"/>
      <c r="AC55" s="32"/>
      <c r="AD55" s="156" t="str">
        <f>DB!B291</f>
        <v>Harry</v>
      </c>
      <c r="AE55" s="156"/>
      <c r="AF55" s="68" t="str">
        <f t="shared" si="20"/>
        <v>-</v>
      </c>
      <c r="AG55" s="167" t="str">
        <f>DB!G291</f>
        <v>Håvard</v>
      </c>
      <c r="AH55" s="167"/>
      <c r="AI55" s="167"/>
      <c r="AJ55" s="167"/>
      <c r="AK55" s="167"/>
      <c r="AL55" s="167"/>
      <c r="AM55" s="72">
        <f>DB!E291</f>
        <v>4</v>
      </c>
      <c r="AN55" s="68" t="str">
        <f t="shared" si="21"/>
        <v>-</v>
      </c>
      <c r="AO55" s="73">
        <f>DB!J291</f>
        <v>5</v>
      </c>
      <c r="AP55" s="33"/>
      <c r="AQ55" s="32"/>
      <c r="AR55" s="156" t="str">
        <f>DB!B298</f>
        <v>Percy</v>
      </c>
      <c r="AS55" s="156"/>
      <c r="AT55" s="68" t="str">
        <f t="shared" si="22"/>
        <v>-</v>
      </c>
      <c r="AU55" s="167" t="str">
        <f>DB!G298</f>
        <v>Select</v>
      </c>
      <c r="AV55" s="167"/>
      <c r="AW55" s="167"/>
      <c r="AX55" s="167"/>
      <c r="AY55" s="167"/>
      <c r="AZ55" s="167"/>
      <c r="BA55" s="72">
        <f>DB!E298</f>
        <v>4</v>
      </c>
      <c r="BB55" s="68" t="str">
        <f t="shared" si="23"/>
        <v>-</v>
      </c>
      <c r="BC55" s="73">
        <f>DB!J298</f>
        <v>6</v>
      </c>
      <c r="BD55" s="33"/>
    </row>
    <row r="56" spans="1:57" ht="14.1" customHeight="1" x14ac:dyDescent="0.15">
      <c r="A56" s="32"/>
      <c r="B56" s="156" t="str">
        <f>DB!B278</f>
        <v>Hede</v>
      </c>
      <c r="C56" s="156"/>
      <c r="D56" s="68" t="str">
        <f t="shared" si="16"/>
        <v>-</v>
      </c>
      <c r="E56" s="167" t="str">
        <f>DB!G278</f>
        <v>Zico</v>
      </c>
      <c r="F56" s="167"/>
      <c r="G56" s="167"/>
      <c r="H56" s="167"/>
      <c r="I56" s="167"/>
      <c r="J56" s="167"/>
      <c r="K56" s="72">
        <f>DB!E278</f>
        <v>5</v>
      </c>
      <c r="L56" s="68" t="str">
        <f t="shared" si="17"/>
        <v>-</v>
      </c>
      <c r="M56" s="73">
        <f>DB!J278</f>
        <v>5</v>
      </c>
      <c r="N56" s="33"/>
      <c r="O56" s="32"/>
      <c r="P56" s="156" t="str">
        <f>DB!B285</f>
        <v>Murer</v>
      </c>
      <c r="Q56" s="156"/>
      <c r="R56" s="68" t="str">
        <f t="shared" si="18"/>
        <v>-</v>
      </c>
      <c r="S56" s="167" t="str">
        <f>DB!G285</f>
        <v>Kinks</v>
      </c>
      <c r="T56" s="167"/>
      <c r="U56" s="167"/>
      <c r="V56" s="167"/>
      <c r="W56" s="167"/>
      <c r="X56" s="167"/>
      <c r="Y56" s="72">
        <f>DB!E285</f>
        <v>5</v>
      </c>
      <c r="Z56" s="68" t="str">
        <f t="shared" si="19"/>
        <v>-</v>
      </c>
      <c r="AA56" s="73">
        <f>DB!J285</f>
        <v>5</v>
      </c>
      <c r="AB56" s="33"/>
      <c r="AC56" s="32"/>
      <c r="AD56" s="156" t="str">
        <f>DB!B292</f>
        <v>SPVK</v>
      </c>
      <c r="AE56" s="156"/>
      <c r="AF56" s="68" t="str">
        <f t="shared" si="20"/>
        <v>-</v>
      </c>
      <c r="AG56" s="167" t="str">
        <f>DB!G292</f>
        <v>Cottee</v>
      </c>
      <c r="AH56" s="167"/>
      <c r="AI56" s="167"/>
      <c r="AJ56" s="167"/>
      <c r="AK56" s="167"/>
      <c r="AL56" s="167"/>
      <c r="AM56" s="72">
        <f>DB!E292</f>
        <v>6</v>
      </c>
      <c r="AN56" s="68" t="str">
        <f t="shared" si="21"/>
        <v>-</v>
      </c>
      <c r="AO56" s="73">
        <f>DB!J292</f>
        <v>5</v>
      </c>
      <c r="AP56" s="33"/>
      <c r="AQ56" s="32"/>
      <c r="AR56" s="156" t="str">
        <f>DB!B299</f>
        <v>LPHJ</v>
      </c>
      <c r="AS56" s="156"/>
      <c r="AT56" s="68" t="str">
        <f t="shared" si="22"/>
        <v>-</v>
      </c>
      <c r="AU56" s="167" t="str">
        <f>DB!G299</f>
        <v>Flinca</v>
      </c>
      <c r="AV56" s="167"/>
      <c r="AW56" s="167"/>
      <c r="AX56" s="167"/>
      <c r="AY56" s="167"/>
      <c r="AZ56" s="167"/>
      <c r="BA56" s="72">
        <f>DB!E299</f>
        <v>6</v>
      </c>
      <c r="BB56" s="68" t="str">
        <f t="shared" si="23"/>
        <v>-</v>
      </c>
      <c r="BC56" s="73">
        <f>DB!J299</f>
        <v>5</v>
      </c>
      <c r="BD56" s="33"/>
    </row>
    <row r="57" spans="1:57" ht="14.1" customHeight="1" x14ac:dyDescent="0.15">
      <c r="A57" s="32"/>
      <c r="B57" s="156" t="str">
        <f>DB!B279</f>
        <v>Kudsken</v>
      </c>
      <c r="C57" s="156"/>
      <c r="D57" s="68" t="str">
        <f t="shared" si="16"/>
        <v>-</v>
      </c>
      <c r="E57" s="167" t="str">
        <f>DB!G279</f>
        <v>LUFCMOT</v>
      </c>
      <c r="F57" s="167"/>
      <c r="G57" s="167"/>
      <c r="H57" s="167"/>
      <c r="I57" s="167"/>
      <c r="J57" s="167"/>
      <c r="K57" s="72">
        <f>DB!E279</f>
        <v>3</v>
      </c>
      <c r="L57" s="68" t="str">
        <f t="shared" si="17"/>
        <v>-</v>
      </c>
      <c r="M57" s="73">
        <f>DB!J279</f>
        <v>4</v>
      </c>
      <c r="N57" s="33"/>
      <c r="O57" s="32"/>
      <c r="P57" s="156" t="str">
        <f>DB!B286</f>
        <v>Nuser</v>
      </c>
      <c r="Q57" s="156"/>
      <c r="R57" s="68" t="str">
        <f t="shared" si="18"/>
        <v>-</v>
      </c>
      <c r="S57" s="167" t="str">
        <f>DB!G286</f>
        <v>MFP</v>
      </c>
      <c r="T57" s="167"/>
      <c r="U57" s="167"/>
      <c r="V57" s="167"/>
      <c r="W57" s="167"/>
      <c r="X57" s="167"/>
      <c r="Y57" s="72">
        <f>DB!E286</f>
        <v>4</v>
      </c>
      <c r="Z57" s="68" t="str">
        <f t="shared" si="19"/>
        <v>-</v>
      </c>
      <c r="AA57" s="73">
        <f>DB!J286</f>
        <v>6</v>
      </c>
      <c r="AB57" s="33"/>
      <c r="AC57" s="32"/>
      <c r="AD57" s="156" t="str">
        <f>DB!B293</f>
        <v>Far</v>
      </c>
      <c r="AE57" s="156"/>
      <c r="AF57" s="68" t="str">
        <f t="shared" si="20"/>
        <v>-</v>
      </c>
      <c r="AG57" s="167" t="str">
        <f>DB!G293</f>
        <v>Zico</v>
      </c>
      <c r="AH57" s="167"/>
      <c r="AI57" s="167"/>
      <c r="AJ57" s="167"/>
      <c r="AK57" s="167"/>
      <c r="AL57" s="167"/>
      <c r="AM57" s="72">
        <f>DB!E293</f>
        <v>6</v>
      </c>
      <c r="AN57" s="68" t="str">
        <f t="shared" si="21"/>
        <v>-</v>
      </c>
      <c r="AO57" s="73">
        <f>DB!J293</f>
        <v>5</v>
      </c>
      <c r="AP57" s="33"/>
      <c r="AQ57" s="32"/>
      <c r="AR57" s="156" t="str">
        <f>DB!B300</f>
        <v>Himbo</v>
      </c>
      <c r="AS57" s="156"/>
      <c r="AT57" s="68" t="str">
        <f t="shared" si="22"/>
        <v>-</v>
      </c>
      <c r="AU57" s="167" t="str">
        <f>DB!G300</f>
        <v>Benbo</v>
      </c>
      <c r="AV57" s="167"/>
      <c r="AW57" s="167"/>
      <c r="AX57" s="167"/>
      <c r="AY57" s="167"/>
      <c r="AZ57" s="167"/>
      <c r="BA57" s="72">
        <f>DB!E300</f>
        <v>5</v>
      </c>
      <c r="BB57" s="68" t="str">
        <f t="shared" si="23"/>
        <v>-</v>
      </c>
      <c r="BC57" s="73">
        <f>DB!J300</f>
        <v>6</v>
      </c>
      <c r="BD57" s="33"/>
    </row>
    <row r="58" spans="1:57" ht="14.1" customHeight="1" x14ac:dyDescent="0.15">
      <c r="A58" s="32"/>
      <c r="B58" s="156" t="str">
        <f>DB!B280</f>
        <v>Far</v>
      </c>
      <c r="C58" s="156"/>
      <c r="D58" s="68" t="str">
        <f t="shared" si="16"/>
        <v>-</v>
      </c>
      <c r="E58" s="167" t="str">
        <f>DB!G280</f>
        <v>United</v>
      </c>
      <c r="F58" s="167"/>
      <c r="G58" s="167"/>
      <c r="H58" s="167"/>
      <c r="I58" s="167"/>
      <c r="J58" s="167"/>
      <c r="K58" s="72">
        <f>DB!E280</f>
        <v>6</v>
      </c>
      <c r="L58" s="68" t="str">
        <f t="shared" si="17"/>
        <v>-</v>
      </c>
      <c r="M58" s="73">
        <f>DB!J280</f>
        <v>7</v>
      </c>
      <c r="N58" s="33"/>
      <c r="O58" s="32"/>
      <c r="P58" s="156" t="str">
        <f>DB!B287</f>
        <v>Højgård</v>
      </c>
      <c r="Q58" s="156"/>
      <c r="R58" s="68" t="str">
        <f t="shared" si="18"/>
        <v>-</v>
      </c>
      <c r="S58" s="167" t="str">
        <f>DB!G287</f>
        <v>Steam</v>
      </c>
      <c r="T58" s="167"/>
      <c r="U58" s="167"/>
      <c r="V58" s="167"/>
      <c r="W58" s="167"/>
      <c r="X58" s="167"/>
      <c r="Y58" s="72">
        <f>DB!E287</f>
        <v>5</v>
      </c>
      <c r="Z58" s="68" t="str">
        <f t="shared" si="19"/>
        <v>-</v>
      </c>
      <c r="AA58" s="73">
        <f>DB!J287</f>
        <v>5</v>
      </c>
      <c r="AB58" s="33"/>
      <c r="AC58" s="32"/>
      <c r="AD58" s="156" t="str">
        <f>DB!B294</f>
        <v>Frydkær</v>
      </c>
      <c r="AE58" s="156"/>
      <c r="AF58" s="68" t="str">
        <f t="shared" si="20"/>
        <v>-</v>
      </c>
      <c r="AG58" s="167" t="str">
        <f>DB!G294</f>
        <v>Agger</v>
      </c>
      <c r="AH58" s="167"/>
      <c r="AI58" s="167"/>
      <c r="AJ58" s="167"/>
      <c r="AK58" s="167"/>
      <c r="AL58" s="167"/>
      <c r="AM58" s="72">
        <f>DB!E294</f>
        <v>6</v>
      </c>
      <c r="AN58" s="68" t="str">
        <f t="shared" si="21"/>
        <v>-</v>
      </c>
      <c r="AO58" s="73">
        <f>DB!J294</f>
        <v>4</v>
      </c>
      <c r="AP58" s="33"/>
      <c r="AQ58" s="32"/>
      <c r="AR58" s="156" t="str">
        <f>DB!B301</f>
        <v>Murer</v>
      </c>
      <c r="AS58" s="156"/>
      <c r="AT58" s="68" t="str">
        <f t="shared" si="22"/>
        <v>-</v>
      </c>
      <c r="AU58" s="167" t="str">
        <f>DB!G301</f>
        <v>Far</v>
      </c>
      <c r="AV58" s="167"/>
      <c r="AW58" s="167"/>
      <c r="AX58" s="167"/>
      <c r="AY58" s="167"/>
      <c r="AZ58" s="167"/>
      <c r="BA58" s="72">
        <f>DB!E301</f>
        <v>5</v>
      </c>
      <c r="BB58" s="68" t="str">
        <f t="shared" si="23"/>
        <v>-</v>
      </c>
      <c r="BC58" s="73">
        <f>DB!J301</f>
        <v>6</v>
      </c>
      <c r="BD58" s="33"/>
    </row>
    <row r="59" spans="1:57" ht="14.1" customHeight="1" x14ac:dyDescent="0.15">
      <c r="A59" s="32"/>
      <c r="B59" s="169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33"/>
      <c r="O59" s="32"/>
      <c r="P59" s="169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33"/>
      <c r="AC59" s="32"/>
      <c r="AD59" s="169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33"/>
      <c r="AQ59" s="32"/>
      <c r="AR59" s="169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33"/>
    </row>
    <row r="60" spans="1:57" ht="14.1" customHeight="1" x14ac:dyDescent="0.15">
      <c r="A60" s="32"/>
      <c r="B60" s="156" t="s">
        <v>22</v>
      </c>
      <c r="C60" s="156"/>
      <c r="D60" s="156"/>
      <c r="E60" s="156"/>
      <c r="F60" s="156"/>
      <c r="G60" s="156"/>
      <c r="H60" s="170"/>
      <c r="I60" s="170"/>
      <c r="J60" s="170"/>
      <c r="K60" s="169">
        <f>DB!F2</f>
        <v>5</v>
      </c>
      <c r="L60" s="136"/>
      <c r="M60" s="136"/>
      <c r="N60" s="33"/>
      <c r="O60" s="32"/>
      <c r="P60" s="156" t="s">
        <v>22</v>
      </c>
      <c r="Q60" s="156"/>
      <c r="R60" s="156"/>
      <c r="S60" s="156"/>
      <c r="T60" s="156"/>
      <c r="U60" s="156"/>
      <c r="V60" s="170"/>
      <c r="W60" s="170"/>
      <c r="X60" s="170"/>
      <c r="Y60" s="169">
        <f>DB!F2</f>
        <v>5</v>
      </c>
      <c r="Z60" s="136"/>
      <c r="AA60" s="136"/>
      <c r="AB60" s="33"/>
      <c r="AC60" s="32"/>
      <c r="AD60" s="156" t="s">
        <v>22</v>
      </c>
      <c r="AE60" s="156"/>
      <c r="AF60" s="156"/>
      <c r="AG60" s="156"/>
      <c r="AH60" s="156"/>
      <c r="AI60" s="156"/>
      <c r="AJ60" s="170"/>
      <c r="AK60" s="170"/>
      <c r="AL60" s="170"/>
      <c r="AM60" s="169">
        <f>DB!F2</f>
        <v>5</v>
      </c>
      <c r="AN60" s="136"/>
      <c r="AO60" s="136"/>
      <c r="AP60" s="33"/>
      <c r="AQ60" s="32"/>
      <c r="AR60" s="156" t="s">
        <v>22</v>
      </c>
      <c r="AS60" s="156"/>
      <c r="AT60" s="156"/>
      <c r="AU60" s="156"/>
      <c r="AV60" s="156"/>
      <c r="AW60" s="156"/>
      <c r="AX60" s="170"/>
      <c r="AY60" s="170"/>
      <c r="AZ60" s="170"/>
      <c r="BA60" s="169">
        <f>DB!F2</f>
        <v>5</v>
      </c>
      <c r="BB60" s="136"/>
      <c r="BC60" s="136"/>
      <c r="BD60" s="33"/>
    </row>
    <row r="61" spans="1:57" ht="14.1" customHeight="1" x14ac:dyDescent="0.15">
      <c r="A61" s="32"/>
      <c r="N61" s="33"/>
      <c r="O61" s="32"/>
      <c r="AB61" s="33"/>
      <c r="AC61" s="32"/>
      <c r="AP61" s="33"/>
      <c r="AQ61" s="32"/>
      <c r="BD61" s="33"/>
    </row>
    <row r="62" spans="1:57" ht="14.1" customHeight="1" x14ac:dyDescent="0.15">
      <c r="A62" s="32"/>
      <c r="B62" s="165" t="s">
        <v>19</v>
      </c>
      <c r="C62" s="165"/>
      <c r="D62" s="165"/>
      <c r="E62" s="165"/>
      <c r="F62" s="165"/>
      <c r="G62" s="86" t="s">
        <v>20</v>
      </c>
      <c r="I62" s="89" t="s">
        <v>25</v>
      </c>
      <c r="K62" s="88" t="s">
        <v>26</v>
      </c>
      <c r="M62" s="89" t="str">
        <f>IF(M63&gt;9,"P ","P")</f>
        <v xml:space="preserve">P </v>
      </c>
      <c r="N62" s="33"/>
      <c r="O62" s="32"/>
      <c r="P62" s="165" t="s">
        <v>19</v>
      </c>
      <c r="Q62" s="165"/>
      <c r="R62" s="165"/>
      <c r="S62" s="165"/>
      <c r="T62" s="165"/>
      <c r="U62" s="86" t="s">
        <v>20</v>
      </c>
      <c r="W62" s="89" t="s">
        <v>25</v>
      </c>
      <c r="Y62" s="88" t="s">
        <v>26</v>
      </c>
      <c r="AA62" s="89" t="str">
        <f>IF(AA63&gt;9,"P ","P")</f>
        <v xml:space="preserve">P </v>
      </c>
      <c r="AB62" s="33"/>
      <c r="AC62" s="32"/>
      <c r="AD62" s="165" t="s">
        <v>19</v>
      </c>
      <c r="AE62" s="165"/>
      <c r="AF62" s="165"/>
      <c r="AG62" s="165"/>
      <c r="AH62" s="165"/>
      <c r="AI62" s="86" t="s">
        <v>20</v>
      </c>
      <c r="AK62" s="89" t="s">
        <v>25</v>
      </c>
      <c r="AM62" s="88" t="s">
        <v>26</v>
      </c>
      <c r="AO62" s="89" t="str">
        <f>IF(AO63&gt;9,"P ","P")</f>
        <v xml:space="preserve">P </v>
      </c>
      <c r="AP62" s="33"/>
      <c r="AQ62" s="32"/>
      <c r="AR62" s="165" t="s">
        <v>19</v>
      </c>
      <c r="AS62" s="165"/>
      <c r="AT62" s="165"/>
      <c r="AU62" s="165"/>
      <c r="AV62" s="165"/>
      <c r="AW62" s="86" t="s">
        <v>20</v>
      </c>
      <c r="AY62" s="89" t="s">
        <v>25</v>
      </c>
      <c r="BA62" s="88" t="s">
        <v>26</v>
      </c>
      <c r="BC62" s="89" t="str">
        <f>IF(BC63&gt;9,"P ","P")</f>
        <v xml:space="preserve">P </v>
      </c>
      <c r="BD62" s="33"/>
    </row>
    <row r="63" spans="1:57" ht="14.1" customHeight="1" x14ac:dyDescent="0.15">
      <c r="A63" s="32"/>
      <c r="B63" s="72" t="s">
        <v>29</v>
      </c>
      <c r="C63" s="157" t="str">
        <f>DGET(DB!A459:CL471,"Signatur",DB!A546:A547)</f>
        <v>United</v>
      </c>
      <c r="D63" s="157"/>
      <c r="E63" s="157"/>
      <c r="G63" s="68">
        <f>DGET(DB!A459:CL471,"K E",DB!A546:A547)</f>
        <v>10</v>
      </c>
      <c r="I63" s="72">
        <f>DGET(DB!A459:CL471,"ES E",DB!A546:A547)</f>
        <v>71</v>
      </c>
      <c r="J63" s="68" t="str">
        <f>IF(I63&lt;&gt;"","-","")</f>
        <v>-</v>
      </c>
      <c r="K63" s="73">
        <f>DGET(DB!A459:CL471,"MS E",DB!A546:A547)</f>
        <v>61</v>
      </c>
      <c r="M63" s="72">
        <f>DGET(DB!A459:CL471,"P E",DB!A546:A547)</f>
        <v>20</v>
      </c>
      <c r="N63" s="33"/>
      <c r="O63" s="32"/>
      <c r="P63" s="72" t="s">
        <v>29</v>
      </c>
      <c r="Q63" s="157" t="str">
        <f>DGET(DB!A472:CL484,"Signatur",DB!A546:A547)</f>
        <v>Idskov</v>
      </c>
      <c r="R63" s="157"/>
      <c r="S63" s="157"/>
      <c r="U63" s="68">
        <f>DGET(DB!A472:CL484,"K E",DB!A546:A547)</f>
        <v>10</v>
      </c>
      <c r="W63" s="72">
        <f>DGET(DB!A472:CL484,"ES E",DB!A546:A547)</f>
        <v>72</v>
      </c>
      <c r="X63" s="68" t="str">
        <f>IF(W63&lt;&gt;"","-","")</f>
        <v>-</v>
      </c>
      <c r="Y63" s="73">
        <f>DGET(DB!A472:CL484,"MS E",DB!A546:A547)</f>
        <v>64</v>
      </c>
      <c r="AA63" s="72">
        <f>DGET(DB!A472:CL484,"P E",DB!A546:A547)</f>
        <v>19</v>
      </c>
      <c r="AB63" s="33"/>
      <c r="AC63" s="32"/>
      <c r="AD63" s="72" t="s">
        <v>29</v>
      </c>
      <c r="AE63" s="157" t="str">
        <f>DGET(DB!A485:CL497,"Signatur",DB!A546:A547)</f>
        <v>Far</v>
      </c>
      <c r="AF63" s="157"/>
      <c r="AG63" s="157"/>
      <c r="AI63" s="68">
        <f>DGET(DB!A485:CL497,"K E",DB!A546:A547)</f>
        <v>10</v>
      </c>
      <c r="AK63" s="72">
        <f>DGET(DB!A485:CL497,"ES E",DB!A546:A547)</f>
        <v>69</v>
      </c>
      <c r="AL63" s="68" t="str">
        <f>IF(AK63&lt;&gt;"","-","")</f>
        <v>-</v>
      </c>
      <c r="AM63" s="73">
        <f>DGET(DB!A485:CL497,"MS E",DB!A546:A547)</f>
        <v>63</v>
      </c>
      <c r="AO63" s="72">
        <f>DGET(DB!A485:CL497,"P E",DB!A546:A547)</f>
        <v>20</v>
      </c>
      <c r="AP63" s="33"/>
      <c r="AQ63" s="32"/>
      <c r="AR63" s="72" t="s">
        <v>29</v>
      </c>
      <c r="AS63" s="157" t="str">
        <f>DGET(DB!A498:CL510,"Signatur",DB!A546:A547)</f>
        <v>Benbo</v>
      </c>
      <c r="AT63" s="157"/>
      <c r="AU63" s="157"/>
      <c r="AW63" s="68">
        <f>DGET(DB!A498:CL510,"K E",DB!A546:A547)</f>
        <v>10</v>
      </c>
      <c r="AY63" s="72">
        <f>DGET(DB!A498:CL510,"ES E",DB!A546:A547)</f>
        <v>74</v>
      </c>
      <c r="AZ63" s="68" t="str">
        <f>IF(AY63&lt;&gt;"","-","")</f>
        <v>-</v>
      </c>
      <c r="BA63" s="73">
        <f>DGET(DB!A498:CL510,"MS E",DB!A546:A547)</f>
        <v>66</v>
      </c>
      <c r="BC63" s="72">
        <f>DGET(DB!A498:CL510,"P E",DB!A546:A547)</f>
        <v>20</v>
      </c>
      <c r="BD63" s="33"/>
    </row>
    <row r="64" spans="1:57" ht="14.1" customHeight="1" thickBot="1" x14ac:dyDescent="0.2">
      <c r="A64" s="32"/>
      <c r="B64" s="74" t="s">
        <v>30</v>
      </c>
      <c r="C64" s="168" t="str">
        <f>DGET(DB!A459:CL471,"Signatur",DB!B546:B547)</f>
        <v>Select</v>
      </c>
      <c r="D64" s="168"/>
      <c r="E64" s="168"/>
      <c r="F64" s="76"/>
      <c r="G64" s="76">
        <f>DGET(DB!A459:CL471,"K E",DB!B546:B547)</f>
        <v>10</v>
      </c>
      <c r="H64" s="76"/>
      <c r="I64" s="74">
        <f>DGET(DB!A459:CL471,"ES E",DB!B546:B547)</f>
        <v>68</v>
      </c>
      <c r="J64" s="76" t="str">
        <f t="shared" ref="J64:J74" si="24">IF(I64&lt;&gt;"","-","")</f>
        <v>-</v>
      </c>
      <c r="K64" s="75">
        <f>DGET(DB!A459:CL471,"MS E",DB!B546:B547)</f>
        <v>63</v>
      </c>
      <c r="L64" s="76"/>
      <c r="M64" s="74">
        <f>DGET(DB!A459:CL471,"P E",DB!B546:B547)</f>
        <v>18</v>
      </c>
      <c r="N64" s="33"/>
      <c r="O64" s="32"/>
      <c r="P64" s="74" t="s">
        <v>30</v>
      </c>
      <c r="Q64" s="168" t="str">
        <f>DGET(DB!A472:CL484,"Signatur",DB!B546:B547)</f>
        <v>Mauer</v>
      </c>
      <c r="R64" s="168"/>
      <c r="S64" s="168"/>
      <c r="T64" s="76"/>
      <c r="U64" s="76">
        <f>DGET(DB!A472:CL484,"K E",DB!B546:B547)</f>
        <v>10</v>
      </c>
      <c r="V64" s="76"/>
      <c r="W64" s="74">
        <f>DGET(DB!A472:CL484,"ES E",DB!B546:B547)</f>
        <v>67</v>
      </c>
      <c r="X64" s="76" t="str">
        <f t="shared" ref="X64:X74" si="25">IF(W64&lt;&gt;"","-","")</f>
        <v>-</v>
      </c>
      <c r="Y64" s="75">
        <f>DGET(DB!A472:CL484,"MS E",DB!B546:B547)</f>
        <v>62</v>
      </c>
      <c r="Z64" s="76"/>
      <c r="AA64" s="74">
        <f>DGET(DB!A472:CL484,"P E",DB!B546:B547)</f>
        <v>16</v>
      </c>
      <c r="AB64" s="33"/>
      <c r="AC64" s="32"/>
      <c r="AD64" s="74" t="s">
        <v>30</v>
      </c>
      <c r="AE64" s="168" t="str">
        <f>DGET(DB!A485:CL497,"Signatur",DB!B546:B547)</f>
        <v>Idskov</v>
      </c>
      <c r="AF64" s="168"/>
      <c r="AG64" s="168"/>
      <c r="AH64" s="76"/>
      <c r="AI64" s="76">
        <f>DGET(DB!A485:CL497,"K E",DB!B546:B547)</f>
        <v>10</v>
      </c>
      <c r="AJ64" s="76"/>
      <c r="AK64" s="74">
        <f>DGET(DB!A485:CL497,"ES E",DB!B546:B547)</f>
        <v>72</v>
      </c>
      <c r="AL64" s="76" t="str">
        <f t="shared" ref="AL64:AL74" si="26">IF(AK64&lt;&gt;"","-","")</f>
        <v>-</v>
      </c>
      <c r="AM64" s="75">
        <f>DGET(DB!A485:CL497,"MS E",DB!B546:B547)</f>
        <v>66</v>
      </c>
      <c r="AN64" s="76"/>
      <c r="AO64" s="74">
        <f>DGET(DB!A485:CL497,"P E",DB!B546:B547)</f>
        <v>19</v>
      </c>
      <c r="AP64" s="33"/>
      <c r="AQ64" s="32"/>
      <c r="AR64" s="74" t="s">
        <v>30</v>
      </c>
      <c r="AS64" s="168" t="str">
        <f>DGET(DB!A498:CL510,"Signatur",DB!B546:B547)</f>
        <v>Far</v>
      </c>
      <c r="AT64" s="168"/>
      <c r="AU64" s="168"/>
      <c r="AV64" s="76"/>
      <c r="AW64" s="76">
        <f>DGET(DB!A498:CL510,"K E",DB!B546:B547)</f>
        <v>10</v>
      </c>
      <c r="AX64" s="76"/>
      <c r="AY64" s="74">
        <f>DGET(DB!A498:CL510,"ES E",DB!B546:B547)</f>
        <v>69</v>
      </c>
      <c r="AZ64" s="76" t="str">
        <f t="shared" ref="AZ64:AZ74" si="27">IF(AY64&lt;&gt;"","-","")</f>
        <v>-</v>
      </c>
      <c r="BA64" s="75">
        <f>DGET(DB!A498:CL510,"MS E",DB!B546:B547)</f>
        <v>68</v>
      </c>
      <c r="BB64" s="76"/>
      <c r="BC64" s="74">
        <f>DGET(DB!A498:CL510,"P E",DB!B546:B547)</f>
        <v>16</v>
      </c>
      <c r="BD64" s="33"/>
    </row>
    <row r="65" spans="1:56" ht="14.1" customHeight="1" x14ac:dyDescent="0.15">
      <c r="A65" s="32"/>
      <c r="B65" s="72" t="s">
        <v>31</v>
      </c>
      <c r="C65" s="157" t="str">
        <f>DGET(DB!A459:CL471,"Signatur",DB!C546:C547)</f>
        <v>Flinca</v>
      </c>
      <c r="D65" s="157"/>
      <c r="E65" s="157"/>
      <c r="G65" s="68">
        <f>DGET(DB!A459:CL471,"K E",DB!C546:C547)</f>
        <v>10</v>
      </c>
      <c r="I65" s="72">
        <f>DGET(DB!A459:CL471,"ES E",DB!C546:C547)</f>
        <v>70</v>
      </c>
      <c r="J65" s="68" t="str">
        <f t="shared" si="24"/>
        <v>-</v>
      </c>
      <c r="K65" s="73">
        <f>DGET(DB!A459:CL471,"MS E",DB!C546:C547)</f>
        <v>62</v>
      </c>
      <c r="M65" s="72">
        <f>DGET(DB!A459:CL471,"P E",DB!C546:C547)</f>
        <v>17</v>
      </c>
      <c r="N65" s="33"/>
      <c r="O65" s="32"/>
      <c r="P65" s="72" t="s">
        <v>31</v>
      </c>
      <c r="Q65" s="157" t="str">
        <f>DGET(DB!A472:CL484,"Signatur",DB!C546:C547)</f>
        <v>Chelsea</v>
      </c>
      <c r="R65" s="157"/>
      <c r="S65" s="157"/>
      <c r="U65" s="68">
        <f>DGET(DB!A472:CL484,"K E",DB!C546:C547)</f>
        <v>10</v>
      </c>
      <c r="W65" s="72">
        <f>DGET(DB!A472:CL484,"ES E",DB!C546:C547)</f>
        <v>67</v>
      </c>
      <c r="X65" s="68" t="str">
        <f t="shared" si="25"/>
        <v>-</v>
      </c>
      <c r="Y65" s="73">
        <f>DGET(DB!A472:CL484,"MS E",DB!C546:C547)</f>
        <v>65</v>
      </c>
      <c r="AA65" s="72">
        <f>DGET(DB!A472:CL484,"P E",DB!C546:C547)</f>
        <v>16</v>
      </c>
      <c r="AB65" s="33"/>
      <c r="AC65" s="32"/>
      <c r="AD65" s="72" t="s">
        <v>31</v>
      </c>
      <c r="AE65" s="157" t="str">
        <f>DGET(DB!A485:CL497,"Signatur",DB!C546:C547)</f>
        <v>Select</v>
      </c>
      <c r="AF65" s="157"/>
      <c r="AG65" s="157"/>
      <c r="AI65" s="68">
        <f>DGET(DB!A485:CL497,"K E",DB!C546:C547)</f>
        <v>10</v>
      </c>
      <c r="AK65" s="72">
        <f>DGET(DB!A485:CL497,"ES E",DB!C546:C547)</f>
        <v>68</v>
      </c>
      <c r="AL65" s="68" t="str">
        <f t="shared" si="26"/>
        <v>-</v>
      </c>
      <c r="AM65" s="73">
        <f>DGET(DB!A485:CL497,"MS E",DB!C546:C547)</f>
        <v>64</v>
      </c>
      <c r="AO65" s="72">
        <f>DGET(DB!A485:CL497,"P E",DB!C546:C547)</f>
        <v>17</v>
      </c>
      <c r="AP65" s="33"/>
      <c r="AQ65" s="32"/>
      <c r="AR65" s="72" t="s">
        <v>31</v>
      </c>
      <c r="AS65" s="157" t="str">
        <f>DGET(DB!A498:CL510,"Signatur",DB!C546:C547)</f>
        <v>Select</v>
      </c>
      <c r="AT65" s="157"/>
      <c r="AU65" s="157"/>
      <c r="AW65" s="68">
        <f>DGET(DB!A498:CL510,"K E",DB!C546:C547)</f>
        <v>10</v>
      </c>
      <c r="AY65" s="72">
        <f>DGET(DB!A498:CL510,"ES E",DB!C546:C547)</f>
        <v>68</v>
      </c>
      <c r="AZ65" s="68" t="str">
        <f t="shared" si="27"/>
        <v>-</v>
      </c>
      <c r="BA65" s="73">
        <f>DGET(DB!A498:CL510,"MS E",DB!C546:C547)</f>
        <v>65</v>
      </c>
      <c r="BC65" s="72">
        <f>DGET(DB!A498:CL510,"P E",DB!C546:C547)</f>
        <v>16</v>
      </c>
      <c r="BD65" s="33"/>
    </row>
    <row r="66" spans="1:56" ht="14.1" customHeight="1" x14ac:dyDescent="0.15">
      <c r="A66" s="32"/>
      <c r="B66" s="72" t="s">
        <v>32</v>
      </c>
      <c r="C66" s="157" t="str">
        <f>DGET(DB!A459:CL471,"Signatur",DB!D546:D547)</f>
        <v>Idskov</v>
      </c>
      <c r="D66" s="157"/>
      <c r="E66" s="157"/>
      <c r="G66" s="68">
        <f>DGET(DB!A459:CL471,"K E",DB!D546:D547)</f>
        <v>10</v>
      </c>
      <c r="I66" s="72">
        <f>DGET(DB!A459:CL471,"ES E",DB!D546:D547)</f>
        <v>72</v>
      </c>
      <c r="J66" s="68" t="str">
        <f t="shared" si="24"/>
        <v>-</v>
      </c>
      <c r="K66" s="73">
        <f>DGET(DB!A459:CL471,"MS E",DB!D546:D547)</f>
        <v>69</v>
      </c>
      <c r="M66" s="72">
        <f>DGET(DB!A459:CL471,"P E",DB!D546:D547)</f>
        <v>16</v>
      </c>
      <c r="N66" s="33"/>
      <c r="O66" s="32"/>
      <c r="P66" s="72" t="s">
        <v>32</v>
      </c>
      <c r="Q66" s="157" t="str">
        <f>DGET(DB!A472:CL484,"Signatur",DB!D546:D547)</f>
        <v>MFP</v>
      </c>
      <c r="R66" s="157"/>
      <c r="S66" s="157"/>
      <c r="U66" s="68">
        <f>DGET(DB!A472:CL484,"K E",DB!D546:D547)</f>
        <v>10</v>
      </c>
      <c r="W66" s="72">
        <f>DGET(DB!A472:CL484,"ES E",DB!D546:D547)</f>
        <v>66</v>
      </c>
      <c r="X66" s="68" t="str">
        <f t="shared" si="25"/>
        <v>-</v>
      </c>
      <c r="Y66" s="73">
        <f>DGET(DB!A472:CL484,"MS E",DB!D546:D547)</f>
        <v>64</v>
      </c>
      <c r="AA66" s="72">
        <f>DGET(DB!A472:CL484,"P E",DB!D546:D547)</f>
        <v>15</v>
      </c>
      <c r="AB66" s="33"/>
      <c r="AC66" s="32"/>
      <c r="AD66" s="72" t="s">
        <v>32</v>
      </c>
      <c r="AE66" s="157" t="str">
        <f>DGET(DB!A485:CL497,"Signatur",DB!D546:D547)</f>
        <v>Frydkær</v>
      </c>
      <c r="AF66" s="157"/>
      <c r="AG66" s="157"/>
      <c r="AI66" s="68">
        <f>DGET(DB!A485:CL497,"K E",DB!D546:D547)</f>
        <v>10</v>
      </c>
      <c r="AK66" s="72">
        <f>DGET(DB!A485:CL497,"ES E",DB!D546:D547)</f>
        <v>73</v>
      </c>
      <c r="AL66" s="68" t="str">
        <f t="shared" si="26"/>
        <v>-</v>
      </c>
      <c r="AM66" s="73">
        <f>DGET(DB!A485:CL497,"MS E",DB!D546:D547)</f>
        <v>67</v>
      </c>
      <c r="AO66" s="72">
        <f>DGET(DB!A485:CL497,"P E",DB!D546:D547)</f>
        <v>16</v>
      </c>
      <c r="AP66" s="33"/>
      <c r="AQ66" s="32"/>
      <c r="AR66" s="72" t="s">
        <v>32</v>
      </c>
      <c r="AS66" s="157" t="str">
        <f>DGET(DB!A498:CL510,"Signatur",DB!D546:D547)</f>
        <v>Himbo</v>
      </c>
      <c r="AT66" s="157"/>
      <c r="AU66" s="157"/>
      <c r="AW66" s="68">
        <f>DGET(DB!A498:CL510,"K E",DB!D546:D547)</f>
        <v>10</v>
      </c>
      <c r="AY66" s="72">
        <f>DGET(DB!A498:CL510,"ES E",DB!D546:D547)</f>
        <v>67</v>
      </c>
      <c r="AZ66" s="68" t="str">
        <f t="shared" si="27"/>
        <v>-</v>
      </c>
      <c r="BA66" s="73">
        <f>DGET(DB!A498:CL510,"MS E",DB!D546:D547)</f>
        <v>68</v>
      </c>
      <c r="BC66" s="72">
        <f>DGET(DB!A498:CL510,"P E",DB!D546:D547)</f>
        <v>15</v>
      </c>
      <c r="BD66" s="33"/>
    </row>
    <row r="67" spans="1:56" ht="14.1" customHeight="1" x14ac:dyDescent="0.15">
      <c r="A67" s="32"/>
      <c r="B67" s="72" t="s">
        <v>33</v>
      </c>
      <c r="C67" s="157" t="str">
        <f>DGET(DB!A459:CL471,"Signatur",DB!E546:E547)</f>
        <v>LPHJ</v>
      </c>
      <c r="D67" s="157"/>
      <c r="E67" s="157"/>
      <c r="G67" s="68">
        <f>DGET(DB!A459:CL471,"K E",DB!E546:E547)</f>
        <v>10</v>
      </c>
      <c r="I67" s="72">
        <f>DGET(DB!A459:CL471,"ES E",DB!E546:E547)</f>
        <v>68</v>
      </c>
      <c r="J67" s="68" t="str">
        <f t="shared" si="24"/>
        <v>-</v>
      </c>
      <c r="K67" s="73">
        <f>DGET(DB!A459:CL471,"MS E",DB!E546:E547)</f>
        <v>64</v>
      </c>
      <c r="M67" s="72">
        <f>DGET(DB!A459:CL471,"P E",DB!E546:E547)</f>
        <v>16</v>
      </c>
      <c r="N67" s="33"/>
      <c r="O67" s="32"/>
      <c r="P67" s="72" t="s">
        <v>33</v>
      </c>
      <c r="Q67" s="157" t="str">
        <f>DGET(DB!A472:CL484,"Signatur",DB!E546:E547)</f>
        <v>Murer</v>
      </c>
      <c r="R67" s="157"/>
      <c r="S67" s="157"/>
      <c r="U67" s="68">
        <f>DGET(DB!A472:CL484,"K E",DB!E546:E547)</f>
        <v>10</v>
      </c>
      <c r="W67" s="72">
        <f>DGET(DB!A472:CL484,"ES E",DB!E546:E547)</f>
        <v>62</v>
      </c>
      <c r="X67" s="68" t="str">
        <f t="shared" si="25"/>
        <v>-</v>
      </c>
      <c r="Y67" s="73">
        <f>DGET(DB!A472:CL484,"MS E",DB!E546:E547)</f>
        <v>63</v>
      </c>
      <c r="AA67" s="72">
        <f>DGET(DB!A472:CL484,"P E",DB!E546:E547)</f>
        <v>15</v>
      </c>
      <c r="AB67" s="33"/>
      <c r="AC67" s="32"/>
      <c r="AD67" s="72" t="s">
        <v>33</v>
      </c>
      <c r="AE67" s="157" t="str">
        <f>DGET(DB!A485:CL497,"Signatur",DB!E546:E547)</f>
        <v>Arsenal</v>
      </c>
      <c r="AF67" s="157"/>
      <c r="AG67" s="157"/>
      <c r="AI67" s="68">
        <f>DGET(DB!A485:CL497,"K E",DB!E546:E547)</f>
        <v>10</v>
      </c>
      <c r="AK67" s="72">
        <f>DGET(DB!A485:CL497,"ES E",DB!E546:E547)</f>
        <v>69</v>
      </c>
      <c r="AL67" s="68" t="str">
        <f t="shared" si="26"/>
        <v>-</v>
      </c>
      <c r="AM67" s="73">
        <f>DGET(DB!A485:CL497,"MS E",DB!E546:E547)</f>
        <v>67</v>
      </c>
      <c r="AO67" s="72">
        <f>DGET(DB!A485:CL497,"P E",DB!E546:E547)</f>
        <v>16</v>
      </c>
      <c r="AP67" s="33"/>
      <c r="AQ67" s="32"/>
      <c r="AR67" s="72" t="s">
        <v>33</v>
      </c>
      <c r="AS67" s="157" t="str">
        <f>DGET(DB!A498:CL510,"Signatur",DB!E546:E547)</f>
        <v>Flinca</v>
      </c>
      <c r="AT67" s="157"/>
      <c r="AU67" s="157"/>
      <c r="AW67" s="68">
        <f>DGET(DB!A498:CL510,"K E",DB!E546:E547)</f>
        <v>10</v>
      </c>
      <c r="AY67" s="72">
        <f>DGET(DB!A498:CL510,"ES E",DB!E546:E547)</f>
        <v>70</v>
      </c>
      <c r="AZ67" s="68" t="str">
        <f t="shared" si="27"/>
        <v>-</v>
      </c>
      <c r="BA67" s="73">
        <f>DGET(DB!A498:CL510,"MS E",DB!E546:E547)</f>
        <v>67</v>
      </c>
      <c r="BC67" s="72">
        <f>DGET(DB!A498:CL510,"P E",DB!E546:E547)</f>
        <v>14</v>
      </c>
      <c r="BD67" s="33"/>
    </row>
    <row r="68" spans="1:56" ht="14.1" customHeight="1" x14ac:dyDescent="0.15">
      <c r="A68" s="32"/>
      <c r="B68" s="77" t="s">
        <v>34</v>
      </c>
      <c r="C68" s="158" t="str">
        <f>DGET(DB!A459:CL471,"Signatur",DB!F546:F547)</f>
        <v>Far</v>
      </c>
      <c r="D68" s="158"/>
      <c r="E68" s="158"/>
      <c r="F68" s="79"/>
      <c r="G68" s="79">
        <f>DGET(DB!A459:CL471,"K E",DB!F546:F547)</f>
        <v>10</v>
      </c>
      <c r="H68" s="79"/>
      <c r="I68" s="77">
        <f>DGET(DB!A459:CL471,"ES E",DB!F546:F547)</f>
        <v>69</v>
      </c>
      <c r="J68" s="79" t="str">
        <f t="shared" si="24"/>
        <v>-</v>
      </c>
      <c r="K68" s="78">
        <f>DGET(DB!A459:CL471,"MS E",DB!F546:F547)</f>
        <v>67</v>
      </c>
      <c r="L68" s="79"/>
      <c r="M68" s="77">
        <f>DGET(DB!A459:CL471,"P E",DB!F546:F547)</f>
        <v>13</v>
      </c>
      <c r="N68" s="33"/>
      <c r="O68" s="32"/>
      <c r="P68" s="77" t="s">
        <v>34</v>
      </c>
      <c r="Q68" s="158" t="str">
        <f>DGET(DB!A472:CL484,"Signatur",DB!F546:F547)</f>
        <v>Nuser</v>
      </c>
      <c r="R68" s="158"/>
      <c r="S68" s="158"/>
      <c r="T68" s="79"/>
      <c r="U68" s="79">
        <f>DGET(DB!A472:CL484,"K E",DB!F546:F547)</f>
        <v>10</v>
      </c>
      <c r="V68" s="79"/>
      <c r="W68" s="77">
        <f>DGET(DB!A472:CL484,"ES E",DB!F546:F547)</f>
        <v>64</v>
      </c>
      <c r="X68" s="79" t="str">
        <f t="shared" si="25"/>
        <v>-</v>
      </c>
      <c r="Y68" s="78">
        <f>DGET(DB!A472:CL484,"MS E",DB!F546:F547)</f>
        <v>66</v>
      </c>
      <c r="Z68" s="79"/>
      <c r="AA68" s="77">
        <f>DGET(DB!A472:CL484,"P E",DB!F546:F547)</f>
        <v>14</v>
      </c>
      <c r="AB68" s="33"/>
      <c r="AC68" s="32"/>
      <c r="AD68" s="77" t="s">
        <v>34</v>
      </c>
      <c r="AE68" s="158" t="str">
        <f>DGET(DB!A485:CL497,"Signatur",DB!F546:F547)</f>
        <v>SPVK</v>
      </c>
      <c r="AF68" s="158"/>
      <c r="AG68" s="158"/>
      <c r="AH68" s="79"/>
      <c r="AI68" s="79">
        <f>DGET(DB!A485:CL497,"K E",DB!F546:F547)</f>
        <v>10</v>
      </c>
      <c r="AJ68" s="79"/>
      <c r="AK68" s="77">
        <f>DGET(DB!A485:CL497,"ES E",DB!F546:F547)</f>
        <v>69</v>
      </c>
      <c r="AL68" s="79" t="str">
        <f t="shared" si="26"/>
        <v>-</v>
      </c>
      <c r="AM68" s="78">
        <f>DGET(DB!A485:CL497,"MS E",DB!F546:F547)</f>
        <v>68</v>
      </c>
      <c r="AN68" s="79"/>
      <c r="AO68" s="77">
        <f>DGET(DB!A485:CL497,"P E",DB!F546:F547)</f>
        <v>16</v>
      </c>
      <c r="AP68" s="33"/>
      <c r="AQ68" s="32"/>
      <c r="AR68" s="77" t="s">
        <v>34</v>
      </c>
      <c r="AS68" s="158" t="str">
        <f>DGET(DB!A498:CL510,"Signatur",DB!F546:F547)</f>
        <v>Forest</v>
      </c>
      <c r="AT68" s="158"/>
      <c r="AU68" s="158"/>
      <c r="AV68" s="79"/>
      <c r="AW68" s="79">
        <f>DGET(DB!A498:CL510,"K E",DB!F546:F547)</f>
        <v>10</v>
      </c>
      <c r="AX68" s="79"/>
      <c r="AY68" s="77">
        <f>DGET(DB!A498:CL510,"ES E",DB!F546:F547)</f>
        <v>69</v>
      </c>
      <c r="AZ68" s="79" t="str">
        <f t="shared" si="27"/>
        <v>-</v>
      </c>
      <c r="BA68" s="78">
        <f>DGET(DB!A498:CL510,"MS E",DB!F546:F547)</f>
        <v>67</v>
      </c>
      <c r="BB68" s="79"/>
      <c r="BC68" s="77">
        <f>DGET(DB!A498:CL510,"P E",DB!F546:F547)</f>
        <v>14</v>
      </c>
      <c r="BD68" s="33"/>
    </row>
    <row r="69" spans="1:56" ht="14.1" customHeight="1" x14ac:dyDescent="0.15">
      <c r="A69" s="32"/>
      <c r="B69" s="72" t="s">
        <v>35</v>
      </c>
      <c r="C69" s="157" t="str">
        <f>DGET(DB!A459:CL471,"Signatur",DB!G546:G547)</f>
        <v>Forest</v>
      </c>
      <c r="D69" s="157"/>
      <c r="E69" s="157"/>
      <c r="G69" s="68">
        <f>DGET(DB!A459:CL471,"K E",DB!G546:G547)</f>
        <v>10</v>
      </c>
      <c r="I69" s="72">
        <f>DGET(DB!A459:CL471,"ES E",DB!G546:G547)</f>
        <v>69</v>
      </c>
      <c r="J69" s="68" t="str">
        <f t="shared" si="24"/>
        <v>-</v>
      </c>
      <c r="K69" s="73">
        <f>DGET(DB!A459:CL471,"MS E",DB!G546:G547)</f>
        <v>69</v>
      </c>
      <c r="M69" s="72">
        <f>DGET(DB!A459:CL471,"P E",DB!G546:G547)</f>
        <v>13</v>
      </c>
      <c r="N69" s="33"/>
      <c r="O69" s="32"/>
      <c r="P69" s="72" t="s">
        <v>35</v>
      </c>
      <c r="Q69" s="157" t="str">
        <f>DGET(DB!A472:CL484,"Signatur",DB!G546:G547)</f>
        <v>Futte</v>
      </c>
      <c r="R69" s="157"/>
      <c r="S69" s="157"/>
      <c r="U69" s="68">
        <f>DGET(DB!A472:CL484,"K E",DB!G546:G547)</f>
        <v>10</v>
      </c>
      <c r="W69" s="72">
        <f>DGET(DB!A472:CL484,"ES E",DB!G546:G547)</f>
        <v>66</v>
      </c>
      <c r="X69" s="68" t="str">
        <f t="shared" si="25"/>
        <v>-</v>
      </c>
      <c r="Y69" s="73">
        <f>DGET(DB!A472:CL484,"MS E",DB!G546:G547)</f>
        <v>65</v>
      </c>
      <c r="AA69" s="72">
        <f>DGET(DB!A472:CL484,"P E",DB!G546:G547)</f>
        <v>12</v>
      </c>
      <c r="AB69" s="33"/>
      <c r="AC69" s="32"/>
      <c r="AD69" s="72" t="s">
        <v>35</v>
      </c>
      <c r="AE69" s="157" t="str">
        <f>DGET(DB!A485:CL497,"Signatur",DB!G546:G547)</f>
        <v>Håvard</v>
      </c>
      <c r="AF69" s="157"/>
      <c r="AG69" s="157"/>
      <c r="AI69" s="68">
        <f>DGET(DB!A485:CL497,"K E",DB!G546:G547)</f>
        <v>10</v>
      </c>
      <c r="AK69" s="72">
        <f>DGET(DB!A485:CL497,"ES E",DB!G546:G547)</f>
        <v>64</v>
      </c>
      <c r="AL69" s="68" t="str">
        <f t="shared" si="26"/>
        <v>-</v>
      </c>
      <c r="AM69" s="73">
        <f>DGET(DB!A485:CL497,"MS E",DB!G546:G547)</f>
        <v>67</v>
      </c>
      <c r="AO69" s="72">
        <f>DGET(DB!A485:CL497,"P E",DB!G546:G547)</f>
        <v>15</v>
      </c>
      <c r="AP69" s="33"/>
      <c r="AQ69" s="32"/>
      <c r="AR69" s="72" t="s">
        <v>35</v>
      </c>
      <c r="AS69" s="157" t="str">
        <f>DGET(DB!A498:CL510,"Signatur",DB!G546:G547)</f>
        <v>Percy</v>
      </c>
      <c r="AT69" s="157"/>
      <c r="AU69" s="157"/>
      <c r="AW69" s="68">
        <f>DGET(DB!A498:CL510,"K E",DB!G546:G547)</f>
        <v>10</v>
      </c>
      <c r="AY69" s="72">
        <f>DGET(DB!A498:CL510,"ES E",DB!G546:G547)</f>
        <v>66</v>
      </c>
      <c r="AZ69" s="68" t="str">
        <f t="shared" si="27"/>
        <v>-</v>
      </c>
      <c r="BA69" s="73">
        <f>DGET(DB!A498:CL510,"MS E",DB!G546:G547)</f>
        <v>68</v>
      </c>
      <c r="BC69" s="72">
        <f>DGET(DB!A498:CL510,"P E",DB!G546:G547)</f>
        <v>14</v>
      </c>
      <c r="BD69" s="33"/>
    </row>
    <row r="70" spans="1:56" ht="14.1" customHeight="1" x14ac:dyDescent="0.15">
      <c r="A70" s="32"/>
      <c r="B70" s="72" t="s">
        <v>36</v>
      </c>
      <c r="C70" s="157" t="str">
        <f>DGET(DB!A459:CL471,"Signatur",DB!H546:H547)</f>
        <v>Lund</v>
      </c>
      <c r="D70" s="157"/>
      <c r="E70" s="157"/>
      <c r="G70" s="68">
        <f>DGET(DB!A459:CL471,"K E",DB!H546:H547)</f>
        <v>10</v>
      </c>
      <c r="I70" s="72">
        <f>DGET(DB!A459:CL471,"ES E",DB!H546:H547)</f>
        <v>66</v>
      </c>
      <c r="J70" s="68" t="str">
        <f t="shared" si="24"/>
        <v>-</v>
      </c>
      <c r="K70" s="73">
        <f>DGET(DB!A459:CL471,"MS E",DB!H546:H547)</f>
        <v>66</v>
      </c>
      <c r="M70" s="72">
        <f>DGET(DB!A459:CL471,"P E",DB!H546:H547)</f>
        <v>13</v>
      </c>
      <c r="N70" s="33"/>
      <c r="O70" s="32"/>
      <c r="P70" s="72" t="s">
        <v>36</v>
      </c>
      <c r="Q70" s="157" t="str">
        <f>DGET(DB!A472:CL484,"Signatur",DB!H546:H547)</f>
        <v>Kinks</v>
      </c>
      <c r="R70" s="157"/>
      <c r="S70" s="157"/>
      <c r="U70" s="68">
        <f>DGET(DB!A472:CL484,"K E",DB!H546:H547)</f>
        <v>10</v>
      </c>
      <c r="W70" s="72">
        <f>DGET(DB!A472:CL484,"ES E",DB!H546:H547)</f>
        <v>64</v>
      </c>
      <c r="X70" s="68" t="str">
        <f t="shared" si="25"/>
        <v>-</v>
      </c>
      <c r="Y70" s="73">
        <f>DGET(DB!A472:CL484,"MS E",DB!H546:H547)</f>
        <v>65</v>
      </c>
      <c r="AA70" s="72">
        <f>DGET(DB!A472:CL484,"P E",DB!H546:H547)</f>
        <v>12</v>
      </c>
      <c r="AB70" s="33"/>
      <c r="AC70" s="32"/>
      <c r="AD70" s="72" t="s">
        <v>36</v>
      </c>
      <c r="AE70" s="157" t="str">
        <f>DGET(DB!A485:CL497,"Signatur",DB!H546:H547)</f>
        <v>Cottee</v>
      </c>
      <c r="AF70" s="157"/>
      <c r="AG70" s="157"/>
      <c r="AI70" s="68">
        <f>DGET(DB!A485:CL497,"K E",DB!H546:H547)</f>
        <v>10</v>
      </c>
      <c r="AK70" s="72">
        <f>DGET(DB!A485:CL497,"ES E",DB!H546:H547)</f>
        <v>63</v>
      </c>
      <c r="AL70" s="68" t="str">
        <f t="shared" si="26"/>
        <v>-</v>
      </c>
      <c r="AM70" s="73">
        <f>DGET(DB!A485:CL497,"MS E",DB!H546:H547)</f>
        <v>66</v>
      </c>
      <c r="AO70" s="72">
        <f>DGET(DB!A485:CL497,"P E",DB!H546:H547)</f>
        <v>11</v>
      </c>
      <c r="AP70" s="33"/>
      <c r="AQ70" s="32"/>
      <c r="AR70" s="72" t="s">
        <v>36</v>
      </c>
      <c r="AS70" s="157" t="str">
        <f>DGET(DB!A498:CL510,"Signatur",DB!H546:H547)</f>
        <v>Steam</v>
      </c>
      <c r="AT70" s="157"/>
      <c r="AU70" s="157"/>
      <c r="AW70" s="68">
        <f>DGET(DB!A498:CL510,"K E",DB!H546:H547)</f>
        <v>10</v>
      </c>
      <c r="AY70" s="72">
        <f>DGET(DB!A498:CL510,"ES E",DB!H546:H547)</f>
        <v>66</v>
      </c>
      <c r="AZ70" s="68" t="str">
        <f t="shared" si="27"/>
        <v>-</v>
      </c>
      <c r="BA70" s="73">
        <f>DGET(DB!A498:CL510,"MS E",DB!H546:H547)</f>
        <v>64</v>
      </c>
      <c r="BC70" s="72">
        <f>DGET(DB!A498:CL510,"P E",DB!H546:H547)</f>
        <v>12</v>
      </c>
      <c r="BD70" s="33"/>
    </row>
    <row r="71" spans="1:56" ht="14.1" customHeight="1" x14ac:dyDescent="0.15">
      <c r="A71" s="32"/>
      <c r="B71" s="72" t="s">
        <v>37</v>
      </c>
      <c r="C71" s="157" t="str">
        <f>DGET(DB!A459:CL471,"Signatur",DB!I546:I547)</f>
        <v>LUFCMOT</v>
      </c>
      <c r="D71" s="157"/>
      <c r="E71" s="157"/>
      <c r="G71" s="68">
        <f>DGET(DB!A459:CL471,"K E",DB!I546:I547)</f>
        <v>10</v>
      </c>
      <c r="I71" s="72">
        <f>DGET(DB!A459:CL471,"ES E",DB!I546:I547)</f>
        <v>61</v>
      </c>
      <c r="J71" s="68" t="str">
        <f t="shared" si="24"/>
        <v>-</v>
      </c>
      <c r="K71" s="73">
        <f>DGET(DB!A459:CL471,"MS E",DB!I546:I547)</f>
        <v>69</v>
      </c>
      <c r="M71" s="72">
        <f>DGET(DB!A459:CL471,"P E",DB!I546:I547)</f>
        <v>13</v>
      </c>
      <c r="N71" s="33"/>
      <c r="O71" s="32"/>
      <c r="P71" s="72" t="s">
        <v>37</v>
      </c>
      <c r="Q71" s="157" t="str">
        <f>DGET(DB!A472:CL484,"Signatur",DB!I546:I547)</f>
        <v>Steam</v>
      </c>
      <c r="R71" s="157"/>
      <c r="S71" s="157"/>
      <c r="U71" s="68">
        <f>DGET(DB!A472:CL484,"K E",DB!I546:I547)</f>
        <v>10</v>
      </c>
      <c r="W71" s="72">
        <f>DGET(DB!A472:CL484,"ES E",DB!I546:I547)</f>
        <v>66</v>
      </c>
      <c r="X71" s="68" t="str">
        <f t="shared" si="25"/>
        <v>-</v>
      </c>
      <c r="Y71" s="73">
        <f>DGET(DB!A472:CL484,"MS E",DB!I546:I547)</f>
        <v>67</v>
      </c>
      <c r="AA71" s="72">
        <f>DGET(DB!A472:CL484,"P E",DB!I546:I547)</f>
        <v>11</v>
      </c>
      <c r="AB71" s="33"/>
      <c r="AC71" s="32"/>
      <c r="AD71" s="72" t="s">
        <v>37</v>
      </c>
      <c r="AE71" s="157" t="str">
        <f>DGET(DB!A485:CL497,"Signatur",DB!I546:I547)</f>
        <v>Agger</v>
      </c>
      <c r="AF71" s="157"/>
      <c r="AG71" s="157"/>
      <c r="AI71" s="68">
        <f>DGET(DB!A485:CL497,"K E",DB!I546:I547)</f>
        <v>10</v>
      </c>
      <c r="AK71" s="72">
        <f>DGET(DB!A485:CL497,"ES E",DB!I546:I547)</f>
        <v>63</v>
      </c>
      <c r="AL71" s="68" t="str">
        <f t="shared" si="26"/>
        <v>-</v>
      </c>
      <c r="AM71" s="73">
        <f>DGET(DB!A485:CL497,"MS E",DB!I546:I547)</f>
        <v>67</v>
      </c>
      <c r="AO71" s="72">
        <f>DGET(DB!A485:CL497,"P E",DB!I546:I547)</f>
        <v>10</v>
      </c>
      <c r="AP71" s="33"/>
      <c r="AQ71" s="32"/>
      <c r="AR71" s="72" t="s">
        <v>37</v>
      </c>
      <c r="AS71" s="157" t="str">
        <f>DGET(DB!A498:CL510,"Signatur",DB!I546:I547)</f>
        <v>LPHJ</v>
      </c>
      <c r="AT71" s="157"/>
      <c r="AU71" s="157"/>
      <c r="AW71" s="68">
        <f>DGET(DB!A498:CL510,"K E",DB!I546:I547)</f>
        <v>10</v>
      </c>
      <c r="AY71" s="72">
        <f>DGET(DB!A498:CL510,"ES E",DB!I546:I547)</f>
        <v>68</v>
      </c>
      <c r="AZ71" s="68" t="str">
        <f t="shared" si="27"/>
        <v>-</v>
      </c>
      <c r="BA71" s="73">
        <f>DGET(DB!A498:CL510,"MS E",DB!I546:I547)</f>
        <v>69</v>
      </c>
      <c r="BC71" s="72">
        <f>DGET(DB!A498:CL510,"P E",DB!I546:I547)</f>
        <v>11</v>
      </c>
      <c r="BD71" s="33"/>
    </row>
    <row r="72" spans="1:56" ht="14.1" customHeight="1" x14ac:dyDescent="0.15">
      <c r="A72" s="32"/>
      <c r="B72" s="72" t="s">
        <v>38</v>
      </c>
      <c r="C72" s="157" t="str">
        <f>DGET(DB!A459:CL471,"Signatur",DB!J546:J547)</f>
        <v>Hede</v>
      </c>
      <c r="D72" s="157"/>
      <c r="E72" s="157"/>
      <c r="G72" s="68">
        <f>DGET(DB!A459:CL471,"K E",DB!J546:J547)</f>
        <v>10</v>
      </c>
      <c r="I72" s="72">
        <f>DGET(DB!A459:CL471,"ES E",DB!J546:J547)</f>
        <v>63</v>
      </c>
      <c r="J72" s="68" t="str">
        <f t="shared" si="24"/>
        <v>-</v>
      </c>
      <c r="K72" s="73">
        <f>DGET(DB!A459:CL471,"MS E",DB!J546:J547)</f>
        <v>69</v>
      </c>
      <c r="M72" s="72">
        <f>DGET(DB!A459:CL471,"P E",DB!J546:J547)</f>
        <v>6</v>
      </c>
      <c r="N72" s="33"/>
      <c r="O72" s="32"/>
      <c r="P72" s="72" t="s">
        <v>38</v>
      </c>
      <c r="Q72" s="157" t="str">
        <f>DGET(DB!A472:CL484,"Signatur",DB!J546:J547)</f>
        <v>Højgård</v>
      </c>
      <c r="R72" s="157"/>
      <c r="S72" s="157"/>
      <c r="U72" s="68">
        <f>DGET(DB!A472:CL484,"K E",DB!J546:J547)</f>
        <v>10</v>
      </c>
      <c r="W72" s="72">
        <f>DGET(DB!A472:CL484,"ES E",DB!J546:J547)</f>
        <v>64</v>
      </c>
      <c r="X72" s="68" t="str">
        <f t="shared" si="25"/>
        <v>-</v>
      </c>
      <c r="Y72" s="73">
        <f>DGET(DB!A472:CL484,"MS E",DB!J546:J547)</f>
        <v>66</v>
      </c>
      <c r="AA72" s="72">
        <f>DGET(DB!A472:CL484,"P E",DB!J546:J547)</f>
        <v>10</v>
      </c>
      <c r="AB72" s="33"/>
      <c r="AC72" s="32"/>
      <c r="AD72" s="72" t="s">
        <v>38</v>
      </c>
      <c r="AE72" s="157" t="str">
        <f>DGET(DB!A485:CL497,"Signatur",DB!J546:J547)</f>
        <v>Harry</v>
      </c>
      <c r="AF72" s="157"/>
      <c r="AG72" s="157"/>
      <c r="AI72" s="68">
        <f>DGET(DB!A485:CL497,"K E",DB!J546:J547)</f>
        <v>10</v>
      </c>
      <c r="AK72" s="72">
        <f>DGET(DB!A485:CL497,"ES E",DB!J546:J547)</f>
        <v>64</v>
      </c>
      <c r="AL72" s="68" t="str">
        <f t="shared" si="26"/>
        <v>-</v>
      </c>
      <c r="AM72" s="73">
        <f>DGET(DB!A485:CL497,"MS E",DB!J546:J547)</f>
        <v>68</v>
      </c>
      <c r="AO72" s="72">
        <f>DGET(DB!A485:CL497,"P E",DB!J546:J547)</f>
        <v>9</v>
      </c>
      <c r="AP72" s="33"/>
      <c r="AQ72" s="32"/>
      <c r="AR72" s="72" t="s">
        <v>38</v>
      </c>
      <c r="AS72" s="157" t="str">
        <f>DGET(DB!A498:CL510,"Signatur",DB!J546:J547)</f>
        <v>Gunners</v>
      </c>
      <c r="AT72" s="157"/>
      <c r="AU72" s="157"/>
      <c r="AW72" s="68">
        <f>DGET(DB!A498:CL510,"K E",DB!J546:J547)</f>
        <v>10</v>
      </c>
      <c r="AY72" s="72">
        <f>DGET(DB!A498:CL510,"ES E",DB!J546:J547)</f>
        <v>66</v>
      </c>
      <c r="AZ72" s="68" t="str">
        <f t="shared" si="27"/>
        <v>-</v>
      </c>
      <c r="BA72" s="73">
        <f>DGET(DB!A498:CL510,"MS E",DB!J546:J547)</f>
        <v>70</v>
      </c>
      <c r="BC72" s="72">
        <f>DGET(DB!A498:CL510,"P E",DB!J546:J547)</f>
        <v>10</v>
      </c>
      <c r="BD72" s="33"/>
    </row>
    <row r="73" spans="1:56" ht="14.1" customHeight="1" x14ac:dyDescent="0.15">
      <c r="A73" s="32"/>
      <c r="B73" s="72" t="s">
        <v>39</v>
      </c>
      <c r="C73" s="157" t="str">
        <f>DGET(DB!A459:CL471,"Signatur",DB!K546:K547)</f>
        <v>Kudsken</v>
      </c>
      <c r="D73" s="157"/>
      <c r="E73" s="157"/>
      <c r="G73" s="68">
        <f>DGET(DB!A459:CL471,"K E",DB!K546:K547)</f>
        <v>10</v>
      </c>
      <c r="I73" s="72">
        <f>DGET(DB!A459:CL471,"ES E",DB!K546:K547)</f>
        <v>55</v>
      </c>
      <c r="J73" s="68" t="str">
        <f t="shared" si="24"/>
        <v>-</v>
      </c>
      <c r="K73" s="73">
        <f>DGET(DB!A459:CL471,"MS E",DB!K546:K547)</f>
        <v>63</v>
      </c>
      <c r="M73" s="72">
        <f>DGET(DB!A459:CL471,"P E",DB!K546:K547)</f>
        <v>6</v>
      </c>
      <c r="N73" s="33"/>
      <c r="O73" s="32"/>
      <c r="P73" s="72" t="s">
        <v>39</v>
      </c>
      <c r="Q73" s="157" t="str">
        <f>DGET(DB!A472:CL484,"Signatur",DB!K546:K547)</f>
        <v>Laplace</v>
      </c>
      <c r="R73" s="157"/>
      <c r="S73" s="157"/>
      <c r="U73" s="68">
        <f>DGET(DB!A472:CL484,"K E",DB!K546:K547)</f>
        <v>10</v>
      </c>
      <c r="W73" s="72">
        <f>DGET(DB!A472:CL484,"ES E",DB!K546:K547)</f>
        <v>63</v>
      </c>
      <c r="X73" s="68" t="str">
        <f t="shared" si="25"/>
        <v>-</v>
      </c>
      <c r="Y73" s="73">
        <f>DGET(DB!A472:CL484,"MS E",DB!K546:K547)</f>
        <v>66</v>
      </c>
      <c r="AA73" s="72">
        <f>DGET(DB!A472:CL484,"P E",DB!K546:K547)</f>
        <v>10</v>
      </c>
      <c r="AB73" s="33"/>
      <c r="AC73" s="32"/>
      <c r="AD73" s="72" t="s">
        <v>39</v>
      </c>
      <c r="AE73" s="157" t="str">
        <f>DGET(DB!A485:CL497,"Signatur",DB!K546:K547)</f>
        <v>Livpool</v>
      </c>
      <c r="AF73" s="157"/>
      <c r="AG73" s="157"/>
      <c r="AI73" s="68">
        <f>DGET(DB!A485:CL497,"K E",DB!K546:K547)</f>
        <v>10</v>
      </c>
      <c r="AK73" s="72">
        <f>DGET(DB!A485:CL497,"ES E",DB!K546:K547)</f>
        <v>65</v>
      </c>
      <c r="AL73" s="68" t="str">
        <f t="shared" si="26"/>
        <v>-</v>
      </c>
      <c r="AM73" s="73">
        <f>DGET(DB!A485:CL497,"MS E",DB!K546:K547)</f>
        <v>67</v>
      </c>
      <c r="AO73" s="72">
        <f>DGET(DB!A485:CL497,"P E",DB!K546:K547)</f>
        <v>7</v>
      </c>
      <c r="AP73" s="33"/>
      <c r="AQ73" s="32"/>
      <c r="AR73" s="72" t="s">
        <v>39</v>
      </c>
      <c r="AS73" s="157" t="str">
        <f>DGET(DB!A498:CL510,"Signatur",DB!K546:K547)</f>
        <v>Murer</v>
      </c>
      <c r="AT73" s="157"/>
      <c r="AU73" s="157"/>
      <c r="AW73" s="68">
        <f>DGET(DB!A498:CL510,"K E",DB!K546:K547)</f>
        <v>10</v>
      </c>
      <c r="AY73" s="72">
        <f>DGET(DB!A498:CL510,"ES E",DB!K546:K547)</f>
        <v>62</v>
      </c>
      <c r="AZ73" s="68" t="str">
        <f t="shared" si="27"/>
        <v>-</v>
      </c>
      <c r="BA73" s="73">
        <f>DGET(DB!A498:CL510,"MS E",DB!K546:K547)</f>
        <v>68</v>
      </c>
      <c r="BC73" s="72">
        <f>DGET(DB!A498:CL510,"P E",DB!K546:K547)</f>
        <v>9</v>
      </c>
      <c r="BD73" s="33"/>
    </row>
    <row r="74" spans="1:56" ht="14.1" customHeight="1" x14ac:dyDescent="0.15">
      <c r="A74" s="32"/>
      <c r="B74" s="72" t="s">
        <v>40</v>
      </c>
      <c r="C74" s="157" t="str">
        <f>DGET(DB!A459:CL471,"Signatur",DB!L546:L547)</f>
        <v>Zico</v>
      </c>
      <c r="D74" s="157"/>
      <c r="E74" s="157"/>
      <c r="G74" s="68">
        <f>DGET(DB!A459:CL471,"K E",DB!L546:L547)</f>
        <v>10</v>
      </c>
      <c r="I74" s="72">
        <f>DGET(DB!A459:CL471,"ES E",DB!L546:L547)</f>
        <v>58</v>
      </c>
      <c r="J74" s="68" t="str">
        <f t="shared" si="24"/>
        <v>-</v>
      </c>
      <c r="K74" s="73">
        <f>DGET(DB!A459:CL471,"MS E",DB!L546:L547)</f>
        <v>68</v>
      </c>
      <c r="M74" s="72">
        <f>DGET(DB!A459:CL471,"P E",DB!L546:L547)</f>
        <v>5</v>
      </c>
      <c r="N74" s="33"/>
      <c r="O74" s="32"/>
      <c r="P74" s="72" t="s">
        <v>40</v>
      </c>
      <c r="Q74" s="157" t="str">
        <f>DGET(DB!A472:CL484,"Signatur",DB!L546:L547)</f>
        <v>Lauge</v>
      </c>
      <c r="R74" s="157"/>
      <c r="S74" s="157"/>
      <c r="U74" s="68">
        <f>DGET(DB!A472:CL484,"K E",DB!L546:L547)</f>
        <v>10</v>
      </c>
      <c r="W74" s="72">
        <f>DGET(DB!A472:CL484,"ES E",DB!L546:L547)</f>
        <v>59</v>
      </c>
      <c r="X74" s="68" t="str">
        <f t="shared" si="25"/>
        <v>-</v>
      </c>
      <c r="Y74" s="73">
        <f>DGET(DB!A472:CL484,"MS E",DB!L546:L547)</f>
        <v>67</v>
      </c>
      <c r="AA74" s="72">
        <f>DGET(DB!A472:CL484,"P E",DB!L546:L547)</f>
        <v>5</v>
      </c>
      <c r="AB74" s="33"/>
      <c r="AC74" s="32"/>
      <c r="AD74" s="72" t="s">
        <v>40</v>
      </c>
      <c r="AE74" s="157" t="str">
        <f>DGET(DB!A485:CL497,"Signatur",DB!L546:L547)</f>
        <v>Zico</v>
      </c>
      <c r="AF74" s="157"/>
      <c r="AG74" s="157"/>
      <c r="AI74" s="68">
        <f>DGET(DB!A485:CL497,"K E",DB!L546:L547)</f>
        <v>10</v>
      </c>
      <c r="AK74" s="72">
        <f>DGET(DB!A485:CL497,"ES E",DB!L546:L547)</f>
        <v>58</v>
      </c>
      <c r="AL74" s="68" t="str">
        <f t="shared" si="26"/>
        <v>-</v>
      </c>
      <c r="AM74" s="73">
        <f>DGET(DB!A485:CL497,"MS E",DB!L546:L547)</f>
        <v>67</v>
      </c>
      <c r="AO74" s="72">
        <f>DGET(DB!A485:CL497,"P E",DB!L546:L547)</f>
        <v>6</v>
      </c>
      <c r="AP74" s="33"/>
      <c r="AQ74" s="32"/>
      <c r="AR74" s="72" t="s">
        <v>40</v>
      </c>
      <c r="AS74" s="157" t="str">
        <f>DGET(DB!A498:CL510,"Signatur",DB!L546:L547)</f>
        <v>Futte</v>
      </c>
      <c r="AT74" s="157"/>
      <c r="AU74" s="157"/>
      <c r="AW74" s="68">
        <f>DGET(DB!A498:CL510,"K E",DB!L546:L547)</f>
        <v>10</v>
      </c>
      <c r="AY74" s="72">
        <f>DGET(DB!A498:CL510,"ES E",DB!L546:L547)</f>
        <v>66</v>
      </c>
      <c r="AZ74" s="68" t="str">
        <f t="shared" si="27"/>
        <v>-</v>
      </c>
      <c r="BA74" s="73">
        <f>DGET(DB!A498:CL510,"MS E",DB!L546:L547)</f>
        <v>71</v>
      </c>
      <c r="BC74" s="72">
        <f>DGET(DB!A498:CL510,"P E",DB!L546:L547)</f>
        <v>8</v>
      </c>
      <c r="BD74" s="33"/>
    </row>
    <row r="75" spans="1:56" ht="14.1" customHeight="1" x14ac:dyDescent="0.15">
      <c r="A75" s="32"/>
      <c r="N75" s="33"/>
      <c r="O75" s="32"/>
      <c r="AB75" s="33"/>
      <c r="AC75" s="32"/>
      <c r="AP75" s="33"/>
      <c r="AQ75" s="32"/>
      <c r="BD75" s="33"/>
    </row>
    <row r="76" spans="1:56" ht="14.1" customHeight="1" x14ac:dyDescent="0.15">
      <c r="A76" s="32"/>
      <c r="B76" s="165" t="s">
        <v>21</v>
      </c>
      <c r="C76" s="165"/>
      <c r="D76" s="166"/>
      <c r="E76" s="169"/>
      <c r="F76" s="169"/>
      <c r="G76" s="169"/>
      <c r="H76" s="169"/>
      <c r="I76" s="169"/>
      <c r="J76" s="169"/>
      <c r="K76" s="169"/>
      <c r="L76" s="169"/>
      <c r="M76" s="169"/>
      <c r="N76" s="33"/>
      <c r="O76" s="32"/>
      <c r="P76" s="165" t="s">
        <v>21</v>
      </c>
      <c r="Q76" s="165"/>
      <c r="R76" s="166"/>
      <c r="S76" s="169"/>
      <c r="T76" s="169"/>
      <c r="U76" s="169"/>
      <c r="V76" s="169"/>
      <c r="W76" s="169"/>
      <c r="X76" s="169"/>
      <c r="Y76" s="169"/>
      <c r="Z76" s="169"/>
      <c r="AA76" s="169"/>
      <c r="AB76" s="33"/>
      <c r="AC76" s="32"/>
      <c r="AD76" s="165" t="s">
        <v>21</v>
      </c>
      <c r="AE76" s="165"/>
      <c r="AF76" s="166"/>
      <c r="AG76" s="169"/>
      <c r="AH76" s="169"/>
      <c r="AI76" s="169"/>
      <c r="AJ76" s="169"/>
      <c r="AK76" s="169"/>
      <c r="AL76" s="169"/>
      <c r="AM76" s="169"/>
      <c r="AN76" s="169"/>
      <c r="AO76" s="169"/>
      <c r="AP76" s="33"/>
      <c r="AQ76" s="32"/>
      <c r="AR76" s="165" t="s">
        <v>21</v>
      </c>
      <c r="AS76" s="165"/>
      <c r="AT76" s="166"/>
      <c r="AU76" s="169"/>
      <c r="AV76" s="169"/>
      <c r="AW76" s="169"/>
      <c r="AX76" s="169"/>
      <c r="AY76" s="169"/>
      <c r="AZ76" s="169"/>
      <c r="BA76" s="169"/>
      <c r="BB76" s="169"/>
      <c r="BC76" s="169"/>
      <c r="BD76" s="33"/>
    </row>
    <row r="77" spans="1:56" ht="14.1" customHeight="1" x14ac:dyDescent="0.15">
      <c r="A77" s="32"/>
      <c r="B77" s="156" t="str">
        <f>DB!C275</f>
        <v>United</v>
      </c>
      <c r="C77" s="156"/>
      <c r="D77" s="68" t="str">
        <f t="shared" ref="D77:D82" si="28">IF(B77&lt;&gt;"","-","")</f>
        <v>-</v>
      </c>
      <c r="E77" s="167" t="str">
        <f>DB!H275</f>
        <v>Flinca</v>
      </c>
      <c r="F77" s="167"/>
      <c r="G77" s="167"/>
      <c r="H77" s="167"/>
      <c r="I77" s="167"/>
      <c r="J77" s="167"/>
      <c r="K77" s="169"/>
      <c r="L77" s="169"/>
      <c r="M77" s="169"/>
      <c r="N77" s="33"/>
      <c r="O77" s="32"/>
      <c r="P77" s="156" t="str">
        <f>DB!C282</f>
        <v>Steam</v>
      </c>
      <c r="Q77" s="156"/>
      <c r="R77" s="68" t="str">
        <f t="shared" ref="R77:R82" si="29">IF(P77&lt;&gt;"","-","")</f>
        <v>-</v>
      </c>
      <c r="S77" s="167" t="str">
        <f>DB!H282</f>
        <v>Chelsea</v>
      </c>
      <c r="T77" s="167"/>
      <c r="U77" s="167"/>
      <c r="V77" s="167"/>
      <c r="W77" s="167"/>
      <c r="X77" s="167"/>
      <c r="Y77" s="169"/>
      <c r="Z77" s="169"/>
      <c r="AA77" s="169"/>
      <c r="AB77" s="33"/>
      <c r="AC77" s="32"/>
      <c r="AD77" s="156" t="str">
        <f>DB!C289</f>
        <v>Agger</v>
      </c>
      <c r="AE77" s="156"/>
      <c r="AF77" s="68" t="str">
        <f t="shared" ref="AF77:AF82" si="30">IF(AD77&lt;&gt;"","-","")</f>
        <v>-</v>
      </c>
      <c r="AG77" s="167" t="str">
        <f>DB!H289</f>
        <v>Arsenal</v>
      </c>
      <c r="AH77" s="167"/>
      <c r="AI77" s="167"/>
      <c r="AJ77" s="167"/>
      <c r="AK77" s="167"/>
      <c r="AL77" s="167"/>
      <c r="AM77" s="169"/>
      <c r="AN77" s="169"/>
      <c r="AO77" s="169"/>
      <c r="AP77" s="33"/>
      <c r="AQ77" s="32"/>
      <c r="AR77" s="156" t="str">
        <f>DB!C296</f>
        <v>Far</v>
      </c>
      <c r="AS77" s="156"/>
      <c r="AT77" s="68" t="str">
        <f t="shared" ref="AT77:AT82" si="31">IF(AR77&lt;&gt;"","-","")</f>
        <v>-</v>
      </c>
      <c r="AU77" s="167" t="str">
        <f>DB!H296</f>
        <v>Forest</v>
      </c>
      <c r="AV77" s="167"/>
      <c r="AW77" s="167"/>
      <c r="AX77" s="167"/>
      <c r="AY77" s="167"/>
      <c r="AZ77" s="167"/>
      <c r="BA77" s="169"/>
      <c r="BB77" s="169"/>
      <c r="BC77" s="169"/>
      <c r="BD77" s="33"/>
    </row>
    <row r="78" spans="1:56" ht="14.1" customHeight="1" x14ac:dyDescent="0.15">
      <c r="A78" s="32"/>
      <c r="B78" s="156" t="str">
        <f>DB!C276</f>
        <v>Lund</v>
      </c>
      <c r="C78" s="156"/>
      <c r="D78" s="68" t="str">
        <f t="shared" si="28"/>
        <v>-</v>
      </c>
      <c r="E78" s="167" t="str">
        <f>DB!H276</f>
        <v>LPHJ</v>
      </c>
      <c r="F78" s="167"/>
      <c r="G78" s="167"/>
      <c r="H78" s="167"/>
      <c r="I78" s="167"/>
      <c r="J78" s="167"/>
      <c r="K78" s="169"/>
      <c r="L78" s="169"/>
      <c r="M78" s="169"/>
      <c r="N78" s="33"/>
      <c r="O78" s="32"/>
      <c r="P78" s="156" t="str">
        <f>DB!C283</f>
        <v>Futte</v>
      </c>
      <c r="Q78" s="156"/>
      <c r="R78" s="68" t="str">
        <f t="shared" si="29"/>
        <v>-</v>
      </c>
      <c r="S78" s="167" t="str">
        <f>DB!H283</f>
        <v>Idskov</v>
      </c>
      <c r="T78" s="167"/>
      <c r="U78" s="167"/>
      <c r="V78" s="167"/>
      <c r="W78" s="167"/>
      <c r="X78" s="167"/>
      <c r="Y78" s="169"/>
      <c r="Z78" s="169"/>
      <c r="AA78" s="169"/>
      <c r="AB78" s="33"/>
      <c r="AC78" s="32"/>
      <c r="AD78" s="156" t="str">
        <f>DB!C290</f>
        <v>Select</v>
      </c>
      <c r="AE78" s="156"/>
      <c r="AF78" s="68" t="str">
        <f t="shared" si="30"/>
        <v>-</v>
      </c>
      <c r="AG78" s="167" t="str">
        <f>DB!H290</f>
        <v>Livpool</v>
      </c>
      <c r="AH78" s="167"/>
      <c r="AI78" s="167"/>
      <c r="AJ78" s="167"/>
      <c r="AK78" s="167"/>
      <c r="AL78" s="167"/>
      <c r="AM78" s="169"/>
      <c r="AN78" s="169"/>
      <c r="AO78" s="169"/>
      <c r="AP78" s="33"/>
      <c r="AQ78" s="32"/>
      <c r="AR78" s="156" t="str">
        <f>DB!C297</f>
        <v>Steam</v>
      </c>
      <c r="AS78" s="156"/>
      <c r="AT78" s="68" t="str">
        <f t="shared" si="31"/>
        <v>-</v>
      </c>
      <c r="AU78" s="167" t="str">
        <f>DB!H297</f>
        <v>Futte</v>
      </c>
      <c r="AV78" s="167"/>
      <c r="AW78" s="167"/>
      <c r="AX78" s="167"/>
      <c r="AY78" s="167"/>
      <c r="AZ78" s="167"/>
      <c r="BA78" s="169"/>
      <c r="BB78" s="169"/>
      <c r="BC78" s="169"/>
      <c r="BD78" s="33"/>
    </row>
    <row r="79" spans="1:56" ht="14.1" customHeight="1" x14ac:dyDescent="0.15">
      <c r="A79" s="32"/>
      <c r="B79" s="156" t="str">
        <f>DB!C277</f>
        <v>Forest</v>
      </c>
      <c r="C79" s="156"/>
      <c r="D79" s="68" t="str">
        <f t="shared" si="28"/>
        <v>-</v>
      </c>
      <c r="E79" s="167" t="str">
        <f>DB!H277</f>
        <v>Select</v>
      </c>
      <c r="F79" s="167"/>
      <c r="G79" s="167"/>
      <c r="H79" s="167"/>
      <c r="I79" s="167"/>
      <c r="J79" s="167"/>
      <c r="K79" s="169"/>
      <c r="L79" s="169"/>
      <c r="M79" s="169"/>
      <c r="N79" s="33"/>
      <c r="O79" s="32"/>
      <c r="P79" s="156" t="str">
        <f>DB!C284</f>
        <v>Mauer</v>
      </c>
      <c r="Q79" s="156"/>
      <c r="R79" s="68" t="str">
        <f t="shared" si="29"/>
        <v>-</v>
      </c>
      <c r="S79" s="167" t="str">
        <f>DB!H284</f>
        <v>Laplace</v>
      </c>
      <c r="T79" s="167"/>
      <c r="U79" s="167"/>
      <c r="V79" s="167"/>
      <c r="W79" s="167"/>
      <c r="X79" s="167"/>
      <c r="Y79" s="169"/>
      <c r="Z79" s="169"/>
      <c r="AA79" s="169"/>
      <c r="AB79" s="33"/>
      <c r="AC79" s="32"/>
      <c r="AD79" s="156" t="str">
        <f>DB!C291</f>
        <v>Idskov</v>
      </c>
      <c r="AE79" s="156"/>
      <c r="AF79" s="68" t="str">
        <f t="shared" si="30"/>
        <v>-</v>
      </c>
      <c r="AG79" s="167" t="str">
        <f>DB!H291</f>
        <v>Harry</v>
      </c>
      <c r="AH79" s="167"/>
      <c r="AI79" s="167"/>
      <c r="AJ79" s="167"/>
      <c r="AK79" s="167"/>
      <c r="AL79" s="167"/>
      <c r="AM79" s="169"/>
      <c r="AN79" s="169"/>
      <c r="AO79" s="169"/>
      <c r="AP79" s="33"/>
      <c r="AQ79" s="32"/>
      <c r="AR79" s="156" t="str">
        <f>DB!C298</f>
        <v>Gunners</v>
      </c>
      <c r="AS79" s="156"/>
      <c r="AT79" s="68" t="str">
        <f t="shared" si="31"/>
        <v>-</v>
      </c>
      <c r="AU79" s="167" t="str">
        <f>DB!H298</f>
        <v>Percy</v>
      </c>
      <c r="AV79" s="167"/>
      <c r="AW79" s="167"/>
      <c r="AX79" s="167"/>
      <c r="AY79" s="167"/>
      <c r="AZ79" s="167"/>
      <c r="BA79" s="169"/>
      <c r="BB79" s="169"/>
      <c r="BC79" s="169"/>
      <c r="BD79" s="33"/>
    </row>
    <row r="80" spans="1:56" ht="14.1" customHeight="1" x14ac:dyDescent="0.15">
      <c r="A80" s="32"/>
      <c r="B80" s="156" t="str">
        <f>DB!C278</f>
        <v>Idskov</v>
      </c>
      <c r="C80" s="156"/>
      <c r="D80" s="68" t="str">
        <f t="shared" si="28"/>
        <v>-</v>
      </c>
      <c r="E80" s="167" t="str">
        <f>DB!H278</f>
        <v>Hede</v>
      </c>
      <c r="F80" s="167"/>
      <c r="G80" s="167"/>
      <c r="H80" s="167"/>
      <c r="I80" s="167"/>
      <c r="J80" s="167"/>
      <c r="K80" s="169"/>
      <c r="L80" s="169"/>
      <c r="M80" s="169"/>
      <c r="N80" s="33"/>
      <c r="O80" s="32"/>
      <c r="P80" s="156" t="str">
        <f>DB!C285</f>
        <v>Lauge</v>
      </c>
      <c r="Q80" s="156"/>
      <c r="R80" s="68" t="str">
        <f t="shared" si="29"/>
        <v>-</v>
      </c>
      <c r="S80" s="167" t="str">
        <f>DB!H285</f>
        <v>Murer</v>
      </c>
      <c r="T80" s="167"/>
      <c r="U80" s="167"/>
      <c r="V80" s="167"/>
      <c r="W80" s="167"/>
      <c r="X80" s="167"/>
      <c r="Y80" s="169"/>
      <c r="Z80" s="169"/>
      <c r="AA80" s="169"/>
      <c r="AB80" s="33"/>
      <c r="AC80" s="32"/>
      <c r="AD80" s="156" t="str">
        <f>DB!C292</f>
        <v>Håvard</v>
      </c>
      <c r="AE80" s="156"/>
      <c r="AF80" s="68" t="str">
        <f t="shared" si="30"/>
        <v>-</v>
      </c>
      <c r="AG80" s="167" t="str">
        <f>DB!H292</f>
        <v>SPVK</v>
      </c>
      <c r="AH80" s="167"/>
      <c r="AI80" s="167"/>
      <c r="AJ80" s="167"/>
      <c r="AK80" s="167"/>
      <c r="AL80" s="167"/>
      <c r="AM80" s="169"/>
      <c r="AN80" s="169"/>
      <c r="AO80" s="169"/>
      <c r="AP80" s="33"/>
      <c r="AQ80" s="32"/>
      <c r="AR80" s="156" t="str">
        <f>DB!C299</f>
        <v>Select</v>
      </c>
      <c r="AS80" s="156"/>
      <c r="AT80" s="68" t="str">
        <f t="shared" si="31"/>
        <v>-</v>
      </c>
      <c r="AU80" s="167" t="str">
        <f>DB!H299</f>
        <v>LPHJ</v>
      </c>
      <c r="AV80" s="167"/>
      <c r="AW80" s="167"/>
      <c r="AX80" s="167"/>
      <c r="AY80" s="167"/>
      <c r="AZ80" s="167"/>
      <c r="BA80" s="169"/>
      <c r="BB80" s="169"/>
      <c r="BC80" s="169"/>
      <c r="BD80" s="33"/>
    </row>
    <row r="81" spans="1:57" ht="14.1" customHeight="1" x14ac:dyDescent="0.15">
      <c r="A81" s="32"/>
      <c r="B81" s="156" t="str">
        <f>DB!C279</f>
        <v>Zico</v>
      </c>
      <c r="C81" s="156"/>
      <c r="D81" s="68" t="str">
        <f t="shared" si="28"/>
        <v>-</v>
      </c>
      <c r="E81" s="167" t="str">
        <f>DB!H279</f>
        <v>Kudsken</v>
      </c>
      <c r="F81" s="167"/>
      <c r="G81" s="167"/>
      <c r="H81" s="167"/>
      <c r="I81" s="167"/>
      <c r="J81" s="167"/>
      <c r="K81" s="169"/>
      <c r="L81" s="169"/>
      <c r="M81" s="169"/>
      <c r="N81" s="33"/>
      <c r="O81" s="32"/>
      <c r="P81" s="156" t="str">
        <f>DB!C286</f>
        <v>Kinks</v>
      </c>
      <c r="Q81" s="156"/>
      <c r="R81" s="68" t="str">
        <f t="shared" si="29"/>
        <v>-</v>
      </c>
      <c r="S81" s="167" t="str">
        <f>DB!H286</f>
        <v>Nuser</v>
      </c>
      <c r="T81" s="167"/>
      <c r="U81" s="167"/>
      <c r="V81" s="167"/>
      <c r="W81" s="167"/>
      <c r="X81" s="167"/>
      <c r="Y81" s="169"/>
      <c r="Z81" s="169"/>
      <c r="AA81" s="169"/>
      <c r="AB81" s="33"/>
      <c r="AC81" s="32"/>
      <c r="AD81" s="156" t="str">
        <f>DB!C293</f>
        <v>Cottee</v>
      </c>
      <c r="AE81" s="156"/>
      <c r="AF81" s="68" t="str">
        <f t="shared" si="30"/>
        <v>-</v>
      </c>
      <c r="AG81" s="167" t="str">
        <f>DB!H293</f>
        <v>Far</v>
      </c>
      <c r="AH81" s="167"/>
      <c r="AI81" s="167"/>
      <c r="AJ81" s="167"/>
      <c r="AK81" s="167"/>
      <c r="AL81" s="167"/>
      <c r="AM81" s="169"/>
      <c r="AN81" s="169"/>
      <c r="AO81" s="169"/>
      <c r="AP81" s="33"/>
      <c r="AQ81" s="32"/>
      <c r="AR81" s="156" t="str">
        <f>DB!C300</f>
        <v>Flinca</v>
      </c>
      <c r="AS81" s="156"/>
      <c r="AT81" s="68" t="str">
        <f t="shared" si="31"/>
        <v>-</v>
      </c>
      <c r="AU81" s="167" t="str">
        <f>DB!H300</f>
        <v>Himbo</v>
      </c>
      <c r="AV81" s="167"/>
      <c r="AW81" s="167"/>
      <c r="AX81" s="167"/>
      <c r="AY81" s="167"/>
      <c r="AZ81" s="167"/>
      <c r="BA81" s="169"/>
      <c r="BB81" s="169"/>
      <c r="BC81" s="169"/>
      <c r="BD81" s="33"/>
    </row>
    <row r="82" spans="1:57" ht="14.1" customHeight="1" x14ac:dyDescent="0.15">
      <c r="A82" s="32"/>
      <c r="B82" s="156" t="str">
        <f>DB!C280</f>
        <v>LUFCMOT</v>
      </c>
      <c r="C82" s="156"/>
      <c r="D82" s="68" t="str">
        <f t="shared" si="28"/>
        <v>-</v>
      </c>
      <c r="E82" s="167" t="str">
        <f>DB!H280</f>
        <v>Far</v>
      </c>
      <c r="F82" s="167"/>
      <c r="G82" s="167"/>
      <c r="H82" s="167"/>
      <c r="I82" s="167"/>
      <c r="J82" s="167"/>
      <c r="K82" s="169"/>
      <c r="L82" s="169"/>
      <c r="M82" s="169"/>
      <c r="N82" s="33"/>
      <c r="O82" s="32"/>
      <c r="P82" s="156" t="str">
        <f>DB!C287</f>
        <v>MFP</v>
      </c>
      <c r="Q82" s="156"/>
      <c r="R82" s="68" t="str">
        <f t="shared" si="29"/>
        <v>-</v>
      </c>
      <c r="S82" s="167" t="str">
        <f>DB!H287</f>
        <v>Højgård</v>
      </c>
      <c r="T82" s="167"/>
      <c r="U82" s="167"/>
      <c r="V82" s="167"/>
      <c r="W82" s="167"/>
      <c r="X82" s="167"/>
      <c r="Y82" s="169"/>
      <c r="Z82" s="169"/>
      <c r="AA82" s="169"/>
      <c r="AB82" s="33"/>
      <c r="AC82" s="32"/>
      <c r="AD82" s="156" t="str">
        <f>DB!C294</f>
        <v>Zico</v>
      </c>
      <c r="AE82" s="156"/>
      <c r="AF82" s="68" t="str">
        <f t="shared" si="30"/>
        <v>-</v>
      </c>
      <c r="AG82" s="167" t="str">
        <f>DB!H294</f>
        <v>Frydkær</v>
      </c>
      <c r="AH82" s="167"/>
      <c r="AI82" s="167"/>
      <c r="AJ82" s="167"/>
      <c r="AK82" s="167"/>
      <c r="AL82" s="167"/>
      <c r="AM82" s="169"/>
      <c r="AN82" s="169"/>
      <c r="AO82" s="169"/>
      <c r="AP82" s="33"/>
      <c r="AQ82" s="32"/>
      <c r="AR82" s="156" t="str">
        <f>DB!C301</f>
        <v>Benbo</v>
      </c>
      <c r="AS82" s="156"/>
      <c r="AT82" s="68" t="str">
        <f t="shared" si="31"/>
        <v>-</v>
      </c>
      <c r="AU82" s="167" t="str">
        <f>DB!H301</f>
        <v>Murer</v>
      </c>
      <c r="AV82" s="167"/>
      <c r="AW82" s="167"/>
      <c r="AX82" s="167"/>
      <c r="AY82" s="167"/>
      <c r="AZ82" s="167"/>
      <c r="BA82" s="169"/>
      <c r="BB82" s="169"/>
      <c r="BC82" s="169"/>
      <c r="BD82" s="33"/>
    </row>
    <row r="83" spans="1:57" ht="14.1" customHeight="1" x14ac:dyDescent="0.15">
      <c r="A83" s="32"/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33"/>
      <c r="O83" s="32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33"/>
      <c r="AC83" s="32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33"/>
      <c r="AQ83" s="32"/>
      <c r="AR83" s="169"/>
      <c r="AS83" s="169"/>
      <c r="AT83" s="169"/>
      <c r="AU83" s="169"/>
      <c r="AV83" s="169"/>
      <c r="AW83" s="169"/>
      <c r="AX83" s="169"/>
      <c r="AY83" s="169"/>
      <c r="AZ83" s="169"/>
      <c r="BA83" s="169"/>
      <c r="BB83" s="169"/>
      <c r="BC83" s="169"/>
      <c r="BD83" s="33"/>
    </row>
    <row r="84" spans="1:57" ht="14.1" customHeight="1" x14ac:dyDescent="0.15">
      <c r="A84" s="32"/>
      <c r="B84" s="165" t="s">
        <v>49</v>
      </c>
      <c r="C84" s="165"/>
      <c r="D84" s="165"/>
      <c r="E84" s="165"/>
      <c r="F84" s="169"/>
      <c r="G84" s="169"/>
      <c r="H84" s="169"/>
      <c r="I84" s="169"/>
      <c r="J84" s="169"/>
      <c r="K84" s="169"/>
      <c r="L84" s="169"/>
      <c r="M84" s="169"/>
      <c r="N84" s="33"/>
      <c r="O84" s="32"/>
      <c r="P84" s="165" t="s">
        <v>49</v>
      </c>
      <c r="Q84" s="165"/>
      <c r="R84" s="165"/>
      <c r="S84" s="165"/>
      <c r="T84" s="169"/>
      <c r="U84" s="169"/>
      <c r="V84" s="169"/>
      <c r="W84" s="169"/>
      <c r="X84" s="169"/>
      <c r="Y84" s="169"/>
      <c r="Z84" s="169"/>
      <c r="AA84" s="169"/>
      <c r="AB84" s="33"/>
      <c r="AC84" s="32"/>
      <c r="AD84" s="165" t="s">
        <v>49</v>
      </c>
      <c r="AE84" s="165"/>
      <c r="AF84" s="165"/>
      <c r="AG84" s="165"/>
      <c r="AH84" s="169"/>
      <c r="AI84" s="169"/>
      <c r="AJ84" s="169"/>
      <c r="AK84" s="169"/>
      <c r="AL84" s="169"/>
      <c r="AM84" s="169"/>
      <c r="AN84" s="169"/>
      <c r="AO84" s="169"/>
      <c r="AP84" s="33"/>
      <c r="AQ84" s="32"/>
      <c r="AR84" s="165" t="s">
        <v>49</v>
      </c>
      <c r="AS84" s="165"/>
      <c r="AT84" s="165"/>
      <c r="AU84" s="165"/>
      <c r="AV84" s="169"/>
      <c r="AW84" s="169"/>
      <c r="AX84" s="169"/>
      <c r="AY84" s="169"/>
      <c r="AZ84" s="169"/>
      <c r="BA84" s="169"/>
      <c r="BB84" s="169"/>
      <c r="BC84" s="169"/>
      <c r="BD84" s="33"/>
    </row>
    <row r="85" spans="1:57" ht="14.1" customHeight="1" x14ac:dyDescent="0.15">
      <c r="A85" s="32"/>
      <c r="B85" s="171"/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33"/>
      <c r="O85" s="32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33"/>
      <c r="AC85" s="32"/>
      <c r="AD85" s="171"/>
      <c r="AE85" s="171"/>
      <c r="AF85" s="171"/>
      <c r="AG85" s="171"/>
      <c r="AH85" s="171"/>
      <c r="AI85" s="171"/>
      <c r="AJ85" s="171"/>
      <c r="AK85" s="171"/>
      <c r="AL85" s="171"/>
      <c r="AM85" s="171"/>
      <c r="AN85" s="171"/>
      <c r="AO85" s="171"/>
      <c r="AP85" s="33"/>
      <c r="AQ85" s="32"/>
      <c r="AR85" s="171"/>
      <c r="AS85" s="171"/>
      <c r="AT85" s="171"/>
      <c r="AU85" s="171"/>
      <c r="AV85" s="171"/>
      <c r="AW85" s="171"/>
      <c r="AX85" s="171"/>
      <c r="AY85" s="171"/>
      <c r="AZ85" s="171"/>
      <c r="BA85" s="171"/>
      <c r="BB85" s="171"/>
      <c r="BC85" s="171"/>
      <c r="BD85" s="33"/>
    </row>
    <row r="86" spans="1:57" ht="14.1" customHeight="1" x14ac:dyDescent="0.15">
      <c r="A86" s="32"/>
      <c r="B86" s="171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33"/>
      <c r="O86" s="32"/>
      <c r="P86" s="171"/>
      <c r="Q86" s="171"/>
      <c r="R86" s="171"/>
      <c r="S86" s="171"/>
      <c r="T86" s="171"/>
      <c r="U86" s="171"/>
      <c r="V86" s="171"/>
      <c r="W86" s="171"/>
      <c r="X86" s="171"/>
      <c r="Y86" s="171"/>
      <c r="Z86" s="171"/>
      <c r="AA86" s="171"/>
      <c r="AB86" s="33"/>
      <c r="AC86" s="32"/>
      <c r="AD86" s="171"/>
      <c r="AE86" s="171"/>
      <c r="AF86" s="171"/>
      <c r="AG86" s="171"/>
      <c r="AH86" s="171"/>
      <c r="AI86" s="171"/>
      <c r="AJ86" s="171"/>
      <c r="AK86" s="171"/>
      <c r="AL86" s="171"/>
      <c r="AM86" s="171"/>
      <c r="AN86" s="171"/>
      <c r="AO86" s="171"/>
      <c r="AP86" s="33"/>
      <c r="AQ86" s="32"/>
      <c r="AR86" s="171"/>
      <c r="AS86" s="171"/>
      <c r="AT86" s="171"/>
      <c r="AU86" s="171"/>
      <c r="AV86" s="171"/>
      <c r="AW86" s="171"/>
      <c r="AX86" s="171"/>
      <c r="AY86" s="171"/>
      <c r="AZ86" s="171"/>
      <c r="BA86" s="171"/>
      <c r="BB86" s="171"/>
      <c r="BC86" s="171"/>
      <c r="BD86" s="33"/>
    </row>
    <row r="87" spans="1:57" ht="14.1" customHeight="1" x14ac:dyDescent="0.15">
      <c r="A87" s="32"/>
      <c r="B87" s="171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33"/>
      <c r="O87" s="32"/>
      <c r="P87" s="171"/>
      <c r="Q87" s="171"/>
      <c r="R87" s="171"/>
      <c r="S87" s="171"/>
      <c r="T87" s="171"/>
      <c r="U87" s="171"/>
      <c r="V87" s="171"/>
      <c r="W87" s="171"/>
      <c r="X87" s="171"/>
      <c r="Y87" s="171"/>
      <c r="Z87" s="171"/>
      <c r="AA87" s="171"/>
      <c r="AB87" s="33"/>
      <c r="AC87" s="32"/>
      <c r="AD87" s="171"/>
      <c r="AE87" s="171"/>
      <c r="AF87" s="171"/>
      <c r="AG87" s="171"/>
      <c r="AH87" s="171"/>
      <c r="AI87" s="171"/>
      <c r="AJ87" s="171"/>
      <c r="AK87" s="171"/>
      <c r="AL87" s="171"/>
      <c r="AM87" s="171"/>
      <c r="AN87" s="171"/>
      <c r="AO87" s="171"/>
      <c r="AP87" s="33"/>
      <c r="AQ87" s="32"/>
      <c r="AR87" s="171"/>
      <c r="AS87" s="171"/>
      <c r="AT87" s="171"/>
      <c r="AU87" s="171"/>
      <c r="AV87" s="171"/>
      <c r="AW87" s="171"/>
      <c r="AX87" s="171"/>
      <c r="AY87" s="171"/>
      <c r="AZ87" s="171"/>
      <c r="BA87" s="171"/>
      <c r="BB87" s="171"/>
      <c r="BC87" s="171"/>
      <c r="BD87" s="33"/>
    </row>
    <row r="88" spans="1:57" ht="14.1" customHeight="1" x14ac:dyDescent="0.15">
      <c r="A88" s="32"/>
      <c r="B88" s="171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33"/>
      <c r="O88" s="32"/>
      <c r="P88" s="171"/>
      <c r="Q88" s="171"/>
      <c r="R88" s="171"/>
      <c r="S88" s="171"/>
      <c r="T88" s="171"/>
      <c r="U88" s="171"/>
      <c r="V88" s="171"/>
      <c r="W88" s="171"/>
      <c r="X88" s="171"/>
      <c r="Y88" s="171"/>
      <c r="Z88" s="171"/>
      <c r="AA88" s="171"/>
      <c r="AB88" s="33"/>
      <c r="AC88" s="32"/>
      <c r="AD88" s="171"/>
      <c r="AE88" s="171"/>
      <c r="AF88" s="171"/>
      <c r="AG88" s="171"/>
      <c r="AH88" s="171"/>
      <c r="AI88" s="171"/>
      <c r="AJ88" s="171"/>
      <c r="AK88" s="171"/>
      <c r="AL88" s="171"/>
      <c r="AM88" s="171"/>
      <c r="AN88" s="171"/>
      <c r="AO88" s="171"/>
      <c r="AP88" s="33"/>
      <c r="AQ88" s="32"/>
      <c r="AR88" s="171"/>
      <c r="AS88" s="171"/>
      <c r="AT88" s="171"/>
      <c r="AU88" s="171"/>
      <c r="AV88" s="171"/>
      <c r="AW88" s="171"/>
      <c r="AX88" s="171"/>
      <c r="AY88" s="171"/>
      <c r="AZ88" s="171"/>
      <c r="BA88" s="171"/>
      <c r="BB88" s="171"/>
      <c r="BC88" s="171"/>
      <c r="BD88" s="33"/>
    </row>
    <row r="89" spans="1:57" ht="14.1" customHeight="1" x14ac:dyDescent="0.15">
      <c r="A89" s="32"/>
      <c r="B89" s="171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33"/>
      <c r="O89" s="32"/>
      <c r="P89" s="171"/>
      <c r="Q89" s="171"/>
      <c r="R89" s="171"/>
      <c r="S89" s="171"/>
      <c r="T89" s="171"/>
      <c r="U89" s="171"/>
      <c r="V89" s="171"/>
      <c r="W89" s="171"/>
      <c r="X89" s="171"/>
      <c r="Y89" s="171"/>
      <c r="Z89" s="171"/>
      <c r="AA89" s="171"/>
      <c r="AB89" s="33"/>
      <c r="AC89" s="32"/>
      <c r="AD89" s="171"/>
      <c r="AE89" s="171"/>
      <c r="AF89" s="171"/>
      <c r="AG89" s="171"/>
      <c r="AH89" s="171"/>
      <c r="AI89" s="171"/>
      <c r="AJ89" s="171"/>
      <c r="AK89" s="171"/>
      <c r="AL89" s="171"/>
      <c r="AM89" s="171"/>
      <c r="AN89" s="171"/>
      <c r="AO89" s="171"/>
      <c r="AP89" s="33"/>
      <c r="AQ89" s="32"/>
      <c r="AR89" s="171"/>
      <c r="AS89" s="171"/>
      <c r="AT89" s="171"/>
      <c r="AU89" s="171"/>
      <c r="AV89" s="171"/>
      <c r="AW89" s="171"/>
      <c r="AX89" s="171"/>
      <c r="AY89" s="171"/>
      <c r="AZ89" s="171"/>
      <c r="BA89" s="171"/>
      <c r="BB89" s="171"/>
      <c r="BC89" s="171"/>
      <c r="BD89" s="33"/>
    </row>
    <row r="90" spans="1:57" ht="14.1" customHeight="1" x14ac:dyDescent="0.15">
      <c r="A90" s="32"/>
      <c r="B90" s="171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33"/>
      <c r="O90" s="32"/>
      <c r="P90" s="171"/>
      <c r="Q90" s="171"/>
      <c r="R90" s="171"/>
      <c r="S90" s="171"/>
      <c r="T90" s="171"/>
      <c r="U90" s="171"/>
      <c r="V90" s="171"/>
      <c r="W90" s="171"/>
      <c r="X90" s="171"/>
      <c r="Y90" s="171"/>
      <c r="Z90" s="171"/>
      <c r="AA90" s="171"/>
      <c r="AB90" s="33"/>
      <c r="AC90" s="32"/>
      <c r="AD90" s="171"/>
      <c r="AE90" s="171"/>
      <c r="AF90" s="171"/>
      <c r="AG90" s="171"/>
      <c r="AH90" s="171"/>
      <c r="AI90" s="171"/>
      <c r="AJ90" s="171"/>
      <c r="AK90" s="171"/>
      <c r="AL90" s="171"/>
      <c r="AM90" s="171"/>
      <c r="AN90" s="171"/>
      <c r="AO90" s="171"/>
      <c r="AP90" s="33"/>
      <c r="AQ90" s="32"/>
      <c r="AR90" s="171"/>
      <c r="AS90" s="171"/>
      <c r="AT90" s="171"/>
      <c r="AU90" s="171"/>
      <c r="AV90" s="171"/>
      <c r="AW90" s="171"/>
      <c r="AX90" s="171"/>
      <c r="AY90" s="171"/>
      <c r="AZ90" s="171"/>
      <c r="BA90" s="171"/>
      <c r="BB90" s="171"/>
      <c r="BC90" s="171"/>
      <c r="BD90" s="33"/>
    </row>
    <row r="91" spans="1:57" ht="14.1" customHeight="1" x14ac:dyDescent="0.15">
      <c r="A91" s="32"/>
      <c r="B91" s="171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33"/>
      <c r="O91" s="32"/>
      <c r="P91" s="171"/>
      <c r="Q91" s="171"/>
      <c r="R91" s="171"/>
      <c r="S91" s="171"/>
      <c r="T91" s="171"/>
      <c r="U91" s="171"/>
      <c r="V91" s="171"/>
      <c r="W91" s="171"/>
      <c r="X91" s="171"/>
      <c r="Y91" s="171"/>
      <c r="Z91" s="171"/>
      <c r="AA91" s="171"/>
      <c r="AB91" s="33"/>
      <c r="AC91" s="32"/>
      <c r="AD91" s="171"/>
      <c r="AE91" s="171"/>
      <c r="AF91" s="171"/>
      <c r="AG91" s="171"/>
      <c r="AH91" s="171"/>
      <c r="AI91" s="171"/>
      <c r="AJ91" s="171"/>
      <c r="AK91" s="171"/>
      <c r="AL91" s="171"/>
      <c r="AM91" s="171"/>
      <c r="AN91" s="171"/>
      <c r="AO91" s="171"/>
      <c r="AP91" s="33"/>
      <c r="AQ91" s="32"/>
      <c r="AR91" s="171"/>
      <c r="AS91" s="171"/>
      <c r="AT91" s="171"/>
      <c r="AU91" s="171"/>
      <c r="AV91" s="171"/>
      <c r="AW91" s="171"/>
      <c r="AX91" s="171"/>
      <c r="AY91" s="171"/>
      <c r="AZ91" s="171"/>
      <c r="BA91" s="171"/>
      <c r="BB91" s="171"/>
      <c r="BC91" s="171"/>
      <c r="BD91" s="33"/>
    </row>
    <row r="92" spans="1:57" ht="14.1" customHeight="1" x14ac:dyDescent="0.15">
      <c r="A92" s="32"/>
      <c r="B92" s="171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33"/>
      <c r="O92" s="32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33"/>
      <c r="AC92" s="32"/>
      <c r="AD92" s="171"/>
      <c r="AE92" s="171"/>
      <c r="AF92" s="171"/>
      <c r="AG92" s="171"/>
      <c r="AH92" s="171"/>
      <c r="AI92" s="171"/>
      <c r="AJ92" s="171"/>
      <c r="AK92" s="171"/>
      <c r="AL92" s="171"/>
      <c r="AM92" s="171"/>
      <c r="AN92" s="171"/>
      <c r="AO92" s="171"/>
      <c r="AP92" s="33"/>
      <c r="AQ92" s="32"/>
      <c r="AR92" s="171"/>
      <c r="AS92" s="171"/>
      <c r="AT92" s="171"/>
      <c r="AU92" s="171"/>
      <c r="AV92" s="171"/>
      <c r="AW92" s="171"/>
      <c r="AX92" s="171"/>
      <c r="AY92" s="171"/>
      <c r="AZ92" s="171"/>
      <c r="BA92" s="171"/>
      <c r="BB92" s="171"/>
      <c r="BC92" s="171"/>
      <c r="BD92" s="33"/>
    </row>
    <row r="93" spans="1:57" ht="14.1" customHeight="1" x14ac:dyDescent="0.15">
      <c r="A93" s="32"/>
      <c r="B93" s="171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33"/>
      <c r="O93" s="32"/>
      <c r="P93" s="171"/>
      <c r="Q93" s="171"/>
      <c r="R93" s="171"/>
      <c r="S93" s="171"/>
      <c r="T93" s="171"/>
      <c r="U93" s="171"/>
      <c r="V93" s="171"/>
      <c r="W93" s="171"/>
      <c r="X93" s="171"/>
      <c r="Y93" s="171"/>
      <c r="Z93" s="171"/>
      <c r="AA93" s="171"/>
      <c r="AB93" s="33"/>
      <c r="AC93" s="32"/>
      <c r="AD93" s="171"/>
      <c r="AE93" s="171"/>
      <c r="AF93" s="171"/>
      <c r="AG93" s="171"/>
      <c r="AH93" s="171"/>
      <c r="AI93" s="171"/>
      <c r="AJ93" s="171"/>
      <c r="AK93" s="171"/>
      <c r="AL93" s="171"/>
      <c r="AM93" s="171"/>
      <c r="AN93" s="171"/>
      <c r="AO93" s="171"/>
      <c r="AP93" s="33"/>
      <c r="AQ93" s="32"/>
      <c r="AR93" s="171"/>
      <c r="AS93" s="171"/>
      <c r="AT93" s="171"/>
      <c r="AU93" s="171"/>
      <c r="AV93" s="171"/>
      <c r="AW93" s="171"/>
      <c r="AX93" s="171"/>
      <c r="AY93" s="171"/>
      <c r="AZ93" s="171"/>
      <c r="BA93" s="171"/>
      <c r="BB93" s="171"/>
      <c r="BC93" s="171"/>
      <c r="BD93" s="33"/>
    </row>
    <row r="94" spans="1:57" ht="14.1" customHeight="1" x14ac:dyDescent="0.15">
      <c r="A94" s="32"/>
      <c r="B94" s="171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33"/>
      <c r="O94" s="32"/>
      <c r="P94" s="171"/>
      <c r="Q94" s="171"/>
      <c r="R94" s="171"/>
      <c r="S94" s="171"/>
      <c r="T94" s="171"/>
      <c r="U94" s="171"/>
      <c r="V94" s="171"/>
      <c r="W94" s="171"/>
      <c r="X94" s="171"/>
      <c r="Y94" s="171"/>
      <c r="Z94" s="171"/>
      <c r="AA94" s="171"/>
      <c r="AB94" s="33"/>
      <c r="AC94" s="32"/>
      <c r="AD94" s="171"/>
      <c r="AE94" s="171"/>
      <c r="AF94" s="171"/>
      <c r="AG94" s="171"/>
      <c r="AH94" s="171"/>
      <c r="AI94" s="171"/>
      <c r="AJ94" s="171"/>
      <c r="AK94" s="171"/>
      <c r="AL94" s="171"/>
      <c r="AM94" s="171"/>
      <c r="AN94" s="171"/>
      <c r="AO94" s="171"/>
      <c r="AP94" s="33"/>
      <c r="AQ94" s="32"/>
      <c r="AR94" s="171"/>
      <c r="AS94" s="171"/>
      <c r="AT94" s="171"/>
      <c r="AU94" s="171"/>
      <c r="AV94" s="171"/>
      <c r="AW94" s="171"/>
      <c r="AX94" s="171"/>
      <c r="AY94" s="171"/>
      <c r="AZ94" s="171"/>
      <c r="BA94" s="171"/>
      <c r="BB94" s="171"/>
      <c r="BC94" s="171"/>
      <c r="BD94" s="33"/>
    </row>
    <row r="95" spans="1:57" ht="14.1" customHeight="1" x14ac:dyDescent="0.15">
      <c r="A95" s="32"/>
      <c r="B95" s="171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33"/>
      <c r="O95" s="32"/>
      <c r="P95" s="171"/>
      <c r="Q95" s="171"/>
      <c r="R95" s="171"/>
      <c r="S95" s="171"/>
      <c r="T95" s="171"/>
      <c r="U95" s="171"/>
      <c r="V95" s="171"/>
      <c r="W95" s="171"/>
      <c r="X95" s="171"/>
      <c r="Y95" s="171"/>
      <c r="Z95" s="171"/>
      <c r="AA95" s="171"/>
      <c r="AB95" s="33"/>
      <c r="AC95" s="32"/>
      <c r="AD95" s="171"/>
      <c r="AE95" s="171"/>
      <c r="AF95" s="171"/>
      <c r="AG95" s="171"/>
      <c r="AH95" s="171"/>
      <c r="AI95" s="171"/>
      <c r="AJ95" s="171"/>
      <c r="AK95" s="171"/>
      <c r="AL95" s="171"/>
      <c r="AM95" s="171"/>
      <c r="AN95" s="171"/>
      <c r="AO95" s="171"/>
      <c r="AP95" s="33"/>
      <c r="AQ95" s="32"/>
      <c r="AR95" s="171"/>
      <c r="AS95" s="171"/>
      <c r="AT95" s="171"/>
      <c r="AU95" s="171"/>
      <c r="AV95" s="171"/>
      <c r="AW95" s="171"/>
      <c r="AX95" s="171"/>
      <c r="AY95" s="171"/>
      <c r="AZ95" s="171"/>
      <c r="BA95" s="171"/>
      <c r="BB95" s="171"/>
      <c r="BC95" s="171"/>
      <c r="BD95" s="33"/>
    </row>
    <row r="96" spans="1:57" ht="14.1" customHeight="1" thickBot="1" x14ac:dyDescent="0.2">
      <c r="A96" s="80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81"/>
      <c r="O96" s="80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81"/>
      <c r="AC96" s="80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81"/>
      <c r="AQ96" s="80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81"/>
      <c r="BE96" s="32"/>
    </row>
    <row r="97" spans="1:56" ht="14.1" customHeight="1" thickTop="1" x14ac:dyDescent="0.15">
      <c r="A97" s="154" t="str">
        <f>DB!H4</f>
        <v/>
      </c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</row>
    <row r="98" spans="1:56" ht="14.1" customHeight="1" x14ac:dyDescent="0.15">
      <c r="A98" s="155"/>
      <c r="B98" s="155"/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</row>
    <row r="277" spans="28:29" x14ac:dyDescent="0.15">
      <c r="AB277" s="69"/>
      <c r="AC277" s="69"/>
    </row>
    <row r="278" spans="28:29" x14ac:dyDescent="0.15">
      <c r="AB278" s="69"/>
      <c r="AC278" s="69"/>
    </row>
    <row r="279" spans="28:29" x14ac:dyDescent="0.15">
      <c r="AB279" s="69"/>
      <c r="AC279" s="69"/>
    </row>
    <row r="280" spans="28:29" x14ac:dyDescent="0.15">
      <c r="AB280" s="69"/>
      <c r="AC280" s="69"/>
    </row>
    <row r="281" spans="28:29" x14ac:dyDescent="0.15">
      <c r="AB281" s="69"/>
      <c r="AC281" s="69"/>
    </row>
    <row r="282" spans="28:29" x14ac:dyDescent="0.15">
      <c r="AB282" s="69"/>
      <c r="AC282" s="69"/>
    </row>
    <row r="283" spans="28:29" x14ac:dyDescent="0.15">
      <c r="AB283" s="69"/>
      <c r="AC283" s="69"/>
    </row>
    <row r="284" spans="28:29" x14ac:dyDescent="0.15">
      <c r="AB284" s="69"/>
      <c r="AC284" s="69"/>
    </row>
    <row r="285" spans="28:29" x14ac:dyDescent="0.15">
      <c r="AB285" s="69"/>
      <c r="AC285" s="69"/>
    </row>
    <row r="286" spans="28:29" x14ac:dyDescent="0.15">
      <c r="AB286" s="69"/>
      <c r="AC286" s="69"/>
    </row>
    <row r="287" spans="28:29" x14ac:dyDescent="0.15">
      <c r="AB287" s="69"/>
      <c r="AC287" s="69"/>
    </row>
    <row r="288" spans="28:29" x14ac:dyDescent="0.15">
      <c r="AB288" s="69"/>
      <c r="AC288" s="69"/>
    </row>
  </sheetData>
  <sheetProtection sheet="1" objects="1" scenarios="1"/>
  <mergeCells count="442">
    <mergeCell ref="AC3:AP4"/>
    <mergeCell ref="AQ3:BD4"/>
    <mergeCell ref="C16:E16"/>
    <mergeCell ref="C18:E18"/>
    <mergeCell ref="C19:E19"/>
    <mergeCell ref="A3:N4"/>
    <mergeCell ref="B15:F15"/>
    <mergeCell ref="C17:E17"/>
    <mergeCell ref="Q17:S17"/>
    <mergeCell ref="Q18:S18"/>
    <mergeCell ref="O3:AB4"/>
    <mergeCell ref="B6:C6"/>
    <mergeCell ref="B7:C7"/>
    <mergeCell ref="B8:C8"/>
    <mergeCell ref="B9:C9"/>
    <mergeCell ref="AG6:AL6"/>
    <mergeCell ref="AD7:AE7"/>
    <mergeCell ref="AG7:AL7"/>
    <mergeCell ref="AD8:AE8"/>
    <mergeCell ref="AD6:AE6"/>
    <mergeCell ref="AE16:AG16"/>
    <mergeCell ref="AG8:AL8"/>
    <mergeCell ref="AD9:AE9"/>
    <mergeCell ref="AS16:AU16"/>
    <mergeCell ref="S8:X8"/>
    <mergeCell ref="P8:Q8"/>
    <mergeCell ref="B13:J13"/>
    <mergeCell ref="P9:Q9"/>
    <mergeCell ref="AR62:AV62"/>
    <mergeCell ref="P15:T15"/>
    <mergeCell ref="AD15:AH15"/>
    <mergeCell ref="AR15:AV15"/>
    <mergeCell ref="AQ50:BD51"/>
    <mergeCell ref="Q16:S16"/>
    <mergeCell ref="Q22:S22"/>
    <mergeCell ref="S31:X31"/>
    <mergeCell ref="AM31:AO31"/>
    <mergeCell ref="P30:Q30"/>
    <mergeCell ref="P31:Q31"/>
    <mergeCell ref="B31:C31"/>
    <mergeCell ref="B32:C32"/>
    <mergeCell ref="C24:E24"/>
    <mergeCell ref="C25:E25"/>
    <mergeCell ref="B29:D29"/>
    <mergeCell ref="E29:M29"/>
    <mergeCell ref="E30:J30"/>
    <mergeCell ref="Q25:S25"/>
    <mergeCell ref="P5:U5"/>
    <mergeCell ref="P6:Q6"/>
    <mergeCell ref="S6:X6"/>
    <mergeCell ref="Q21:S21"/>
    <mergeCell ref="S7:X7"/>
    <mergeCell ref="P32:Q32"/>
    <mergeCell ref="S32:X32"/>
    <mergeCell ref="E8:J8"/>
    <mergeCell ref="P7:Q7"/>
    <mergeCell ref="P13:X13"/>
    <mergeCell ref="P10:Q10"/>
    <mergeCell ref="S10:X10"/>
    <mergeCell ref="P11:Q11"/>
    <mergeCell ref="S11:X11"/>
    <mergeCell ref="K13:M13"/>
    <mergeCell ref="S9:X9"/>
    <mergeCell ref="Q19:S19"/>
    <mergeCell ref="Q20:S20"/>
    <mergeCell ref="Q24:S24"/>
    <mergeCell ref="C26:E26"/>
    <mergeCell ref="C27:E27"/>
    <mergeCell ref="Q27:S27"/>
    <mergeCell ref="Q26:S26"/>
    <mergeCell ref="S30:X30"/>
    <mergeCell ref="AG31:AL31"/>
    <mergeCell ref="AG9:AL9"/>
    <mergeCell ref="AD10:AE10"/>
    <mergeCell ref="AG10:AL10"/>
    <mergeCell ref="AD13:AL13"/>
    <mergeCell ref="AE17:AG17"/>
    <mergeCell ref="AE18:AG18"/>
    <mergeCell ref="AE19:AG19"/>
    <mergeCell ref="B34:C34"/>
    <mergeCell ref="B33:C33"/>
    <mergeCell ref="B30:C30"/>
    <mergeCell ref="E31:J31"/>
    <mergeCell ref="E32:J32"/>
    <mergeCell ref="E33:J33"/>
    <mergeCell ref="C20:E20"/>
    <mergeCell ref="C22:E22"/>
    <mergeCell ref="C23:E23"/>
    <mergeCell ref="C21:E21"/>
    <mergeCell ref="AS24:AU24"/>
    <mergeCell ref="AS25:AU25"/>
    <mergeCell ref="AS26:AU26"/>
    <mergeCell ref="AS27:AU27"/>
    <mergeCell ref="AR30:AS30"/>
    <mergeCell ref="AU30:AZ30"/>
    <mergeCell ref="AD30:AE30"/>
    <mergeCell ref="AE20:AG20"/>
    <mergeCell ref="AE21:AG21"/>
    <mergeCell ref="AE22:AG22"/>
    <mergeCell ref="AE23:AG23"/>
    <mergeCell ref="AE24:AG24"/>
    <mergeCell ref="AE25:AG25"/>
    <mergeCell ref="AE26:AG26"/>
    <mergeCell ref="AE27:AG27"/>
    <mergeCell ref="AD29:AF29"/>
    <mergeCell ref="AG29:AO29"/>
    <mergeCell ref="AM30:AO30"/>
    <mergeCell ref="AG30:AL30"/>
    <mergeCell ref="H52:N52"/>
    <mergeCell ref="V52:AB52"/>
    <mergeCell ref="AJ52:AP52"/>
    <mergeCell ref="P38:AA48"/>
    <mergeCell ref="B52:G52"/>
    <mergeCell ref="P52:U52"/>
    <mergeCell ref="AD52:AI52"/>
    <mergeCell ref="A50:N51"/>
    <mergeCell ref="O50:AB51"/>
    <mergeCell ref="AC50:AP51"/>
    <mergeCell ref="AD38:AO48"/>
    <mergeCell ref="AD53:AE53"/>
    <mergeCell ref="AG53:AL53"/>
    <mergeCell ref="AR53:AS53"/>
    <mergeCell ref="AU53:AZ53"/>
    <mergeCell ref="B53:C53"/>
    <mergeCell ref="E53:J53"/>
    <mergeCell ref="P53:Q53"/>
    <mergeCell ref="S53:X53"/>
    <mergeCell ref="AD54:AE54"/>
    <mergeCell ref="AG54:AL54"/>
    <mergeCell ref="AR54:AS54"/>
    <mergeCell ref="AU54:AZ54"/>
    <mergeCell ref="B54:C54"/>
    <mergeCell ref="E54:J54"/>
    <mergeCell ref="P54:Q54"/>
    <mergeCell ref="S54:X54"/>
    <mergeCell ref="AD55:AE55"/>
    <mergeCell ref="AG55:AL55"/>
    <mergeCell ref="AR55:AS55"/>
    <mergeCell ref="AU55:AZ55"/>
    <mergeCell ref="B55:C55"/>
    <mergeCell ref="E55:J55"/>
    <mergeCell ref="P55:Q55"/>
    <mergeCell ref="S55:X55"/>
    <mergeCell ref="E57:J57"/>
    <mergeCell ref="P57:Q57"/>
    <mergeCell ref="S57:X57"/>
    <mergeCell ref="AD56:AE56"/>
    <mergeCell ref="AG56:AL56"/>
    <mergeCell ref="B56:C56"/>
    <mergeCell ref="E56:J56"/>
    <mergeCell ref="P56:Q56"/>
    <mergeCell ref="S56:X56"/>
    <mergeCell ref="B57:C57"/>
    <mergeCell ref="AD57:AE57"/>
    <mergeCell ref="AG57:AL57"/>
    <mergeCell ref="Q70:S70"/>
    <mergeCell ref="Q71:S71"/>
    <mergeCell ref="AE64:AG64"/>
    <mergeCell ref="AE65:AG65"/>
    <mergeCell ref="AD62:AH62"/>
    <mergeCell ref="AE66:AG66"/>
    <mergeCell ref="AE67:AG67"/>
    <mergeCell ref="AE71:AG71"/>
    <mergeCell ref="AS63:AU63"/>
    <mergeCell ref="Q69:S69"/>
    <mergeCell ref="B62:F62"/>
    <mergeCell ref="P62:T62"/>
    <mergeCell ref="AU77:AZ77"/>
    <mergeCell ref="B77:C77"/>
    <mergeCell ref="E77:J77"/>
    <mergeCell ref="P77:Q77"/>
    <mergeCell ref="S77:X77"/>
    <mergeCell ref="K77:M77"/>
    <mergeCell ref="AD77:AE77"/>
    <mergeCell ref="Q67:S67"/>
    <mergeCell ref="Q74:S74"/>
    <mergeCell ref="Q72:S72"/>
    <mergeCell ref="C72:E72"/>
    <mergeCell ref="C73:E73"/>
    <mergeCell ref="C66:E66"/>
    <mergeCell ref="AS70:AU70"/>
    <mergeCell ref="Q73:S73"/>
    <mergeCell ref="AS72:AU72"/>
    <mergeCell ref="AS73:AU73"/>
    <mergeCell ref="AS71:AU71"/>
    <mergeCell ref="AE68:AG68"/>
    <mergeCell ref="AE69:AG69"/>
    <mergeCell ref="AE70:AG70"/>
    <mergeCell ref="Q68:S68"/>
    <mergeCell ref="AG77:AL77"/>
    <mergeCell ref="AR77:AS77"/>
    <mergeCell ref="Y77:AA77"/>
    <mergeCell ref="B78:C78"/>
    <mergeCell ref="E78:J78"/>
    <mergeCell ref="P78:Q78"/>
    <mergeCell ref="S78:X78"/>
    <mergeCell ref="B80:C80"/>
    <mergeCell ref="E80:J80"/>
    <mergeCell ref="P80:Q80"/>
    <mergeCell ref="S80:X80"/>
    <mergeCell ref="AG78:AL78"/>
    <mergeCell ref="E79:J79"/>
    <mergeCell ref="P79:Q79"/>
    <mergeCell ref="S79:X79"/>
    <mergeCell ref="K79:M79"/>
    <mergeCell ref="AU81:AZ81"/>
    <mergeCell ref="B81:C81"/>
    <mergeCell ref="E81:J81"/>
    <mergeCell ref="P81:Q81"/>
    <mergeCell ref="S81:X81"/>
    <mergeCell ref="AM81:AO81"/>
    <mergeCell ref="AG81:AL81"/>
    <mergeCell ref="AR81:AS81"/>
    <mergeCell ref="Y81:AA81"/>
    <mergeCell ref="K81:M81"/>
    <mergeCell ref="AR80:AS80"/>
    <mergeCell ref="AM79:AO79"/>
    <mergeCell ref="Y79:AA79"/>
    <mergeCell ref="B82:C82"/>
    <mergeCell ref="S29:AA29"/>
    <mergeCell ref="E82:J82"/>
    <mergeCell ref="P82:Q82"/>
    <mergeCell ref="S82:X82"/>
    <mergeCell ref="AD81:AE81"/>
    <mergeCell ref="Q63:S63"/>
    <mergeCell ref="AE63:AG63"/>
    <mergeCell ref="E58:J58"/>
    <mergeCell ref="C63:E63"/>
    <mergeCell ref="P58:Q58"/>
    <mergeCell ref="S58:X58"/>
    <mergeCell ref="C67:E67"/>
    <mergeCell ref="C68:E68"/>
    <mergeCell ref="C69:E69"/>
    <mergeCell ref="C70:E70"/>
    <mergeCell ref="C71:E71"/>
    <mergeCell ref="C64:E64"/>
    <mergeCell ref="C65:E65"/>
    <mergeCell ref="C74:E74"/>
    <mergeCell ref="Q64:S64"/>
    <mergeCell ref="Q65:S65"/>
    <mergeCell ref="Q66:S66"/>
    <mergeCell ref="B79:C79"/>
    <mergeCell ref="AS74:AU74"/>
    <mergeCell ref="AE72:AG72"/>
    <mergeCell ref="AE73:AG73"/>
    <mergeCell ref="AE74:AG74"/>
    <mergeCell ref="AS64:AU64"/>
    <mergeCell ref="AS65:AU65"/>
    <mergeCell ref="AS66:AU66"/>
    <mergeCell ref="AS67:AU67"/>
    <mergeCell ref="AS68:AU68"/>
    <mergeCell ref="AS69:AU69"/>
    <mergeCell ref="BA13:BC13"/>
    <mergeCell ref="AS22:AU22"/>
    <mergeCell ref="AS23:AU23"/>
    <mergeCell ref="Q23:S23"/>
    <mergeCell ref="AS18:AU18"/>
    <mergeCell ref="AS19:AU19"/>
    <mergeCell ref="AS17:AU17"/>
    <mergeCell ref="AS20:AU20"/>
    <mergeCell ref="AS21:AU21"/>
    <mergeCell ref="AR13:AZ13"/>
    <mergeCell ref="AD60:AL60"/>
    <mergeCell ref="AR60:AZ60"/>
    <mergeCell ref="K60:M60"/>
    <mergeCell ref="Y60:AA60"/>
    <mergeCell ref="AM60:AO60"/>
    <mergeCell ref="BA60:BC60"/>
    <mergeCell ref="P60:X60"/>
    <mergeCell ref="H5:N5"/>
    <mergeCell ref="B12:M12"/>
    <mergeCell ref="B5:G5"/>
    <mergeCell ref="E10:J10"/>
    <mergeCell ref="B11:C11"/>
    <mergeCell ref="E11:J11"/>
    <mergeCell ref="B10:C10"/>
    <mergeCell ref="E9:J9"/>
    <mergeCell ref="E6:J6"/>
    <mergeCell ref="E7:J7"/>
    <mergeCell ref="B36:M36"/>
    <mergeCell ref="K30:M30"/>
    <mergeCell ref="K31:M31"/>
    <mergeCell ref="K32:M32"/>
    <mergeCell ref="K33:M33"/>
    <mergeCell ref="K34:M34"/>
    <mergeCell ref="K35:M35"/>
    <mergeCell ref="B35:C35"/>
    <mergeCell ref="E34:J34"/>
    <mergeCell ref="E35:J35"/>
    <mergeCell ref="B37:E37"/>
    <mergeCell ref="F37:M37"/>
    <mergeCell ref="B38:M48"/>
    <mergeCell ref="A1:BD2"/>
    <mergeCell ref="V5:AB5"/>
    <mergeCell ref="P12:AA12"/>
    <mergeCell ref="P29:R29"/>
    <mergeCell ref="Y30:AA30"/>
    <mergeCell ref="Y31:AA31"/>
    <mergeCell ref="Y32:AA32"/>
    <mergeCell ref="Y33:AA33"/>
    <mergeCell ref="Y34:AA34"/>
    <mergeCell ref="Y35:AA35"/>
    <mergeCell ref="P36:AA36"/>
    <mergeCell ref="P35:Q35"/>
    <mergeCell ref="S35:X35"/>
    <mergeCell ref="P33:Q33"/>
    <mergeCell ref="S33:X33"/>
    <mergeCell ref="P34:Q34"/>
    <mergeCell ref="S34:X34"/>
    <mergeCell ref="P37:S37"/>
    <mergeCell ref="T37:AA37"/>
    <mergeCell ref="AJ5:AP5"/>
    <mergeCell ref="AD12:AO12"/>
    <mergeCell ref="AD11:AE11"/>
    <mergeCell ref="AG11:AL11"/>
    <mergeCell ref="AD5:AI5"/>
    <mergeCell ref="AM32:AO32"/>
    <mergeCell ref="AM33:AO33"/>
    <mergeCell ref="AM34:AO34"/>
    <mergeCell ref="AM35:AO35"/>
    <mergeCell ref="AD36:AO36"/>
    <mergeCell ref="AD37:AG37"/>
    <mergeCell ref="AH37:AO37"/>
    <mergeCell ref="AD35:AE35"/>
    <mergeCell ref="AG35:AL35"/>
    <mergeCell ref="Y13:AA13"/>
    <mergeCell ref="AM13:AO13"/>
    <mergeCell ref="AD34:AE34"/>
    <mergeCell ref="AG34:AL34"/>
    <mergeCell ref="AD32:AE32"/>
    <mergeCell ref="AG32:AL32"/>
    <mergeCell ref="AD33:AE33"/>
    <mergeCell ref="AG33:AL33"/>
    <mergeCell ref="AD31:AE31"/>
    <mergeCell ref="AX5:BD5"/>
    <mergeCell ref="AR12:BC12"/>
    <mergeCell ref="AR5:AW5"/>
    <mergeCell ref="AR6:AS6"/>
    <mergeCell ref="AU6:AZ6"/>
    <mergeCell ref="AR7:AS7"/>
    <mergeCell ref="AU7:AZ7"/>
    <mergeCell ref="AR8:AS8"/>
    <mergeCell ref="AU8:AZ8"/>
    <mergeCell ref="AU9:AZ9"/>
    <mergeCell ref="AR10:AS10"/>
    <mergeCell ref="AU10:AZ10"/>
    <mergeCell ref="AR11:AS11"/>
    <mergeCell ref="AU11:AZ11"/>
    <mergeCell ref="AR9:AS9"/>
    <mergeCell ref="AR31:AS31"/>
    <mergeCell ref="BA32:BC32"/>
    <mergeCell ref="BA31:BC31"/>
    <mergeCell ref="AR29:AT29"/>
    <mergeCell ref="AU29:BC29"/>
    <mergeCell ref="BA30:BC30"/>
    <mergeCell ref="AU31:AZ31"/>
    <mergeCell ref="AR32:AS32"/>
    <mergeCell ref="AR35:AS35"/>
    <mergeCell ref="AU35:AZ35"/>
    <mergeCell ref="BA33:BC33"/>
    <mergeCell ref="BA34:BC34"/>
    <mergeCell ref="BA35:BC35"/>
    <mergeCell ref="AU32:AZ32"/>
    <mergeCell ref="AR36:BC36"/>
    <mergeCell ref="AR33:AS33"/>
    <mergeCell ref="AU33:AZ33"/>
    <mergeCell ref="AR34:AS34"/>
    <mergeCell ref="AU34:AZ34"/>
    <mergeCell ref="AR58:AS58"/>
    <mergeCell ref="AU58:AZ58"/>
    <mergeCell ref="AR37:AU37"/>
    <mergeCell ref="AV37:BC37"/>
    <mergeCell ref="AR57:AS57"/>
    <mergeCell ref="AU57:AZ57"/>
    <mergeCell ref="AR56:AS56"/>
    <mergeCell ref="AU56:AZ56"/>
    <mergeCell ref="AR38:BC48"/>
    <mergeCell ref="AX52:BD52"/>
    <mergeCell ref="AR52:AW52"/>
    <mergeCell ref="B59:M59"/>
    <mergeCell ref="P59:AA59"/>
    <mergeCell ref="AD59:AO59"/>
    <mergeCell ref="AR78:AS78"/>
    <mergeCell ref="S76:AA76"/>
    <mergeCell ref="AD76:AF76"/>
    <mergeCell ref="AG76:AO76"/>
    <mergeCell ref="AR76:AT76"/>
    <mergeCell ref="B58:C58"/>
    <mergeCell ref="B76:D76"/>
    <mergeCell ref="E76:M76"/>
    <mergeCell ref="P76:R76"/>
    <mergeCell ref="B60:J60"/>
    <mergeCell ref="AR59:BC59"/>
    <mergeCell ref="AD58:AE58"/>
    <mergeCell ref="AG58:AL58"/>
    <mergeCell ref="AU76:BC76"/>
    <mergeCell ref="AM77:AO77"/>
    <mergeCell ref="BA77:BC77"/>
    <mergeCell ref="K78:M78"/>
    <mergeCell ref="Y78:AA78"/>
    <mergeCell ref="AM78:AO78"/>
    <mergeCell ref="BA78:BC78"/>
    <mergeCell ref="AD78:AE78"/>
    <mergeCell ref="AU78:AZ78"/>
    <mergeCell ref="BA79:BC79"/>
    <mergeCell ref="K80:M80"/>
    <mergeCell ref="Y80:AA80"/>
    <mergeCell ref="AM80:AO80"/>
    <mergeCell ref="BA80:BC80"/>
    <mergeCell ref="AD80:AE80"/>
    <mergeCell ref="AG80:AL80"/>
    <mergeCell ref="AD79:AE79"/>
    <mergeCell ref="AG79:AL79"/>
    <mergeCell ref="AR79:AS79"/>
    <mergeCell ref="AU79:AZ79"/>
    <mergeCell ref="AU80:AZ80"/>
    <mergeCell ref="BA81:BC81"/>
    <mergeCell ref="K82:M82"/>
    <mergeCell ref="Y82:AA82"/>
    <mergeCell ref="AM82:AO82"/>
    <mergeCell ref="BA82:BC82"/>
    <mergeCell ref="AG82:AL82"/>
    <mergeCell ref="AR82:AS82"/>
    <mergeCell ref="AU82:AZ82"/>
    <mergeCell ref="AD82:AE82"/>
    <mergeCell ref="F84:M84"/>
    <mergeCell ref="P84:S84"/>
    <mergeCell ref="T84:AA84"/>
    <mergeCell ref="B83:M83"/>
    <mergeCell ref="P83:AA83"/>
    <mergeCell ref="AD83:AO83"/>
    <mergeCell ref="A97:BD98"/>
    <mergeCell ref="B85:M95"/>
    <mergeCell ref="P85:AA95"/>
    <mergeCell ref="AD85:AO95"/>
    <mergeCell ref="AR85:BC95"/>
    <mergeCell ref="AD84:AG84"/>
    <mergeCell ref="AH84:AO84"/>
    <mergeCell ref="AR84:AU84"/>
    <mergeCell ref="AV84:BC84"/>
    <mergeCell ref="B84:E84"/>
    <mergeCell ref="AR83:BC83"/>
  </mergeCells>
  <phoneticPr fontId="0" type="noConversion"/>
  <printOptions horizontalCentered="1" verticalCentered="1"/>
  <pageMargins left="0" right="0" top="0" bottom="0" header="0" footer="0"/>
  <pageSetup paperSize="9" scale="5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C260A-7ADD-4341-87EC-0A9124DBC500}">
  <dimension ref="A1:CL547"/>
  <sheetViews>
    <sheetView workbookViewId="0"/>
  </sheetViews>
  <sheetFormatPr defaultColWidth="9.16796875" defaultRowHeight="12.75" x14ac:dyDescent="0.15"/>
  <cols>
    <col min="1" max="16384" width="9.16796875" style="25"/>
  </cols>
  <sheetData>
    <row r="1" spans="1:64" x14ac:dyDescent="0.15">
      <c r="A1" s="25" t="s">
        <v>43</v>
      </c>
      <c r="B1" s="25">
        <f>[1]DB!B1</f>
        <v>2026</v>
      </c>
      <c r="E1" s="25" t="s">
        <v>53</v>
      </c>
      <c r="F1" s="25">
        <f>[1]DB!F2</f>
        <v>8</v>
      </c>
      <c r="H1" s="85" t="str">
        <f>[2]DB!H1</f>
        <v>Grand Prix-række afgives til Bjarne Villadsen</v>
      </c>
    </row>
    <row r="2" spans="1:64" x14ac:dyDescent="0.15">
      <c r="A2" s="25" t="s">
        <v>50</v>
      </c>
      <c r="B2" s="25">
        <f>[1]DB!B3</f>
        <v>9</v>
      </c>
      <c r="C2" s="25" t="str">
        <f>CONCATENATE(B2,". runde")</f>
        <v>9. runde</v>
      </c>
      <c r="E2" s="25" t="s">
        <v>52</v>
      </c>
      <c r="F2" s="25">
        <f>IF(B6=13,IF(SUM(AH12:AH75)=0,0,ROUND(SUM(AG12:AG75)/SUM(AH12:AH75),0)),IF([1]DB!B6=13,F1,""))</f>
        <v>5</v>
      </c>
      <c r="H2" s="85" t="str">
        <f>[2]DB!H2</f>
        <v>Senest Onsdag kl. 23.00 i næste kampuge</v>
      </c>
    </row>
    <row r="3" spans="1:64" x14ac:dyDescent="0.15">
      <c r="A3" s="25" t="s">
        <v>51</v>
      </c>
      <c r="B3" s="25">
        <f>B2+1</f>
        <v>10</v>
      </c>
      <c r="C3" s="25" t="str">
        <f>CONCATENATE(B3,". runde")</f>
        <v>10. runde</v>
      </c>
      <c r="H3" s="85" t="str">
        <f>[2]DB!H3</f>
        <v>på tlf.: 20 46 98 75 eller på email: lundstipsforening@gmail</v>
      </c>
    </row>
    <row r="4" spans="1:64" x14ac:dyDescent="0.15">
      <c r="A4" s="25" t="s">
        <v>54</v>
      </c>
      <c r="B4" s="25">
        <f>[1]DB!B5</f>
        <v>9</v>
      </c>
      <c r="H4" s="85" t="str">
        <f>IF(B4&lt;&gt;B2,CONCATENATE("Bemærk: Stillingerne er ikke korrekt opdateret fra og med ",B4+1,". runde"),"")</f>
        <v/>
      </c>
    </row>
    <row r="5" spans="1:64" x14ac:dyDescent="0.15">
      <c r="A5" s="25" t="s">
        <v>55</v>
      </c>
      <c r="B5" s="25">
        <f>IF(B2=B4,IF(B6=13,B4+1,B4),B4)</f>
        <v>10</v>
      </c>
    </row>
    <row r="6" spans="1:64" x14ac:dyDescent="0.15">
      <c r="A6" s="25" t="s">
        <v>56</v>
      </c>
      <c r="B6" s="25">
        <f>COUNTIF(M10:Y10,1)+COUNTIF(M10:Y10,"X")+COUNTIF(M10:Y10,2)</f>
        <v>13</v>
      </c>
    </row>
    <row r="8" spans="1:64" x14ac:dyDescent="0.15">
      <c r="A8" s="25" t="str">
        <f>IF(Rækker!B3="",IF(COUNTIF(Rækker!B5:B19,"")&lt;14,"FEJL",""),IF(IF(OR(Rækker!B4="Disket",Rækker!B4="Udmeldt"),1,0)=0,IF(IF(Rækker!B5&lt;&gt;"",IF(OR(Rækker!B5="Disket",Rækker!B5="Udmeldt",Rækker!B5="MR",Rækker!B5="Res"),1,2),0)=0,IF(COUNTIF(Rækker!B7:B19,"&lt;&gt;")&lt;13,"",IF(COUNTIF(Rækker!B7:B19,1)+COUNTIF(Rækker!B7:B19,"X")+COUNTIF(Rækker!B7:B19,2)=13,"OK","FEJL")),IF(IF(Rækker!B5&lt;&gt;"",IF(OR(Rækker!B5="Disket",Rækker!B5="Udmeldt",Rækker!B5="MR",Rækker!B5="Res"),1,2),0)=1,IF(COUNTIF(Rækker!B7:B19,"&lt;&gt;")=0,"OK","FEJL"),"FEJL")),IF(AND(IF(Rækker!B5&lt;&gt;"",IF(OR(Rækker!B5="Disket",Rækker!B5="Udmeldt",Rækker!B5="MR",Rækker!B5="Res"),1,2),0)=0,COUNTIF(Rækker!B7:B19,"&lt;&gt;")=0),"OK","FEJL")))</f>
        <v>OK</v>
      </c>
      <c r="B8" s="25" t="str">
        <f>IF(Rækker!D3="",IF(COUNTIF(Rækker!D5:D19,"")&lt;14,"FEJL",""),IF(IF(OR(Rækker!D4="Disket",Rækker!D4="Udmeldt"),1,0)=0,IF(IF(Rækker!D5&lt;&gt;"",IF(OR(Rækker!D5="Disket",Rækker!D5="Udmeldt",Rækker!D5="MR",Rækker!D5="Res"),1,2),0)=0,IF(COUNTIF(Rækker!D7:D19,"&lt;&gt;")&lt;13,"",IF(COUNTIF(Rækker!D7:D19,1)+COUNTIF(Rækker!D7:D19,"X")+COUNTIF(Rækker!D7:D19,2)=13,"OK","FEJL")),IF(IF(Rækker!D5&lt;&gt;"",IF(OR(Rækker!D5="Disket",Rækker!D5="Udmeldt",Rækker!D5="MR",Rækker!D5="Res"),1,2),0)=1,IF(COUNTIF(Rækker!D7:D19,"&lt;&gt;")=0,"OK","FEJL"),"FEJL")),IF(AND(IF(Rækker!D5&lt;&gt;"",IF(OR(Rækker!D5="Disket",Rækker!D5="Udmeldt",Rækker!D5="MR",Rækker!D5="Res"),1,2),0)=0,COUNTIF(Rækker!D7:D19,"&lt;&gt;")=0),"OK","FEJL")))</f>
        <v>OK</v>
      </c>
      <c r="C8" s="25" t="str">
        <f>IF(Rækker!F3="",IF(COUNTIF(Rækker!F5:F19,"")&lt;14,"FEJL",""),IF(IF(OR(Rækker!F4="Disket",Rækker!F4="Udmeldt"),1,0)=0,IF(IF(Rækker!F5&lt;&gt;"",IF(OR(Rækker!F5="Disket",Rækker!F5="Udmeldt",Rækker!F5="MR",Rækker!F5="Res"),1,2),0)=0,IF(COUNTIF(Rækker!F7:F19,"&lt;&gt;")&lt;13,"",IF(COUNTIF(Rækker!F7:F19,1)+COUNTIF(Rækker!F7:F19,"X")+COUNTIF(Rækker!F7:F19,2)=13,"OK","FEJL")),IF(IF(Rækker!F5&lt;&gt;"",IF(OR(Rækker!F5="Disket",Rækker!F5="Udmeldt",Rækker!F5="MR",Rækker!F5="Res"),1,2),0)=1,IF(COUNTIF(Rækker!F7:F19,"&lt;&gt;")=0,"OK","FEJL"),"FEJL")),IF(AND(IF(Rækker!F5&lt;&gt;"",IF(OR(Rækker!F5="Disket",Rækker!F5="Udmeldt",Rækker!F5="MR",Rækker!F5="Res"),1,2),0)=0,COUNTIF(Rækker!F7:F19,"&lt;&gt;")=0),"OK","FEJL")))</f>
        <v>OK</v>
      </c>
      <c r="D8" s="25" t="str">
        <f>IF(Rækker!H3="",IF(COUNTIF(Rækker!H5:H19,"")&lt;14,"FEJL",""),IF(IF(OR(Rækker!H4="Disket",Rækker!H4="Udmeldt"),1,0)=0,IF(IF(Rækker!H5&lt;&gt;"",IF(OR(Rækker!H5="Disket",Rækker!H5="Udmeldt",Rækker!H5="MR",Rækker!H5="Res"),1,2),0)=0,IF(COUNTIF(Rækker!H7:H19,"&lt;&gt;")&lt;13,"",IF(COUNTIF(Rækker!H7:H19,1)+COUNTIF(Rækker!H7:H19,"X")+COUNTIF(Rækker!H7:H19,2)=13,"OK","FEJL")),IF(IF(Rækker!H5&lt;&gt;"",IF(OR(Rækker!H5="Disket",Rækker!H5="Udmeldt",Rækker!H5="MR",Rækker!H5="Res"),1,2),0)=1,IF(COUNTIF(Rækker!H7:H19,"&lt;&gt;")=0,"OK","FEJL"),"FEJL")),IF(AND(IF(Rækker!H5&lt;&gt;"",IF(OR(Rækker!H5="Disket",Rækker!H5="Udmeldt",Rækker!H5="MR",Rækker!H5="Res"),1,2),0)=0,COUNTIF(Rækker!H7:H19,"&lt;&gt;")=0),"OK","FEJL")))</f>
        <v>OK</v>
      </c>
      <c r="E8" s="25" t="str">
        <f>IF(Rækker!J3="",IF(COUNTIF(Rækker!J5:J19,"")&lt;14,"FEJL",""),IF(IF(OR(Rækker!J4="Disket",Rækker!J4="Udmeldt"),1,0)=0,IF(IF(Rækker!J5&lt;&gt;"",IF(OR(Rækker!J5="Disket",Rækker!J5="Udmeldt",Rækker!J5="MR",Rækker!J5="Res"),1,2),0)=0,IF(COUNTIF(Rækker!J7:J19,"&lt;&gt;")&lt;13,"",IF(COUNTIF(Rækker!J7:J19,1)+COUNTIF(Rækker!J7:J19,"X")+COUNTIF(Rækker!J7:J19,2)=13,"OK","FEJL")),IF(IF(Rækker!J5&lt;&gt;"",IF(OR(Rækker!J5="Disket",Rækker!J5="Udmeldt",Rækker!J5="MR",Rækker!J5="Res"),1,2),0)=1,IF(COUNTIF(Rækker!J7:J19,"&lt;&gt;")=0,"OK","FEJL"),"FEJL")),IF(AND(IF(Rækker!J5&lt;&gt;"",IF(OR(Rækker!J5="Disket",Rækker!J5="Udmeldt",Rækker!J5="MR",Rækker!J5="Res"),1,2),0)=0,COUNTIF(Rækker!J7:J19,"&lt;&gt;")=0),"OK","FEJL")))</f>
        <v>OK</v>
      </c>
      <c r="F8" s="25" t="str">
        <f>IF(Rækker!L3="",IF(COUNTIF(Rækker!L5:L19,"")&lt;14,"FEJL",""),IF(IF(OR(Rækker!L4="Disket",Rækker!L4="Udmeldt"),1,0)=0,IF(IF(Rækker!L5&lt;&gt;"",IF(OR(Rækker!L5="Disket",Rækker!L5="Udmeldt",Rækker!L5="MR",Rækker!L5="Res"),1,2),0)=0,IF(COUNTIF(Rækker!L7:L19,"&lt;&gt;")&lt;13,"",IF(COUNTIF(Rækker!L7:L19,1)+COUNTIF(Rækker!L7:L19,"X")+COUNTIF(Rækker!L7:L19,2)=13,"OK","FEJL")),IF(IF(Rækker!L5&lt;&gt;"",IF(OR(Rækker!L5="Disket",Rækker!L5="Udmeldt",Rækker!L5="MR",Rækker!L5="Res"),1,2),0)=1,IF(COUNTIF(Rækker!L7:L19,"&lt;&gt;")=0,"OK","FEJL"),"FEJL")),IF(AND(IF(Rækker!L5&lt;&gt;"",IF(OR(Rækker!L5="Disket",Rækker!L5="Udmeldt",Rækker!L5="MR",Rækker!L5="Res"),1,2),0)=0,COUNTIF(Rækker!L7:L19,"&lt;&gt;")=0),"OK","FEJL")))</f>
        <v>OK</v>
      </c>
      <c r="G8" s="25" t="str">
        <f>IF(Rækker!N3="",IF(COUNTIF(Rækker!N5:N19,"")&lt;14,"FEJL",""),IF(IF(OR(Rækker!N4="Disket",Rækker!N4="Udmeldt"),1,0)=0,IF(IF(Rækker!N5&lt;&gt;"",IF(OR(Rækker!N5="Disket",Rækker!N5="Udmeldt",Rækker!N5="MR",Rækker!N5="Res"),1,2),0)=0,IF(COUNTIF(Rækker!N7:N19,"&lt;&gt;")&lt;13,"",IF(COUNTIF(Rækker!N7:N19,1)+COUNTIF(Rækker!N7:N19,"X")+COUNTIF(Rækker!N7:N19,2)=13,"OK","FEJL")),IF(IF(Rækker!N5&lt;&gt;"",IF(OR(Rækker!N5="Disket",Rækker!N5="Udmeldt",Rækker!N5="MR",Rækker!N5="Res"),1,2),0)=1,IF(COUNTIF(Rækker!N7:N19,"&lt;&gt;")=0,"OK","FEJL"),"FEJL")),IF(AND(IF(Rækker!N5&lt;&gt;"",IF(OR(Rækker!N5="Disket",Rækker!N5="Udmeldt",Rækker!N5="MR",Rækker!N5="Res"),1,2),0)=0,COUNTIF(Rækker!N7:N19,"&lt;&gt;")=0),"OK","FEJL")))</f>
        <v>OK</v>
      </c>
      <c r="H8" s="25" t="str">
        <f>IF(Rækker!P3="",IF(COUNTIF(Rækker!P5:P19,"")&lt;14,"FEJL",""),IF(IF(OR(Rækker!P4="Disket",Rækker!P4="Udmeldt"),1,0)=0,IF(IF(Rækker!P5&lt;&gt;"",IF(OR(Rækker!P5="Disket",Rækker!P5="Udmeldt",Rækker!P5="MR",Rækker!P5="Res"),1,2),0)=0,IF(COUNTIF(Rækker!P7:P19,"&lt;&gt;")&lt;13,"",IF(COUNTIF(Rækker!P7:P19,1)+COUNTIF(Rækker!P7:P19,"X")+COUNTIF(Rækker!P7:P19,2)=13,"OK","FEJL")),IF(IF(Rækker!P5&lt;&gt;"",IF(OR(Rækker!P5="Disket",Rækker!P5="Udmeldt",Rækker!P5="MR",Rækker!P5="Res"),1,2),0)=1,IF(COUNTIF(Rækker!P7:P19,"&lt;&gt;")=0,"OK","FEJL"),"FEJL")),IF(AND(IF(Rækker!P5&lt;&gt;"",IF(OR(Rækker!P5="Disket",Rækker!P5="Udmeldt",Rækker!P5="MR",Rækker!P5="Res"),1,2),0)=0,COUNTIF(Rækker!P7:P19,"&lt;&gt;")=0),"OK","FEJL")))</f>
        <v>OK</v>
      </c>
      <c r="I8" s="25" t="str">
        <f>IF(Rækker!R3="",IF(COUNTIF(Rækker!R5:R19,"")&lt;14,"FEJL",""),IF(IF(OR(Rækker!R4="Disket",Rækker!R4="Udmeldt"),1,0)=0,IF(IF(Rækker!R5&lt;&gt;"",IF(OR(Rækker!R5="Disket",Rækker!R5="Udmeldt",Rækker!R5="MR",Rækker!R5="Res"),1,2),0)=0,IF(COUNTIF(Rækker!R7:R19,"&lt;&gt;")&lt;13,"",IF(COUNTIF(Rækker!R7:R19,1)+COUNTIF(Rækker!R7:R19,"X")+COUNTIF(Rækker!R7:R19,2)=13,"OK","FEJL")),IF(IF(Rækker!R5&lt;&gt;"",IF(OR(Rækker!R5="Disket",Rækker!R5="Udmeldt",Rækker!R5="MR",Rækker!R5="Res"),1,2),0)=1,IF(COUNTIF(Rækker!R7:R19,"&lt;&gt;")=0,"OK","FEJL"),"FEJL")),IF(AND(IF(Rækker!R5&lt;&gt;"",IF(OR(Rækker!R5="Disket",Rækker!R5="Udmeldt",Rækker!R5="MR",Rækker!R5="Res"),1,2),0)=0,COUNTIF(Rækker!R7:R19,"&lt;&gt;")=0),"OK","FEJL")))</f>
        <v>OK</v>
      </c>
      <c r="J8" s="25" t="str">
        <f>IF(Rækker!T3="",IF(COUNTIF(Rækker!T5:T19,"")&lt;14,"FEJL",""),IF(IF(OR(Rækker!T4="Disket",Rækker!T4="Udmeldt"),1,0)=0,IF(IF(Rækker!T5&lt;&gt;"",IF(OR(Rækker!T5="Disket",Rækker!T5="Udmeldt",Rækker!T5="MR",Rækker!T5="Res"),1,2),0)=0,IF(COUNTIF(Rækker!T7:T19,"&lt;&gt;")&lt;13,"",IF(COUNTIF(Rækker!T7:T19,1)+COUNTIF(Rækker!T7:T19,"X")+COUNTIF(Rækker!T7:T19,2)=13,"OK","FEJL")),IF(IF(Rækker!T5&lt;&gt;"",IF(OR(Rækker!T5="Disket",Rækker!T5="Udmeldt",Rækker!T5="MR",Rækker!T5="Res"),1,2),0)=1,IF(COUNTIF(Rækker!T7:T19,"&lt;&gt;")=0,"OK","FEJL"),"FEJL")),IF(AND(IF(Rækker!T5&lt;&gt;"",IF(OR(Rækker!T5="Disket",Rækker!T5="Udmeldt",Rækker!T5="MR",Rækker!T5="Res"),1,2),0)=0,COUNTIF(Rækker!T7:T19,"&lt;&gt;")=0),"OK","FEJL")))</f>
        <v>OK</v>
      </c>
      <c r="K8" s="25" t="str">
        <f>IF(Rækker!V3="",IF(COUNTIF(Rækker!V5:V19,"")&lt;14,"FEJL",""),IF(IF(OR(Rækker!V4="Disket",Rækker!V4="Udmeldt"),1,0)=0,IF(IF(Rækker!V5&lt;&gt;"",IF(OR(Rækker!V5="Disket",Rækker!V5="Udmeldt",Rækker!V5="MR",Rækker!V5="Res"),1,2),0)=0,IF(COUNTIF(Rækker!V7:V19,"&lt;&gt;")&lt;13,"",IF(COUNTIF(Rækker!V7:V19,1)+COUNTIF(Rækker!V7:V19,"X")+COUNTIF(Rækker!V7:V19,2)=13,"OK","FEJL")),IF(IF(Rækker!V5&lt;&gt;"",IF(OR(Rækker!V5="Disket",Rækker!V5="Udmeldt",Rækker!V5="MR",Rækker!V5="Res"),1,2),0)=1,IF(COUNTIF(Rækker!V7:V19,"&lt;&gt;")=0,"OK","FEJL"),"FEJL")),IF(AND(IF(Rækker!V5&lt;&gt;"",IF(OR(Rækker!V5="Disket",Rækker!V5="Udmeldt",Rækker!V5="MR",Rækker!V5="Res"),1,2),0)=0,COUNTIF(Rækker!V7:V19,"&lt;&gt;")=0),"OK","FEJL")))</f>
        <v>OK</v>
      </c>
      <c r="L8" s="25" t="str">
        <f>IF(Rækker!X3="",IF(COUNTIF(Rækker!X5:X19,"")&lt;14,"FEJL",""),IF(IF(OR(Rækker!X4="Disket",Rækker!X4="Udmeldt"),1,0)=0,IF(IF(Rækker!X5&lt;&gt;"",IF(OR(Rækker!X5="Disket",Rækker!X5="Udmeldt",Rækker!X5="MR",Rækker!X5="Res"),1,2),0)=0,IF(COUNTIF(Rækker!X7:X19,"&lt;&gt;")&lt;13,"",IF(COUNTIF(Rækker!X7:X19,1)+COUNTIF(Rækker!X7:X19,"X")+COUNTIF(Rækker!X7:X19,2)=13,"OK","FEJL")),IF(IF(Rækker!X5&lt;&gt;"",IF(OR(Rækker!X5="Disket",Rækker!X5="Udmeldt",Rækker!X5="MR",Rækker!X5="Res"),1,2),0)=1,IF(COUNTIF(Rækker!X7:X19,"&lt;&gt;")=0,"OK","FEJL"),"FEJL")),IF(AND(IF(Rækker!X5&lt;&gt;"",IF(OR(Rækker!X5="Disket",Rækker!X5="Udmeldt",Rækker!X5="MR",Rækker!X5="Res"),1,2),0)=0,COUNTIF(Rækker!X7:X19,"&lt;&gt;")=0),"OK","FEJL")))</f>
        <v>OK</v>
      </c>
      <c r="M8" s="25" t="str">
        <f>IF(Rækker!Z3="",IF(COUNTIF(Rækker!Z5:Z19,"")&lt;14,"FEJL",""),IF(IF(OR(Rækker!Z4="Disket",Rækker!Z4="Udmeldt"),1,0)=0,IF(IF(Rækker!Z5&lt;&gt;"",IF(OR(Rækker!Z5="Disket",Rækker!Z5="Udmeldt",Rækker!Z5="MR",Rækker!Z5="Res"),1,2),0)=0,IF(COUNTIF(Rækker!Z7:Z19,"&lt;&gt;")&lt;13,"",IF(COUNTIF(Rækker!Z7:Z19,1)+COUNTIF(Rækker!Z7:Z19,"X")+COUNTIF(Rækker!Z7:Z19,2)=13,"OK","FEJL")),IF(IF(Rækker!Z5&lt;&gt;"",IF(OR(Rækker!Z5="Disket",Rækker!Z5="Udmeldt",Rækker!Z5="MR",Rækker!Z5="Res"),1,2),0)=1,IF(COUNTIF(Rækker!Z7:Z19,"&lt;&gt;")=0,"OK","FEJL"),"FEJL")),IF(AND(IF(Rækker!Z5&lt;&gt;"",IF(OR(Rækker!Z5="Disket",Rækker!Z5="Udmeldt",Rækker!Z5="MR",Rækker!Z5="Res"),1,2),0)=0,COUNTIF(Rækker!Z7:Z19,"&lt;&gt;")=0),"OK","FEJL")))</f>
        <v>OK</v>
      </c>
      <c r="N8" s="25" t="str">
        <f>IF(Rækker!AB3="",IF(COUNTIF(Rækker!AB5:AB19,"")&lt;14,"FEJL",""),IF(IF(OR(Rækker!AB4="Disket",Rækker!AB4="Udmeldt"),1,0)=0,IF(IF(Rækker!AB5&lt;&gt;"",IF(OR(Rækker!AB5="Disket",Rækker!AB5="Udmeldt",Rækker!AB5="MR",Rækker!AB5="Res"),1,2),0)=0,IF(COUNTIF(Rækker!AB7:AB19,"&lt;&gt;")&lt;13,"",IF(COUNTIF(Rækker!AB7:AB19,1)+COUNTIF(Rækker!AB7:AB19,"X")+COUNTIF(Rækker!AB7:AB19,2)=13,"OK","FEJL")),IF(IF(Rækker!AB5&lt;&gt;"",IF(OR(Rækker!AB5="Disket",Rækker!AB5="Udmeldt",Rækker!AB5="MR",Rækker!AB5="Res"),1,2),0)=1,IF(COUNTIF(Rækker!AB7:AB19,"&lt;&gt;")=0,"OK","FEJL"),"FEJL")),IF(AND(IF(Rækker!AB5&lt;&gt;"",IF(OR(Rækker!AB5="Disket",Rækker!AB5="Udmeldt",Rækker!AB5="MR",Rækker!AB5="Res"),1,2),0)=0,COUNTIF(Rækker!AB7:AB19,"&lt;&gt;")=0),"OK","FEJL")))</f>
        <v>OK</v>
      </c>
      <c r="O8" s="25" t="str">
        <f>IF(Rækker!AD3="",IF(COUNTIF(Rækker!AD5:AD19,"")&lt;14,"FEJL",""),IF(IF(OR(Rækker!AD4="Disket",Rækker!AD4="Udmeldt"),1,0)=0,IF(IF(Rækker!AD5&lt;&gt;"",IF(OR(Rækker!AD5="Disket",Rækker!AD5="Udmeldt",Rækker!AD5="MR",Rækker!AD5="Res"),1,2),0)=0,IF(COUNTIF(Rækker!AD7:AD19,"&lt;&gt;")&lt;13,"",IF(COUNTIF(Rækker!AD7:AD19,1)+COUNTIF(Rækker!AD7:AD19,"X")+COUNTIF(Rækker!AD7:AD19,2)=13,"OK","FEJL")),IF(IF(Rækker!AD5&lt;&gt;"",IF(OR(Rækker!AD5="Disket",Rækker!AD5="Udmeldt",Rækker!AD5="MR",Rækker!AD5="Res"),1,2),0)=1,IF(COUNTIF(Rækker!AD7:AD19,"&lt;&gt;")=0,"OK","FEJL"),"FEJL")),IF(AND(IF(Rækker!AD5&lt;&gt;"",IF(OR(Rækker!AD5="Disket",Rækker!AD5="Udmeldt",Rækker!AD5="MR",Rækker!AD5="Res"),1,2),0)=0,COUNTIF(Rækker!AD7:AD19,"&lt;&gt;")=0),"OK","FEJL")))</f>
        <v>OK</v>
      </c>
      <c r="P8" s="25" t="str">
        <f>IF(Rækker!AF3="",IF(COUNTIF(Rækker!AF5:AF19,"")&lt;14,"FEJL",""),IF(IF(OR(Rækker!AF4="Disket",Rækker!AF4="Udmeldt"),1,0)=0,IF(IF(Rækker!AF5&lt;&gt;"",IF(OR(Rækker!AF5="Disket",Rækker!AF5="Udmeldt",Rækker!AF5="MR",Rækker!AF5="Res"),1,2),0)=0,IF(COUNTIF(Rækker!AF7:AF19,"&lt;&gt;")&lt;13,"",IF(COUNTIF(Rækker!AF7:AF19,1)+COUNTIF(Rækker!AF7:AF19,"X")+COUNTIF(Rækker!AF7:AF19,2)=13,"OK","FEJL")),IF(IF(Rækker!AF5&lt;&gt;"",IF(OR(Rækker!AF5="Disket",Rækker!AF5="Udmeldt",Rækker!AF5="MR",Rækker!AF5="Res"),1,2),0)=1,IF(COUNTIF(Rækker!AF7:AF19,"&lt;&gt;")=0,"OK","FEJL"),"FEJL")),IF(AND(IF(Rækker!AF5&lt;&gt;"",IF(OR(Rækker!AF5="Disket",Rækker!AF5="Udmeldt",Rækker!AF5="MR",Rækker!AF5="Res"),1,2),0)=0,COUNTIF(Rækker!AF7:AF19,"&lt;&gt;")=0),"OK","FEJL")))</f>
        <v>OK</v>
      </c>
      <c r="Q8" s="25" t="str">
        <f>IF(Rækker!B23="",IF(COUNTIF(Rækker!B25:B39,"")&lt;14,"FEJL",""),IF(IF(OR(Rækker!B24="Disket",Rækker!B24="Udmeldt"),1,0)=0,IF(IF(Rækker!B25&lt;&gt;"",IF(OR(Rækker!B25="Disket",Rækker!B25="Udmeldt",Rækker!B25="MR",Rækker!B25="Res"),1,2),0)=0,IF(COUNTIF(Rækker!B27:B39,"&lt;&gt;")&lt;13,"",IF(COUNTIF(Rækker!B27:B39,1)+COUNTIF(Rækker!B27:B39,"X")+COUNTIF(Rækker!B27:B39,2)=13,"OK","FEJL")),IF(IF(Rækker!B25&lt;&gt;"",IF(OR(Rækker!B25="Disket",Rækker!B25="Udmeldt",Rækker!B25="MR",Rækker!B25="Res"),1,2),0)=1,IF(COUNTIF(Rækker!B27:B39,"&lt;&gt;")=0,"OK","FEJL"),"FEJL")),IF(AND(IF(Rækker!B25&lt;&gt;"",IF(OR(Rækker!B25="Disket",Rækker!B25="Udmeldt",Rækker!B25="MR",Rækker!B25="Res"),1,2),0)=0,COUNTIF(Rækker!B27:B39,"&lt;&gt;")=0),"OK","FEJL")))</f>
        <v>OK</v>
      </c>
      <c r="R8" s="25" t="str">
        <f>IF(Rækker!D23="",IF(COUNTIF(Rækker!D25:D39,"")&lt;14,"FEJL",""),IF(IF(OR(Rækker!D24="Disket",Rækker!D24="Udmeldt"),1,0)=0,IF(IF(Rækker!D25&lt;&gt;"",IF(OR(Rækker!D25="Disket",Rækker!D25="Udmeldt",Rækker!D25="MR",Rækker!D25="Res"),1,2),0)=0,IF(COUNTIF(Rækker!D27:D39,"&lt;&gt;")&lt;13,"",IF(COUNTIF(Rækker!D27:D39,1)+COUNTIF(Rækker!D27:D39,"X")+COUNTIF(Rækker!D27:D39,2)=13,"OK","FEJL")),IF(IF(Rækker!D25&lt;&gt;"",IF(OR(Rækker!D25="Disket",Rækker!D25="Udmeldt",Rækker!D25="MR",Rækker!D25="Res"),1,2),0)=1,IF(COUNTIF(Rækker!D27:D39,"&lt;&gt;")=0,"OK","FEJL"),"FEJL")),IF(AND(IF(Rækker!D25&lt;&gt;"",IF(OR(Rækker!D25="Disket",Rækker!D25="Udmeldt",Rækker!D25="MR",Rækker!D25="Res"),1,2),0)=0,COUNTIF(Rækker!D27:D39,"&lt;&gt;")=0),"OK","FEJL")))</f>
        <v>OK</v>
      </c>
      <c r="S8" s="25" t="str">
        <f>IF(Rækker!F23="",IF(COUNTIF(Rækker!F25:F39,"")&lt;14,"FEJL",""),IF(IF(OR(Rækker!F24="Disket",Rækker!F24="Udmeldt"),1,0)=0,IF(IF(Rækker!F25&lt;&gt;"",IF(OR(Rækker!F25="Disket",Rækker!F25="Udmeldt",Rækker!F25="MR",Rækker!F25="Res"),1,2),0)=0,IF(COUNTIF(Rækker!F27:F39,"&lt;&gt;")&lt;13,"",IF(COUNTIF(Rækker!F27:F39,1)+COUNTIF(Rækker!F27:F39,"X")+COUNTIF(Rækker!F27:F39,2)=13,"OK","FEJL")),IF(IF(Rækker!F25&lt;&gt;"",IF(OR(Rækker!F25="Disket",Rækker!F25="Udmeldt",Rækker!F25="MR",Rækker!F25="Res"),1,2),0)=1,IF(COUNTIF(Rækker!F27:F39,"&lt;&gt;")=0,"OK","FEJL"),"FEJL")),IF(AND(IF(Rækker!F25&lt;&gt;"",IF(OR(Rækker!F25="Disket",Rækker!F25="Udmeldt",Rækker!F25="MR",Rækker!F25="Res"),1,2),0)=0,COUNTIF(Rækker!F27:F39,"&lt;&gt;")=0),"OK","FEJL")))</f>
        <v>OK</v>
      </c>
      <c r="T8" s="25" t="str">
        <f>IF(Rækker!H23="",IF(COUNTIF(Rækker!H25:H39,"")&lt;14,"FEJL",""),IF(IF(OR(Rækker!H24="Disket",Rækker!H24="Udmeldt"),1,0)=0,IF(IF(Rækker!H25&lt;&gt;"",IF(OR(Rækker!H25="Disket",Rækker!H25="Udmeldt",Rækker!H25="MR",Rækker!H25="Res"),1,2),0)=0,IF(COUNTIF(Rækker!H27:H39,"&lt;&gt;")&lt;13,"",IF(COUNTIF(Rækker!H27:H39,1)+COUNTIF(Rækker!H27:H39,"X")+COUNTIF(Rækker!H27:H39,2)=13,"OK","FEJL")),IF(IF(Rækker!H25&lt;&gt;"",IF(OR(Rækker!H25="Disket",Rækker!H25="Udmeldt",Rækker!H25="MR",Rækker!H25="Res"),1,2),0)=1,IF(COUNTIF(Rækker!H27:H39,"&lt;&gt;")=0,"OK","FEJL"),"FEJL")),IF(AND(IF(Rækker!H25&lt;&gt;"",IF(OR(Rækker!H25="Disket",Rækker!H25="Udmeldt",Rækker!H25="MR",Rækker!H25="Res"),1,2),0)=0,COUNTIF(Rækker!H27:H39,"&lt;&gt;")=0),"OK","FEJL")))</f>
        <v>OK</v>
      </c>
      <c r="U8" s="25" t="str">
        <f>IF(Rækker!J23="",IF(COUNTIF(Rækker!J25:J39,"")&lt;14,"FEJL",""),IF(IF(OR(Rækker!J24="Disket",Rækker!J24="Udmeldt"),1,0)=0,IF(IF(Rækker!J25&lt;&gt;"",IF(OR(Rækker!J25="Disket",Rækker!J25="Udmeldt",Rækker!J25="MR",Rækker!J25="Res"),1,2),0)=0,IF(COUNTIF(Rækker!J27:J39,"&lt;&gt;")&lt;13,"",IF(COUNTIF(Rækker!J27:J39,1)+COUNTIF(Rækker!J27:J39,"X")+COUNTIF(Rækker!J27:J39,2)=13,"OK","FEJL")),IF(IF(Rækker!J25&lt;&gt;"",IF(OR(Rækker!J25="Disket",Rækker!J25="Udmeldt",Rækker!J25="MR",Rækker!J25="Res"),1,2),0)=1,IF(COUNTIF(Rækker!J27:J39,"&lt;&gt;")=0,"OK","FEJL"),"FEJL")),IF(AND(IF(Rækker!J25&lt;&gt;"",IF(OR(Rækker!J25="Disket",Rækker!J25="Udmeldt",Rækker!J25="MR",Rækker!J25="Res"),1,2),0)=0,COUNTIF(Rækker!J27:J39,"&lt;&gt;")=0),"OK","FEJL")))</f>
        <v>OK</v>
      </c>
      <c r="V8" s="25" t="str">
        <f>IF(Rækker!L23="",IF(COUNTIF(Rækker!L25:L39,"")&lt;14,"FEJL",""),IF(IF(OR(Rækker!L24="Disket",Rækker!L24="Udmeldt"),1,0)=0,IF(IF(Rækker!L25&lt;&gt;"",IF(OR(Rækker!L25="Disket",Rækker!L25="Udmeldt",Rækker!L25="MR",Rækker!L25="Res"),1,2),0)=0,IF(COUNTIF(Rækker!L27:L39,"&lt;&gt;")&lt;13,"",IF(COUNTIF(Rækker!L27:L39,1)+COUNTIF(Rækker!L27:L39,"X")+COUNTIF(Rækker!L27:L39,2)=13,"OK","FEJL")),IF(IF(Rækker!L25&lt;&gt;"",IF(OR(Rækker!L25="Disket",Rækker!L25="Udmeldt",Rækker!L25="MR",Rækker!L25="Res"),1,2),0)=1,IF(COUNTIF(Rækker!L27:L39,"&lt;&gt;")=0,"OK","FEJL"),"FEJL")),IF(AND(IF(Rækker!L25&lt;&gt;"",IF(OR(Rækker!L25="Disket",Rækker!L25="Udmeldt",Rækker!L25="MR",Rækker!L25="Res"),1,2),0)=0,COUNTIF(Rækker!L27:L39,"&lt;&gt;")=0),"OK","FEJL")))</f>
        <v>OK</v>
      </c>
      <c r="W8" s="25" t="str">
        <f>IF(Rækker!N23="",IF(COUNTIF(Rækker!N25:N39,"")&lt;14,"FEJL",""),IF(IF(OR(Rækker!N24="Disket",Rækker!N24="Udmeldt"),1,0)=0,IF(IF(Rækker!N25&lt;&gt;"",IF(OR(Rækker!N25="Disket",Rækker!N25="Udmeldt",Rækker!N25="MR",Rækker!N25="Res"),1,2),0)=0,IF(COUNTIF(Rækker!N27:N39,"&lt;&gt;")&lt;13,"",IF(COUNTIF(Rækker!N27:N39,1)+COUNTIF(Rækker!N27:N39,"X")+COUNTIF(Rækker!N27:N39,2)=13,"OK","FEJL")),IF(IF(Rækker!N25&lt;&gt;"",IF(OR(Rækker!N25="Disket",Rækker!N25="Udmeldt",Rækker!N25="MR",Rækker!N25="Res"),1,2),0)=1,IF(COUNTIF(Rækker!N27:N39,"&lt;&gt;")=0,"OK","FEJL"),"FEJL")),IF(AND(IF(Rækker!N25&lt;&gt;"",IF(OR(Rækker!N25="Disket",Rækker!N25="Udmeldt",Rækker!N25="MR",Rækker!N25="Res"),1,2),0)=0,COUNTIF(Rækker!N27:N39,"&lt;&gt;")=0),"OK","FEJL")))</f>
        <v>OK</v>
      </c>
      <c r="X8" s="25" t="str">
        <f>IF(Rækker!P23="",IF(COUNTIF(Rækker!P25:P39,"")&lt;14,"FEJL",""),IF(IF(OR(Rækker!P24="Disket",Rækker!P24="Udmeldt"),1,0)=0,IF(IF(Rækker!P25&lt;&gt;"",IF(OR(Rækker!P25="Disket",Rækker!P25="Udmeldt",Rækker!P25="MR",Rækker!P25="Res"),1,2),0)=0,IF(COUNTIF(Rækker!P27:P39,"&lt;&gt;")&lt;13,"",IF(COUNTIF(Rækker!P27:P39,1)+COUNTIF(Rækker!P27:P39,"X")+COUNTIF(Rækker!P27:P39,2)=13,"OK","FEJL")),IF(IF(Rækker!P25&lt;&gt;"",IF(OR(Rækker!P25="Disket",Rækker!P25="Udmeldt",Rækker!P25="MR",Rækker!P25="Res"),1,2),0)=1,IF(COUNTIF(Rækker!P27:P39,"&lt;&gt;")=0,"OK","FEJL"),"FEJL")),IF(AND(IF(Rækker!P25&lt;&gt;"",IF(OR(Rækker!P25="Disket",Rækker!P25="Udmeldt",Rækker!P25="MR",Rækker!P25="Res"),1,2),0)=0,COUNTIF(Rækker!P27:P39,"&lt;&gt;")=0),"OK","FEJL")))</f>
        <v>OK</v>
      </c>
      <c r="Y8" s="25" t="str">
        <f>IF(Rækker!R23="",IF(COUNTIF(Rækker!R25:R39,"")&lt;14,"FEJL",""),IF(IF(OR(Rækker!R24="Disket",Rækker!R24="Udmeldt"),1,0)=0,IF(IF(Rækker!R25&lt;&gt;"",IF(OR(Rækker!R25="Disket",Rækker!R25="Udmeldt",Rækker!R25="MR",Rækker!R25="Res"),1,2),0)=0,IF(COUNTIF(Rækker!R27:R39,"&lt;&gt;")&lt;13,"",IF(COUNTIF(Rækker!R27:R39,1)+COUNTIF(Rækker!R27:R39,"X")+COUNTIF(Rækker!R27:R39,2)=13,"OK","FEJL")),IF(IF(Rækker!R25&lt;&gt;"",IF(OR(Rækker!R25="Disket",Rækker!R25="Udmeldt",Rækker!R25="MR",Rækker!R25="Res"),1,2),0)=1,IF(COUNTIF(Rækker!R27:R39,"&lt;&gt;")=0,"OK","FEJL"),"FEJL")),IF(AND(IF(Rækker!R25&lt;&gt;"",IF(OR(Rækker!R25="Disket",Rækker!R25="Udmeldt",Rækker!R25="MR",Rækker!R25="Res"),1,2),0)=0,COUNTIF(Rækker!R27:R39,"&lt;&gt;")=0),"OK","FEJL")))</f>
        <v>OK</v>
      </c>
      <c r="Z8" s="25" t="str">
        <f>IF(Rækker!T23="",IF(COUNTIF(Rækker!T25:T39,"")&lt;14,"FEJL",""),IF(IF(OR(Rækker!T24="Disket",Rækker!T24="Udmeldt"),1,0)=0,IF(IF(Rækker!T25&lt;&gt;"",IF(OR(Rækker!T25="Disket",Rækker!T25="Udmeldt",Rækker!T25="MR",Rækker!T25="Res"),1,2),0)=0,IF(COUNTIF(Rækker!T27:T39,"&lt;&gt;")&lt;13,"",IF(COUNTIF(Rækker!T27:T39,1)+COUNTIF(Rækker!T27:T39,"X")+COUNTIF(Rækker!T27:T39,2)=13,"OK","FEJL")),IF(IF(Rækker!T25&lt;&gt;"",IF(OR(Rækker!T25="Disket",Rækker!T25="Udmeldt",Rækker!T25="MR",Rækker!T25="Res"),1,2),0)=1,IF(COUNTIF(Rækker!T27:T39,"&lt;&gt;")=0,"OK","FEJL"),"FEJL")),IF(AND(IF(Rækker!T25&lt;&gt;"",IF(OR(Rækker!T25="Disket",Rækker!T25="Udmeldt",Rækker!T25="MR",Rækker!T25="Res"),1,2),0)=0,COUNTIF(Rækker!T27:T39,"&lt;&gt;")=0),"OK","FEJL")))</f>
        <v>OK</v>
      </c>
      <c r="AA8" s="25" t="str">
        <f>IF(Rækker!V23="",IF(COUNTIF(Rækker!V25:V39,"")&lt;14,"FEJL",""),IF(IF(OR(Rækker!V24="Disket",Rækker!V24="Udmeldt"),1,0)=0,IF(IF(Rækker!V25&lt;&gt;"",IF(OR(Rækker!V25="Disket",Rækker!V25="Udmeldt",Rækker!V25="MR",Rækker!V25="Res"),1,2),0)=0,IF(COUNTIF(Rækker!V27:V39,"&lt;&gt;")&lt;13,"",IF(COUNTIF(Rækker!V27:V39,1)+COUNTIF(Rækker!V27:V39,"X")+COUNTIF(Rækker!V27:V39,2)=13,"OK","FEJL")),IF(IF(Rækker!V25&lt;&gt;"",IF(OR(Rækker!V25="Disket",Rækker!V25="Udmeldt",Rækker!V25="MR",Rækker!V25="Res"),1,2),0)=1,IF(COUNTIF(Rækker!V27:V39,"&lt;&gt;")=0,"OK","FEJL"),"FEJL")),IF(AND(IF(Rækker!V25&lt;&gt;"",IF(OR(Rækker!V25="Disket",Rækker!V25="Udmeldt",Rækker!V25="MR",Rækker!V25="Res"),1,2),0)=0,COUNTIF(Rækker!V27:V39,"&lt;&gt;")=0),"OK","FEJL")))</f>
        <v>OK</v>
      </c>
      <c r="AB8" s="25" t="str">
        <f>IF(Rækker!X23="",IF(COUNTIF(Rækker!X25:X39,"")&lt;14,"FEJL",""),IF(IF(OR(Rækker!X24="Disket",Rækker!X24="Udmeldt"),1,0)=0,IF(IF(Rækker!X25&lt;&gt;"",IF(OR(Rækker!X25="Disket",Rækker!X25="Udmeldt",Rækker!X25="MR",Rækker!X25="Res"),1,2),0)=0,IF(COUNTIF(Rækker!X27:X39,"&lt;&gt;")&lt;13,"",IF(COUNTIF(Rækker!X27:X39,1)+COUNTIF(Rækker!X27:X39,"X")+COUNTIF(Rækker!X27:X39,2)=13,"OK","FEJL")),IF(IF(Rækker!X25&lt;&gt;"",IF(OR(Rækker!X25="Disket",Rækker!X25="Udmeldt",Rækker!X25="MR",Rækker!X25="Res"),1,2),0)=1,IF(COUNTIF(Rækker!X27:X39,"&lt;&gt;")=0,"OK","FEJL"),"FEJL")),IF(AND(IF(Rækker!X25&lt;&gt;"",IF(OR(Rækker!X25="Disket",Rækker!X25="Udmeldt",Rækker!X25="MR",Rækker!X25="Res"),1,2),0)=0,COUNTIF(Rækker!X27:X39,"&lt;&gt;")=0),"OK","FEJL")))</f>
        <v>OK</v>
      </c>
      <c r="AC8" s="25" t="str">
        <f>IF(Rækker!Z23="",IF(COUNTIF(Rækker!Z25:Z39,"")&lt;14,"FEJL",""),IF(IF(OR(Rækker!Z24="Disket",Rækker!Z24="Udmeldt"),1,0)=0,IF(IF(Rækker!Z25&lt;&gt;"",IF(OR(Rækker!Z25="Disket",Rækker!Z25="Udmeldt",Rækker!Z25="MR",Rækker!Z25="Res"),1,2),0)=0,IF(COUNTIF(Rækker!Z27:Z39,"&lt;&gt;")&lt;13,"",IF(COUNTIF(Rækker!Z27:Z39,1)+COUNTIF(Rækker!Z27:Z39,"X")+COUNTIF(Rækker!Z27:Z39,2)=13,"OK","FEJL")),IF(IF(Rækker!Z25&lt;&gt;"",IF(OR(Rækker!Z25="Disket",Rækker!Z25="Udmeldt",Rækker!Z25="MR",Rækker!Z25="Res"),1,2),0)=1,IF(COUNTIF(Rækker!Z27:Z39,"&lt;&gt;")=0,"OK","FEJL"),"FEJL")),IF(AND(IF(Rækker!Z25&lt;&gt;"",IF(OR(Rækker!Z25="Disket",Rækker!Z25="Udmeldt",Rækker!Z25="MR",Rækker!Z25="Res"),1,2),0)=0,COUNTIF(Rækker!Z27:Z39,"&lt;&gt;")=0),"OK","FEJL")))</f>
        <v>OK</v>
      </c>
      <c r="AD8" s="25" t="str">
        <f>IF(Rækker!AB23="",IF(COUNTIF(Rækker!AB25:AB39,"")&lt;14,"FEJL",""),IF(IF(OR(Rækker!AB24="Disket",Rækker!AB24="Udmeldt"),1,0)=0,IF(IF(Rækker!AB25&lt;&gt;"",IF(OR(Rækker!AB25="Disket",Rækker!AB25="Udmeldt",Rækker!AB25="MR",Rækker!AB25="Res"),1,2),0)=0,IF(COUNTIF(Rækker!AB27:AB39,"&lt;&gt;")&lt;13,"",IF(COUNTIF(Rækker!AB27:AB39,1)+COUNTIF(Rækker!AB27:AB39,"X")+COUNTIF(Rækker!AB27:AB39,2)=13,"OK","FEJL")),IF(IF(Rækker!AB25&lt;&gt;"",IF(OR(Rækker!AB25="Disket",Rækker!AB25="Udmeldt",Rækker!AB25="MR",Rækker!AB25="Res"),1,2),0)=1,IF(COUNTIF(Rækker!AB27:AB39,"&lt;&gt;")=0,"OK","FEJL"),"FEJL")),IF(AND(IF(Rækker!AB25&lt;&gt;"",IF(OR(Rækker!AB25="Disket",Rækker!AB25="Udmeldt",Rækker!AB25="MR",Rækker!AB25="Res"),1,2),0)=0,COUNTIF(Rækker!AB27:AB39,"&lt;&gt;")=0),"OK","FEJL")))</f>
        <v>OK</v>
      </c>
      <c r="AE8" s="25" t="str">
        <f>IF(Rækker!AD23="",IF(COUNTIF(Rækker!AD25:AD39,"")&lt;14,"FEJL",""),IF(IF(OR(Rækker!AD24="Disket",Rækker!AD24="Udmeldt"),1,0)=0,IF(IF(Rækker!AD25&lt;&gt;"",IF(OR(Rækker!AD25="Disket",Rækker!AD25="Udmeldt",Rækker!AD25="MR",Rækker!AD25="Res"),1,2),0)=0,IF(COUNTIF(Rækker!AD27:AD39,"&lt;&gt;")&lt;13,"",IF(COUNTIF(Rækker!AD27:AD39,1)+COUNTIF(Rækker!AD27:AD39,"X")+COUNTIF(Rækker!AD27:AD39,2)=13,"OK","FEJL")),IF(IF(Rækker!AD25&lt;&gt;"",IF(OR(Rækker!AD25="Disket",Rækker!AD25="Udmeldt",Rækker!AD25="MR",Rækker!AD25="Res"),1,2),0)=1,IF(COUNTIF(Rækker!AD27:AD39,"&lt;&gt;")=0,"OK","FEJL"),"FEJL")),IF(AND(IF(Rækker!AD25&lt;&gt;"",IF(OR(Rækker!AD25="Disket",Rækker!AD25="Udmeldt",Rækker!AD25="MR",Rækker!AD25="Res"),1,2),0)=0,COUNTIF(Rækker!AD27:AD39,"&lt;&gt;")=0),"OK","FEJL")))</f>
        <v>OK</v>
      </c>
      <c r="AF8" s="25" t="str">
        <f>IF(Rækker!AF23="",IF(COUNTIF(Rækker!AF25:AF39,"")&lt;14,"FEJL",""),IF(IF(OR(Rækker!AF24="Disket",Rækker!AF24="Udmeldt"),1,0)=0,IF(IF(Rækker!AF25&lt;&gt;"",IF(OR(Rækker!AF25="Disket",Rækker!AF25="Udmeldt",Rækker!AF25="MR",Rækker!AF25="Res"),1,2),0)=0,IF(COUNTIF(Rækker!AF27:AF39,"&lt;&gt;")&lt;13,"",IF(COUNTIF(Rækker!AF27:AF39,1)+COUNTIF(Rækker!AF27:AF39,"X")+COUNTIF(Rækker!AF27:AF39,2)=13,"OK","FEJL")),IF(IF(Rækker!AF25&lt;&gt;"",IF(OR(Rækker!AF25="Disket",Rækker!AF25="Udmeldt",Rækker!AF25="MR",Rækker!AF25="Res"),1,2),0)=1,IF(COUNTIF(Rækker!AF27:AF39,"&lt;&gt;")=0,"OK","FEJL"),"FEJL")),IF(AND(IF(Rækker!AF25&lt;&gt;"",IF(OR(Rækker!AF25="Disket",Rækker!AF25="Udmeldt",Rækker!AF25="MR",Rækker!AF25="Res"),1,2),0)=0,COUNTIF(Rækker!AF27:AF39,"&lt;&gt;")=0),"OK","FEJL")))</f>
        <v>OK</v>
      </c>
      <c r="AG8" s="25" t="str">
        <f>IF(Rækker!B43="",IF(COUNTIF(Rækker!B45:B59,"")&lt;14,"FEJL",""),IF(IF(OR(Rækker!B44="Disket",Rækker!B44="Udmeldt"),1,0)=0,IF(IF(Rækker!B45&lt;&gt;"",IF(OR(Rækker!B45="Disket",Rækker!B45="Udmeldt",Rækker!B45="MR",Rækker!B45="Res"),1,2),0)=0,IF(COUNTIF(Rækker!B47:B59,"&lt;&gt;")&lt;13,"",IF(COUNTIF(Rækker!B47:B59,1)+COUNTIF(Rækker!B47:B59,"X")+COUNTIF(Rækker!B47:B59,2)=13,"OK","FEJL")),IF(IF(Rækker!B45&lt;&gt;"",IF(OR(Rækker!B45="Disket",Rækker!B45="Udmeldt",Rækker!B45="MR",Rækker!B45="Res"),1,2),0)=1,IF(COUNTIF(Rækker!B47:B59,"&lt;&gt;")=0,"OK","FEJL"),"FEJL")),IF(AND(IF(Rækker!B45&lt;&gt;"",IF(OR(Rækker!B45="Disket",Rækker!B45="Udmeldt",Rækker!B45="MR",Rækker!B45="Res"),1,2),0)=0,COUNTIF(Rækker!B47:B59,"&lt;&gt;")=0),"OK","FEJL")))</f>
        <v>OK</v>
      </c>
      <c r="AH8" s="25" t="str">
        <f>IF(Rækker!D43="",IF(COUNTIF(Rækker!D45:D59,"")&lt;14,"FEJL",""),IF(IF(OR(Rækker!D44="Disket",Rækker!D44="Udmeldt"),1,0)=0,IF(IF(Rækker!D45&lt;&gt;"",IF(OR(Rækker!D45="Disket",Rækker!D45="Udmeldt",Rækker!D45="MR",Rækker!D45="Res"),1,2),0)=0,IF(COUNTIF(Rækker!D47:D59,"&lt;&gt;")&lt;13,"",IF(COUNTIF(Rækker!D47:D59,1)+COUNTIF(Rækker!D47:D59,"X")+COUNTIF(Rækker!D47:D59,2)=13,"OK","FEJL")),IF(IF(Rækker!D45&lt;&gt;"",IF(OR(Rækker!D45="Disket",Rækker!D45="Udmeldt",Rækker!D45="MR",Rækker!D45="Res"),1,2),0)=1,IF(COUNTIF(Rækker!D47:D59,"&lt;&gt;")=0,"OK","FEJL"),"FEJL")),IF(AND(IF(Rækker!D45&lt;&gt;"",IF(OR(Rækker!D45="Disket",Rækker!D45="Udmeldt",Rækker!D45="MR",Rækker!D45="Res"),1,2),0)=0,COUNTIF(Rækker!D47:D59,"&lt;&gt;")=0),"OK","FEJL")))</f>
        <v>OK</v>
      </c>
      <c r="AI8" s="25" t="str">
        <f>IF(Rækker!F43="",IF(COUNTIF(Rækker!F45:F59,"")&lt;14,"FEJL",""),IF(IF(OR(Rækker!F44="Disket",Rækker!F44="Udmeldt"),1,0)=0,IF(IF(Rækker!F45&lt;&gt;"",IF(OR(Rækker!F45="Disket",Rækker!F45="Udmeldt",Rækker!F45="MR",Rækker!F45="Res"),1,2),0)=0,IF(COUNTIF(Rækker!F47:F59,"&lt;&gt;")&lt;13,"",IF(COUNTIF(Rækker!F47:F59,1)+COUNTIF(Rækker!F47:F59,"X")+COUNTIF(Rækker!F47:F59,2)=13,"OK","FEJL")),IF(IF(Rækker!F45&lt;&gt;"",IF(OR(Rækker!F45="Disket",Rækker!F45="Udmeldt",Rækker!F45="MR",Rækker!F45="Res"),1,2),0)=1,IF(COUNTIF(Rækker!F47:F59,"&lt;&gt;")=0,"OK","FEJL"),"FEJL")),IF(AND(IF(Rækker!F45&lt;&gt;"",IF(OR(Rækker!F45="Disket",Rækker!F45="Udmeldt",Rækker!F45="MR",Rækker!F45="Res"),1,2),0)=0,COUNTIF(Rækker!F47:F59,"&lt;&gt;")=0),"OK","FEJL")))</f>
        <v>OK</v>
      </c>
      <c r="AJ8" s="25" t="str">
        <f>IF(Rækker!H43="",IF(COUNTIF(Rækker!H45:H59,"")&lt;14,"FEJL",""),IF(IF(OR(Rækker!H44="Disket",Rækker!H44="Udmeldt"),1,0)=0,IF(IF(Rækker!H45&lt;&gt;"",IF(OR(Rækker!H45="Disket",Rækker!H45="Udmeldt",Rækker!H45="MR",Rækker!H45="Res"),1,2),0)=0,IF(COUNTIF(Rækker!H47:H59,"&lt;&gt;")&lt;13,"",IF(COUNTIF(Rækker!H47:H59,1)+COUNTIF(Rækker!H47:H59,"X")+COUNTIF(Rækker!H47:H59,2)=13,"OK","FEJL")),IF(IF(Rækker!H45&lt;&gt;"",IF(OR(Rækker!H45="Disket",Rækker!H45="Udmeldt",Rækker!H45="MR",Rækker!H45="Res"),1,2),0)=1,IF(COUNTIF(Rækker!H47:H59,"&lt;&gt;")=0,"OK","FEJL"),"FEJL")),IF(AND(IF(Rækker!H45&lt;&gt;"",IF(OR(Rækker!H45="Disket",Rækker!H45="Udmeldt",Rækker!H45="MR",Rækker!H45="Res"),1,2),0)=0,COUNTIF(Rækker!H47:H59,"&lt;&gt;")=0),"OK","FEJL")))</f>
        <v>OK</v>
      </c>
      <c r="AK8" s="25" t="str">
        <f>IF(Rækker!J43="",IF(COUNTIF(Rækker!J45:J59,"")&lt;14,"FEJL",""),IF(IF(OR(Rækker!J44="Disket",Rækker!J44="Udmeldt"),1,0)=0,IF(IF(Rækker!J45&lt;&gt;"",IF(OR(Rækker!J45="Disket",Rækker!J45="Udmeldt",Rækker!J45="MR",Rækker!J45="Res"),1,2),0)=0,IF(COUNTIF(Rækker!J47:J59,"&lt;&gt;")&lt;13,"",IF(COUNTIF(Rækker!J47:J59,1)+COUNTIF(Rækker!J47:J59,"X")+COUNTIF(Rækker!J47:J59,2)=13,"OK","FEJL")),IF(IF(Rækker!J45&lt;&gt;"",IF(OR(Rækker!J45="Disket",Rækker!J45="Udmeldt",Rækker!J45="MR",Rækker!J45="Res"),1,2),0)=1,IF(COUNTIF(Rækker!J47:J59,"&lt;&gt;")=0,"OK","FEJL"),"FEJL")),IF(AND(IF(Rækker!J45&lt;&gt;"",IF(OR(Rækker!J45="Disket",Rækker!J45="Udmeldt",Rækker!J45="MR",Rækker!J45="Res"),1,2),0)=0,COUNTIF(Rækker!J47:J59,"&lt;&gt;")=0),"OK","FEJL")))</f>
        <v>OK</v>
      </c>
      <c r="AL8" s="25" t="str">
        <f>IF(Rækker!L43="",IF(COUNTIF(Rækker!L45:L59,"")&lt;14,"FEJL",""),IF(IF(OR(Rækker!L44="Disket",Rækker!L44="Udmeldt"),1,0)=0,IF(IF(Rækker!L45&lt;&gt;"",IF(OR(Rækker!L45="Disket",Rækker!L45="Udmeldt",Rækker!L45="MR",Rækker!L45="Res"),1,2),0)=0,IF(COUNTIF(Rækker!L47:L59,"&lt;&gt;")&lt;13,"",IF(COUNTIF(Rækker!L47:L59,1)+COUNTIF(Rækker!L47:L59,"X")+COUNTIF(Rækker!L47:L59,2)=13,"OK","FEJL")),IF(IF(Rækker!L45&lt;&gt;"",IF(OR(Rækker!L45="Disket",Rækker!L45="Udmeldt",Rækker!L45="MR",Rækker!L45="Res"),1,2),0)=1,IF(COUNTIF(Rækker!L47:L59,"&lt;&gt;")=0,"OK","FEJL"),"FEJL")),IF(AND(IF(Rækker!L45&lt;&gt;"",IF(OR(Rækker!L45="Disket",Rækker!L45="Udmeldt",Rækker!L45="MR",Rækker!L45="Res"),1,2),0)=0,COUNTIF(Rækker!L47:L59,"&lt;&gt;")=0),"OK","FEJL")))</f>
        <v>OK</v>
      </c>
      <c r="AM8" s="25" t="str">
        <f>IF(Rækker!N43="",IF(COUNTIF(Rækker!N45:N59,"")&lt;14,"FEJL",""),IF(IF(OR(Rækker!N44="Disket",Rækker!N44="Udmeldt"),1,0)=0,IF(IF(Rækker!N45&lt;&gt;"",IF(OR(Rækker!N45="Disket",Rækker!N45="Udmeldt",Rækker!N45="MR",Rækker!N45="Res"),1,2),0)=0,IF(COUNTIF(Rækker!N47:N59,"&lt;&gt;")&lt;13,"",IF(COUNTIF(Rækker!N47:N59,1)+COUNTIF(Rækker!N47:N59,"X")+COUNTIF(Rækker!N47:N59,2)=13,"OK","FEJL")),IF(IF(Rækker!N45&lt;&gt;"",IF(OR(Rækker!N45="Disket",Rækker!N45="Udmeldt",Rækker!N45="MR",Rækker!N45="Res"),1,2),0)=1,IF(COUNTIF(Rækker!N47:N59,"&lt;&gt;")=0,"OK","FEJL"),"FEJL")),IF(AND(IF(Rækker!N45&lt;&gt;"",IF(OR(Rækker!N45="Disket",Rækker!N45="Udmeldt",Rækker!N45="MR",Rækker!N45="Res"),1,2),0)=0,COUNTIF(Rækker!N47:N59,"&lt;&gt;")=0),"OK","FEJL")))</f>
        <v>OK</v>
      </c>
      <c r="AN8" s="25" t="str">
        <f>IF(Rækker!P43="",IF(COUNTIF(Rækker!P45:P59,"")&lt;14,"FEJL",""),IF(IF(OR(Rækker!P44="Disket",Rækker!P44="Udmeldt"),1,0)=0,IF(IF(Rækker!P45&lt;&gt;"",IF(OR(Rækker!P45="Disket",Rækker!P45="Udmeldt",Rækker!P45="MR",Rækker!P45="Res"),1,2),0)=0,IF(COUNTIF(Rækker!P47:P59,"&lt;&gt;")&lt;13,"",IF(COUNTIF(Rækker!P47:P59,1)+COUNTIF(Rækker!P47:P59,"X")+COUNTIF(Rækker!P47:P59,2)=13,"OK","FEJL")),IF(IF(Rækker!P45&lt;&gt;"",IF(OR(Rækker!P45="Disket",Rækker!P45="Udmeldt",Rækker!P45="MR",Rækker!P45="Res"),1,2),0)=1,IF(COUNTIF(Rækker!P47:P59,"&lt;&gt;")=0,"OK","FEJL"),"FEJL")),IF(AND(IF(Rækker!P45&lt;&gt;"",IF(OR(Rækker!P45="Disket",Rækker!P45="Udmeldt",Rækker!P45="MR",Rækker!P45="Res"),1,2),0)=0,COUNTIF(Rækker!P47:P59,"&lt;&gt;")=0),"OK","FEJL")))</f>
        <v>OK</v>
      </c>
      <c r="AO8" s="25" t="str">
        <f>IF(Rækker!R43="",IF(COUNTIF(Rækker!R45:R59,"")&lt;14,"FEJL",""),IF(IF(OR(Rækker!R44="Disket",Rækker!R44="Udmeldt"),1,0)=0,IF(IF(Rækker!R45&lt;&gt;"",IF(OR(Rækker!R45="Disket",Rækker!R45="Udmeldt",Rækker!R45="MR",Rækker!R45="Res"),1,2),0)=0,IF(COUNTIF(Rækker!R47:R59,"&lt;&gt;")&lt;13,"",IF(COUNTIF(Rækker!R47:R59,1)+COUNTIF(Rækker!R47:R59,"X")+COUNTIF(Rækker!R47:R59,2)=13,"OK","FEJL")),IF(IF(Rækker!R45&lt;&gt;"",IF(OR(Rækker!R45="Disket",Rækker!R45="Udmeldt",Rækker!R45="MR",Rækker!R45="Res"),1,2),0)=1,IF(COUNTIF(Rækker!R47:R59,"&lt;&gt;")=0,"OK","FEJL"),"FEJL")),IF(AND(IF(Rækker!R45&lt;&gt;"",IF(OR(Rækker!R45="Disket",Rækker!R45="Udmeldt",Rækker!R45="MR",Rækker!R45="Res"),1,2),0)=0,COUNTIF(Rækker!R47:R59,"&lt;&gt;")=0),"OK","FEJL")))</f>
        <v>OK</v>
      </c>
      <c r="AP8" s="25" t="str">
        <f>IF(Rækker!T43="",IF(COUNTIF(Rækker!T45:T59,"")&lt;14,"FEJL",""),IF(IF(OR(Rækker!T44="Disket",Rækker!T44="Udmeldt"),1,0)=0,IF(IF(Rækker!T45&lt;&gt;"",IF(OR(Rækker!T45="Disket",Rækker!T45="Udmeldt",Rækker!T45="MR",Rækker!T45="Res"),1,2),0)=0,IF(COUNTIF(Rækker!T47:T59,"&lt;&gt;")&lt;13,"",IF(COUNTIF(Rækker!T47:T59,1)+COUNTIF(Rækker!T47:T59,"X")+COUNTIF(Rækker!T47:T59,2)=13,"OK","FEJL")),IF(IF(Rækker!T45&lt;&gt;"",IF(OR(Rækker!T45="Disket",Rækker!T45="Udmeldt",Rækker!T45="MR",Rækker!T45="Res"),1,2),0)=1,IF(COUNTIF(Rækker!T47:T59,"&lt;&gt;")=0,"OK","FEJL"),"FEJL")),IF(AND(IF(Rækker!T45&lt;&gt;"",IF(OR(Rækker!T45="Disket",Rækker!T45="Udmeldt",Rækker!T45="MR",Rækker!T45="Res"),1,2),0)=0,COUNTIF(Rækker!T47:T59,"&lt;&gt;")=0),"OK","FEJL")))</f>
        <v>OK</v>
      </c>
      <c r="AQ8" s="25" t="str">
        <f>IF(Rækker!V43="",IF(COUNTIF(Rækker!V45:V59,"")&lt;14,"FEJL",""),IF(IF(OR(Rækker!V44="Disket",Rækker!V44="Udmeldt"),1,0)=0,IF(IF(Rækker!V45&lt;&gt;"",IF(OR(Rækker!V45="Disket",Rækker!V45="Udmeldt",Rækker!V45="MR",Rækker!V45="Res"),1,2),0)=0,IF(COUNTIF(Rækker!V47:V59,"&lt;&gt;")&lt;13,"",IF(COUNTIF(Rækker!V47:V59,1)+COUNTIF(Rækker!V47:V59,"X")+COUNTIF(Rækker!V47:V59,2)=13,"OK","FEJL")),IF(IF(Rækker!V45&lt;&gt;"",IF(OR(Rækker!V45="Disket",Rækker!V45="Udmeldt",Rækker!V45="MR",Rækker!V45="Res"),1,2),0)=1,IF(COUNTIF(Rækker!V47:V59,"&lt;&gt;")=0,"OK","FEJL"),"FEJL")),IF(AND(IF(Rækker!V45&lt;&gt;"",IF(OR(Rækker!V45="Disket",Rækker!V45="Udmeldt",Rækker!V45="MR",Rækker!V45="Res"),1,2),0)=0,COUNTIF(Rækker!V47:V59,"&lt;&gt;")=0),"OK","FEJL")))</f>
        <v>OK</v>
      </c>
      <c r="AR8" s="25" t="str">
        <f>IF(Rækker!X43="",IF(COUNTIF(Rækker!X45:X59,"")&lt;14,"FEJL",""),IF(IF(OR(Rækker!X44="Disket",Rækker!X44="Udmeldt"),1,0)=0,IF(IF(Rækker!X45&lt;&gt;"",IF(OR(Rækker!X45="Disket",Rækker!X45="Udmeldt",Rækker!X45="MR",Rækker!X45="Res"),1,2),0)=0,IF(COUNTIF(Rækker!X47:X59,"&lt;&gt;")&lt;13,"",IF(COUNTIF(Rækker!X47:X59,1)+COUNTIF(Rækker!X47:X59,"X")+COUNTIF(Rækker!X47:X59,2)=13,"OK","FEJL")),IF(IF(Rækker!X45&lt;&gt;"",IF(OR(Rækker!X45="Disket",Rækker!X45="Udmeldt",Rækker!X45="MR",Rækker!X45="Res"),1,2),0)=1,IF(COUNTIF(Rækker!X47:X59,"&lt;&gt;")=0,"OK","FEJL"),"FEJL")),IF(AND(IF(Rækker!X45&lt;&gt;"",IF(OR(Rækker!X45="Disket",Rækker!X45="Udmeldt",Rækker!X45="MR",Rækker!X45="Res"),1,2),0)=0,COUNTIF(Rækker!X47:X59,"&lt;&gt;")=0),"OK","FEJL")))</f>
        <v>OK</v>
      </c>
      <c r="AS8" s="25" t="str">
        <f>IF(Rækker!Z43="",IF(COUNTIF(Rækker!Z45:Z59,"")&lt;14,"FEJL",""),IF(IF(OR(Rækker!Z44="Disket",Rækker!Z44="Udmeldt"),1,0)=0,IF(IF(Rækker!Z45&lt;&gt;"",IF(OR(Rækker!Z45="Disket",Rækker!Z45="Udmeldt",Rækker!Z45="MR",Rækker!Z45="Res"),1,2),0)=0,IF(COUNTIF(Rækker!Z47:Z59,"&lt;&gt;")&lt;13,"",IF(COUNTIF(Rækker!Z47:Z59,1)+COUNTIF(Rækker!Z47:Z59,"X")+COUNTIF(Rækker!Z47:Z59,2)=13,"OK","FEJL")),IF(IF(Rækker!Z45&lt;&gt;"",IF(OR(Rækker!Z45="Disket",Rækker!Z45="Udmeldt",Rækker!Z45="MR",Rækker!Z45="Res"),1,2),0)=1,IF(COUNTIF(Rækker!Z47:Z59,"&lt;&gt;")=0,"OK","FEJL"),"FEJL")),IF(AND(IF(Rækker!Z45&lt;&gt;"",IF(OR(Rækker!Z45="Disket",Rækker!Z45="Udmeldt",Rækker!Z45="MR",Rækker!Z45="Res"),1,2),0)=0,COUNTIF(Rækker!Z47:Z59,"&lt;&gt;")=0),"OK","FEJL")))</f>
        <v>OK</v>
      </c>
      <c r="AT8" s="25" t="str">
        <f>IF(Rækker!AB43="",IF(COUNTIF(Rækker!AB45:AB59,"")&lt;14,"FEJL",""),IF(IF(OR(Rækker!AB44="Disket",Rækker!AB44="Udmeldt"),1,0)=0,IF(IF(Rækker!AB45&lt;&gt;"",IF(OR(Rækker!AB45="Disket",Rækker!AB45="Udmeldt",Rækker!AB45="MR",Rækker!AB45="Res"),1,2),0)=0,IF(COUNTIF(Rækker!AB47:AB59,"&lt;&gt;")&lt;13,"",IF(COUNTIF(Rækker!AB47:AB59,1)+COUNTIF(Rækker!AB47:AB59,"X")+COUNTIF(Rækker!AB47:AB59,2)=13,"OK","FEJL")),IF(IF(Rækker!AB45&lt;&gt;"",IF(OR(Rækker!AB45="Disket",Rækker!AB45="Udmeldt",Rækker!AB45="MR",Rækker!AB45="Res"),1,2),0)=1,IF(COUNTIF(Rækker!AB47:AB59,"&lt;&gt;")=0,"OK","FEJL"),"FEJL")),IF(AND(IF(Rækker!AB45&lt;&gt;"",IF(OR(Rækker!AB45="Disket",Rækker!AB45="Udmeldt",Rækker!AB45="MR",Rækker!AB45="Res"),1,2),0)=0,COUNTIF(Rækker!AB47:AB59,"&lt;&gt;")=0),"OK","FEJL")))</f>
        <v>OK</v>
      </c>
      <c r="AU8" s="25" t="str">
        <f>IF(Rækker!AD43="",IF(COUNTIF(Rækker!AD45:AD59,"")&lt;14,"FEJL",""),IF(IF(OR(Rækker!AD44="Disket",Rækker!AD44="Udmeldt"),1,0)=0,IF(IF(Rækker!AD45&lt;&gt;"",IF(OR(Rækker!AD45="Disket",Rækker!AD45="Udmeldt",Rækker!AD45="MR",Rækker!AD45="Res"),1,2),0)=0,IF(COUNTIF(Rækker!AD47:AD59,"&lt;&gt;")&lt;13,"",IF(COUNTIF(Rækker!AD47:AD59,1)+COUNTIF(Rækker!AD47:AD59,"X")+COUNTIF(Rækker!AD47:AD59,2)=13,"OK","FEJL")),IF(IF(Rækker!AD45&lt;&gt;"",IF(OR(Rækker!AD45="Disket",Rækker!AD45="Udmeldt",Rækker!AD45="MR",Rækker!AD45="Res"),1,2),0)=1,IF(COUNTIF(Rækker!AD47:AD59,"&lt;&gt;")=0,"OK","FEJL"),"FEJL")),IF(AND(IF(Rækker!AD45&lt;&gt;"",IF(OR(Rækker!AD45="Disket",Rækker!AD45="Udmeldt",Rækker!AD45="MR",Rækker!AD45="Res"),1,2),0)=0,COUNTIF(Rækker!AD47:AD59,"&lt;&gt;")=0),"OK","FEJL")))</f>
        <v>OK</v>
      </c>
      <c r="AV8" s="25" t="str">
        <f>IF(Rækker!AF43="",IF(COUNTIF(Rækker!AF45:AF59,"")&lt;14,"FEJL",""),IF(IF(OR(Rækker!AF44="Disket",Rækker!AF44="Udmeldt"),1,0)=0,IF(IF(Rækker!AF45&lt;&gt;"",IF(OR(Rækker!AF45="Disket",Rækker!AF45="Udmeldt",Rækker!AF45="MR",Rækker!AF45="Res"),1,2),0)=0,IF(COUNTIF(Rækker!AF47:AF59,"&lt;&gt;")&lt;13,"",IF(COUNTIF(Rækker!AF47:AF59,1)+COUNTIF(Rækker!AF47:AF59,"X")+COUNTIF(Rækker!AF47:AF59,2)=13,"OK","FEJL")),IF(IF(Rækker!AF45&lt;&gt;"",IF(OR(Rækker!AF45="Disket",Rækker!AF45="Udmeldt",Rækker!AF45="MR",Rækker!AF45="Res"),1,2),0)=1,IF(COUNTIF(Rækker!AF47:AF59,"&lt;&gt;")=0,"OK","FEJL"),"FEJL")),IF(AND(IF(Rækker!AF45&lt;&gt;"",IF(OR(Rækker!AF45="Disket",Rækker!AF45="Udmeldt",Rækker!AF45="MR",Rækker!AF45="Res"),1,2),0)=0,COUNTIF(Rækker!AF47:AF59,"&lt;&gt;")=0),"OK","FEJL")))</f>
        <v>OK</v>
      </c>
      <c r="AW8" s="25" t="str">
        <f>IF(Rækker!B63="",IF(COUNTIF(Rækker!B65:B79,"")&lt;14,"FEJL",""),IF(IF(OR(Rækker!B64="Disket",Rækker!B64="Udmeldt"),1,0)=0,IF(IF(Rækker!B65&lt;&gt;"",IF(OR(Rækker!B65="Disket",Rækker!B65="Udmeldt",Rækker!B65="MR",Rækker!B65="Res"),1,2),0)=0,IF(COUNTIF(Rækker!B67:B79,"&lt;&gt;")&lt;13,"",IF(COUNTIF(Rækker!B67:B79,1)+COUNTIF(Rækker!B67:B79,"X")+COUNTIF(Rækker!B67:B79,2)=13,"OK","FEJL")),IF(IF(Rækker!B65&lt;&gt;"",IF(OR(Rækker!B65="Disket",Rækker!B65="Udmeldt",Rækker!B65="MR",Rækker!B65="Res"),1,2),0)=1,IF(COUNTIF(Rækker!B67:B79,"&lt;&gt;")=0,"OK","FEJL"),"FEJL")),IF(AND(IF(Rækker!B65&lt;&gt;"",IF(OR(Rækker!B65="Disket",Rækker!B65="Udmeldt",Rækker!B65="MR",Rækker!B65="Res"),1,2),0)=0,COUNTIF(Rækker!B67:B79,"&lt;&gt;")=0),"OK","FEJL")))</f>
        <v>OK</v>
      </c>
      <c r="AX8" s="25" t="str">
        <f>IF(Rækker!D63="",IF(COUNTIF(Rækker!D65:D79,"")&lt;14,"FEJL",""),IF(IF(OR(Rækker!D64="Disket",Rækker!D64="Udmeldt"),1,0)=0,IF(IF(Rækker!D65&lt;&gt;"",IF(OR(Rækker!D65="Disket",Rækker!D65="Udmeldt",Rækker!D65="MR",Rækker!D65="Res"),1,2),0)=0,IF(COUNTIF(Rækker!D67:D79,"&lt;&gt;")&lt;13,"",IF(COUNTIF(Rækker!D67:D79,1)+COUNTIF(Rækker!D67:D79,"X")+COUNTIF(Rækker!D67:D79,2)=13,"OK","FEJL")),IF(IF(Rækker!D65&lt;&gt;"",IF(OR(Rækker!D65="Disket",Rækker!D65="Udmeldt",Rækker!D65="MR",Rækker!D65="Res"),1,2),0)=1,IF(COUNTIF(Rækker!D67:D79,"&lt;&gt;")=0,"OK","FEJL"),"FEJL")),IF(AND(IF(Rækker!D65&lt;&gt;"",IF(OR(Rækker!D65="Disket",Rækker!D65="Udmeldt",Rækker!D65="MR",Rækker!D65="Res"),1,2),0)=0,COUNTIF(Rækker!D67:D79,"&lt;&gt;")=0),"OK","FEJL")))</f>
        <v>OK</v>
      </c>
      <c r="AY8" s="25" t="str">
        <f>IF(Rækker!F63="",IF(COUNTIF(Rækker!F65:F79,"")&lt;14,"FEJL",""),IF(IF(OR(Rækker!F64="Disket",Rækker!F64="Udmeldt"),1,0)=0,IF(IF(Rækker!F65&lt;&gt;"",IF(OR(Rækker!F65="Disket",Rækker!F65="Udmeldt",Rækker!F65="MR",Rækker!F65="Res"),1,2),0)=0,IF(COUNTIF(Rækker!F67:F79,"&lt;&gt;")&lt;13,"",IF(COUNTIF(Rækker!F67:F79,1)+COUNTIF(Rækker!F67:F79,"X")+COUNTIF(Rækker!F67:F79,2)=13,"OK","FEJL")),IF(IF(Rækker!F65&lt;&gt;"",IF(OR(Rækker!F65="Disket",Rækker!F65="Udmeldt",Rækker!F65="MR",Rækker!F65="Res"),1,2),0)=1,IF(COUNTIF(Rækker!F67:F79,"&lt;&gt;")=0,"OK","FEJL"),"FEJL")),IF(AND(IF(Rækker!F65&lt;&gt;"",IF(OR(Rækker!F65="Disket",Rækker!F65="Udmeldt",Rækker!F65="MR",Rækker!F65="Res"),1,2),0)=0,COUNTIF(Rækker!F67:F79,"&lt;&gt;")=0),"OK","FEJL")))</f>
        <v>OK</v>
      </c>
      <c r="AZ8" s="25" t="str">
        <f>IF(Rækker!H63="",IF(COUNTIF(Rækker!H65:H79,"")&lt;14,"FEJL",""),IF(IF(OR(Rækker!H64="Disket",Rækker!H64="Udmeldt"),1,0)=0,IF(IF(Rækker!H65&lt;&gt;"",IF(OR(Rækker!H65="Disket",Rækker!H65="Udmeldt",Rækker!H65="MR",Rækker!H65="Res"),1,2),0)=0,IF(COUNTIF(Rækker!H67:H79,"&lt;&gt;")&lt;13,"",IF(COUNTIF(Rækker!H67:H79,1)+COUNTIF(Rækker!H67:H79,"X")+COUNTIF(Rækker!H67:H79,2)=13,"OK","FEJL")),IF(IF(Rækker!H65&lt;&gt;"",IF(OR(Rækker!H65="Disket",Rækker!H65="Udmeldt",Rækker!H65="MR",Rækker!H65="Res"),1,2),0)=1,IF(COUNTIF(Rækker!H67:H79,"&lt;&gt;")=0,"OK","FEJL"),"FEJL")),IF(AND(IF(Rækker!H65&lt;&gt;"",IF(OR(Rækker!H65="Disket",Rækker!H65="Udmeldt",Rækker!H65="MR",Rækker!H65="Res"),1,2),0)=0,COUNTIF(Rækker!H67:H79,"&lt;&gt;")=0),"OK","FEJL")))</f>
        <v>OK</v>
      </c>
      <c r="BA8" s="25" t="str">
        <f>IF(Rækker!J63="",IF(COUNTIF(Rækker!J65:J79,"")&lt;14,"FEJL",""),IF(IF(OR(Rækker!J64="Disket",Rækker!J64="Udmeldt"),1,0)=0,IF(IF(Rækker!J65&lt;&gt;"",IF(OR(Rækker!J65="Disket",Rækker!J65="Udmeldt",Rækker!J65="MR",Rækker!J65="Res"),1,2),0)=0,IF(COUNTIF(Rækker!J67:J79,"&lt;&gt;")&lt;13,"",IF(COUNTIF(Rækker!J67:J79,1)+COUNTIF(Rækker!J67:J79,"X")+COUNTIF(Rækker!J67:J79,2)=13,"OK","FEJL")),IF(IF(Rækker!J65&lt;&gt;"",IF(OR(Rækker!J65="Disket",Rækker!J65="Udmeldt",Rækker!J65="MR",Rækker!J65="Res"),1,2),0)=1,IF(COUNTIF(Rækker!J67:J79,"&lt;&gt;")=0,"OK","FEJL"),"FEJL")),IF(AND(IF(Rækker!J65&lt;&gt;"",IF(OR(Rækker!J65="Disket",Rækker!J65="Udmeldt",Rækker!J65="MR",Rækker!J65="Res"),1,2),0)=0,COUNTIF(Rækker!J67:J79,"&lt;&gt;")=0),"OK","FEJL")))</f>
        <v>OK</v>
      </c>
      <c r="BB8" s="25" t="str">
        <f>IF(Rækker!L63="",IF(COUNTIF(Rækker!L65:L79,"")&lt;14,"FEJL",""),IF(IF(OR(Rækker!L64="Disket",Rækker!L64="Udmeldt"),1,0)=0,IF(IF(Rækker!L65&lt;&gt;"",IF(OR(Rækker!L65="Disket",Rækker!L65="Udmeldt",Rækker!L65="MR",Rækker!L65="Res"),1,2),0)=0,IF(COUNTIF(Rækker!L67:L79,"&lt;&gt;")&lt;13,"",IF(COUNTIF(Rækker!L67:L79,1)+COUNTIF(Rækker!L67:L79,"X")+COUNTIF(Rækker!L67:L79,2)=13,"OK","FEJL")),IF(IF(Rækker!L65&lt;&gt;"",IF(OR(Rækker!L65="Disket",Rækker!L65="Udmeldt",Rækker!L65="MR",Rækker!L65="Res"),1,2),0)=1,IF(COUNTIF(Rækker!L67:L79,"&lt;&gt;")=0,"OK","FEJL"),"FEJL")),IF(AND(IF(Rækker!L65&lt;&gt;"",IF(OR(Rækker!L65="Disket",Rækker!L65="Udmeldt",Rækker!L65="MR",Rækker!L65="Res"),1,2),0)=0,COUNTIF(Rækker!L67:L79,"&lt;&gt;")=0),"OK","FEJL")))</f>
        <v/>
      </c>
      <c r="BC8" s="25" t="str">
        <f>IF(Rækker!N63="",IF(COUNTIF(Rækker!N65:N79,"")&lt;14,"FEJL",""),IF(IF(OR(Rækker!N64="Disket",Rækker!N64="Udmeldt"),1,0)=0,IF(IF(Rækker!N65&lt;&gt;"",IF(OR(Rækker!N65="Disket",Rækker!N65="Udmeldt",Rækker!N65="MR",Rækker!N65="Res"),1,2),0)=0,IF(COUNTIF(Rækker!N67:N79,"&lt;&gt;")&lt;13,"",IF(COUNTIF(Rækker!N67:N79,1)+COUNTIF(Rækker!N67:N79,"X")+COUNTIF(Rækker!N67:N79,2)=13,"OK","FEJL")),IF(IF(Rækker!N65&lt;&gt;"",IF(OR(Rækker!N65="Disket",Rækker!N65="Udmeldt",Rækker!N65="MR",Rækker!N65="Res"),1,2),0)=1,IF(COUNTIF(Rækker!N67:N79,"&lt;&gt;")=0,"OK","FEJL"),"FEJL")),IF(AND(IF(Rækker!N65&lt;&gt;"",IF(OR(Rækker!N65="Disket",Rækker!N65="Udmeldt",Rækker!N65="MR",Rækker!N65="Res"),1,2),0)=0,COUNTIF(Rækker!N67:N79,"&lt;&gt;")=0),"OK","FEJL")))</f>
        <v/>
      </c>
      <c r="BD8" s="25" t="str">
        <f>IF(Rækker!P63="",IF(COUNTIF(Rækker!P65:P79,"")&lt;14,"FEJL",""),IF(IF(OR(Rækker!P64="Disket",Rækker!P64="Udmeldt"),1,0)=0,IF(IF(Rækker!P65&lt;&gt;"",IF(OR(Rækker!P65="Disket",Rækker!P65="Udmeldt",Rækker!P65="MR",Rækker!P65="Res"),1,2),0)=0,IF(COUNTIF(Rækker!P67:P79,"&lt;&gt;")&lt;13,"",IF(COUNTIF(Rækker!P67:P79,1)+COUNTIF(Rækker!P67:P79,"X")+COUNTIF(Rækker!P67:P79,2)=13,"OK","FEJL")),IF(IF(Rækker!P65&lt;&gt;"",IF(OR(Rækker!P65="Disket",Rækker!P65="Udmeldt",Rækker!P65="MR",Rækker!P65="Res"),1,2),0)=1,IF(COUNTIF(Rækker!P67:P79,"&lt;&gt;")=0,"OK","FEJL"),"FEJL")),IF(AND(IF(Rækker!P65&lt;&gt;"",IF(OR(Rækker!P65="Disket",Rækker!P65="Udmeldt",Rækker!P65="MR",Rækker!P65="Res"),1,2),0)=0,COUNTIF(Rækker!P67:P79,"&lt;&gt;")=0),"OK","FEJL")))</f>
        <v/>
      </c>
      <c r="BE8" s="25" t="str">
        <f>IF(Rækker!R63="",IF(COUNTIF(Rækker!R65:R79,"")&lt;14,"FEJL",""),IF(IF(OR(Rækker!R64="Disket",Rækker!R64="Udmeldt"),1,0)=0,IF(IF(Rækker!R65&lt;&gt;"",IF(OR(Rækker!R65="Disket",Rækker!R65="Udmeldt",Rækker!R65="MR",Rækker!R65="Res"),1,2),0)=0,IF(COUNTIF(Rækker!R67:R79,"&lt;&gt;")&lt;13,"",IF(COUNTIF(Rækker!R67:R79,1)+COUNTIF(Rækker!R67:R79,"X")+COUNTIF(Rækker!R67:R79,2)=13,"OK","FEJL")),IF(IF(Rækker!R65&lt;&gt;"",IF(OR(Rækker!R65="Disket",Rækker!R65="Udmeldt",Rækker!R65="MR",Rækker!R65="Res"),1,2),0)=1,IF(COUNTIF(Rækker!R67:R79,"&lt;&gt;")=0,"OK","FEJL"),"FEJL")),IF(AND(IF(Rækker!R65&lt;&gt;"",IF(OR(Rækker!R65="Disket",Rækker!R65="Udmeldt",Rækker!R65="MR",Rækker!R65="Res"),1,2),0)=0,COUNTIF(Rækker!R67:R79,"&lt;&gt;")=0),"OK","FEJL")))</f>
        <v/>
      </c>
      <c r="BF8" s="25" t="str">
        <f>IF(Rækker!T63="",IF(COUNTIF(Rækker!T65:T79,"")&lt;14,"FEJL",""),IF(IF(OR(Rækker!T64="Disket",Rækker!T64="Udmeldt"),1,0)=0,IF(IF(Rækker!T65&lt;&gt;"",IF(OR(Rækker!T65="Disket",Rækker!T65="Udmeldt",Rækker!T65="MR",Rækker!T65="Res"),1,2),0)=0,IF(COUNTIF(Rækker!T67:T79,"&lt;&gt;")&lt;13,"",IF(COUNTIF(Rækker!T67:T79,1)+COUNTIF(Rækker!T67:T79,"X")+COUNTIF(Rækker!T67:T79,2)=13,"OK","FEJL")),IF(IF(Rækker!T65&lt;&gt;"",IF(OR(Rækker!T65="Disket",Rækker!T65="Udmeldt",Rækker!T65="MR",Rækker!T65="Res"),1,2),0)=1,IF(COUNTIF(Rækker!T67:T79,"&lt;&gt;")=0,"OK","FEJL"),"FEJL")),IF(AND(IF(Rækker!T65&lt;&gt;"",IF(OR(Rækker!T65="Disket",Rækker!T65="Udmeldt",Rækker!T65="MR",Rækker!T65="Res"),1,2),0)=0,COUNTIF(Rækker!T67:T79,"&lt;&gt;")=0),"OK","FEJL")))</f>
        <v/>
      </c>
      <c r="BG8" s="25" t="str">
        <f>IF(Rækker!V63="",IF(COUNTIF(Rækker!V65:V79,"")&lt;14,"FEJL",""),IF(IF(OR(Rækker!V64="Disket",Rækker!V64="Udmeldt"),1,0)=0,IF(IF(Rækker!V65&lt;&gt;"",IF(OR(Rækker!V65="Disket",Rækker!V65="Udmeldt",Rækker!V65="MR",Rækker!V65="Res"),1,2),0)=0,IF(COUNTIF(Rækker!V67:V79,"&lt;&gt;")&lt;13,"",IF(COUNTIF(Rækker!V67:V79,1)+COUNTIF(Rækker!V67:V79,"X")+COUNTIF(Rækker!V67:V79,2)=13,"OK","FEJL")),IF(IF(Rækker!V65&lt;&gt;"",IF(OR(Rækker!V65="Disket",Rækker!V65="Udmeldt",Rækker!V65="MR",Rækker!V65="Res"),1,2),0)=1,IF(COUNTIF(Rækker!V67:V79,"&lt;&gt;")=0,"OK","FEJL"),"FEJL")),IF(AND(IF(Rækker!V65&lt;&gt;"",IF(OR(Rækker!V65="Disket",Rækker!V65="Udmeldt",Rækker!V65="MR",Rækker!V65="Res"),1,2),0)=0,COUNTIF(Rækker!V67:V79,"&lt;&gt;")=0),"OK","FEJL")))</f>
        <v/>
      </c>
      <c r="BH8" s="25" t="str">
        <f>IF(Rækker!X63="",IF(COUNTIF(Rækker!X65:X79,"")&lt;14,"FEJL",""),IF(IF(OR(Rækker!X64="Disket",Rækker!X64="Udmeldt"),1,0)=0,IF(IF(Rækker!X65&lt;&gt;"",IF(OR(Rækker!X65="Disket",Rækker!X65="Udmeldt",Rækker!X65="MR",Rækker!X65="Res"),1,2),0)=0,IF(COUNTIF(Rækker!X67:X79,"&lt;&gt;")&lt;13,"",IF(COUNTIF(Rækker!X67:X79,1)+COUNTIF(Rækker!X67:X79,"X")+COUNTIF(Rækker!X67:X79,2)=13,"OK","FEJL")),IF(IF(Rækker!X65&lt;&gt;"",IF(OR(Rækker!X65="Disket",Rækker!X65="Udmeldt",Rækker!X65="MR",Rækker!X65="Res"),1,2),0)=1,IF(COUNTIF(Rækker!X67:X79,"&lt;&gt;")=0,"OK","FEJL"),"FEJL")),IF(AND(IF(Rækker!X65&lt;&gt;"",IF(OR(Rækker!X65="Disket",Rækker!X65="Udmeldt",Rækker!X65="MR",Rækker!X65="Res"),1,2),0)=0,COUNTIF(Rækker!X67:X79,"&lt;&gt;")=0),"OK","FEJL")))</f>
        <v/>
      </c>
      <c r="BI8" s="25" t="str">
        <f>IF(Rækker!Z63="",IF(COUNTIF(Rækker!Z65:Z79,"")&lt;14,"FEJL",""),IF(IF(OR(Rækker!Z64="Disket",Rækker!Z64="Udmeldt"),1,0)=0,IF(IF(Rækker!Z65&lt;&gt;"",IF(OR(Rækker!Z65="Disket",Rækker!Z65="Udmeldt",Rækker!Z65="MR",Rækker!Z65="Res"),1,2),0)=0,IF(COUNTIF(Rækker!Z67:Z79,"&lt;&gt;")&lt;13,"",IF(COUNTIF(Rækker!Z67:Z79,1)+COUNTIF(Rækker!Z67:Z79,"X")+COUNTIF(Rækker!Z67:Z79,2)=13,"OK","FEJL")),IF(IF(Rækker!Z65&lt;&gt;"",IF(OR(Rækker!Z65="Disket",Rækker!Z65="Udmeldt",Rækker!Z65="MR",Rækker!Z65="Res"),1,2),0)=1,IF(COUNTIF(Rækker!Z67:Z79,"&lt;&gt;")=0,"OK","FEJL"),"FEJL")),IF(AND(IF(Rækker!Z65&lt;&gt;"",IF(OR(Rækker!Z65="Disket",Rækker!Z65="Udmeldt",Rækker!Z65="MR",Rækker!Z65="Res"),1,2),0)=0,COUNTIF(Rækker!Z67:Z79,"&lt;&gt;")=0),"OK","FEJL")))</f>
        <v/>
      </c>
      <c r="BJ8" s="25" t="str">
        <f>IF(Rækker!AB63="",IF(COUNTIF(Rækker!AB65:AB79,"")&lt;14,"FEJL",""),IF(IF(OR(Rækker!AB64="Disket",Rækker!AB64="Udmeldt"),1,0)=0,IF(IF(Rækker!AB65&lt;&gt;"",IF(OR(Rækker!AB65="Disket",Rækker!AB65="Udmeldt",Rækker!AB65="MR",Rækker!AB65="Res"),1,2),0)=0,IF(COUNTIF(Rækker!AB67:AB79,"&lt;&gt;")&lt;13,"",IF(COUNTIF(Rækker!AB67:AB79,1)+COUNTIF(Rækker!AB67:AB79,"X")+COUNTIF(Rækker!AB67:AB79,2)=13,"OK","FEJL")),IF(IF(Rækker!AB65&lt;&gt;"",IF(OR(Rækker!AB65="Disket",Rækker!AB65="Udmeldt",Rækker!AB65="MR",Rækker!AB65="Res"),1,2),0)=1,IF(COUNTIF(Rækker!AB67:AB79,"&lt;&gt;")=0,"OK","FEJL"),"FEJL")),IF(AND(IF(Rækker!AB65&lt;&gt;"",IF(OR(Rækker!AB65="Disket",Rækker!AB65="Udmeldt",Rækker!AB65="MR",Rækker!AB65="Res"),1,2),0)=0,COUNTIF(Rækker!AB67:AB79,"&lt;&gt;")=0),"OK","FEJL")))</f>
        <v/>
      </c>
      <c r="BK8" s="25" t="str">
        <f>IF(Rækker!AD63="",IF(COUNTIF(Rækker!AD65:AD79,"")&lt;14,"FEJL",""),IF(IF(OR(Rækker!AD64="Disket",Rækker!AD64="Udmeldt"),1,0)=0,IF(IF(Rækker!AD65&lt;&gt;"",IF(OR(Rækker!AD65="Disket",Rækker!AD65="Udmeldt",Rækker!AD65="MR",Rækker!AD65="Res"),1,2),0)=0,IF(COUNTIF(Rækker!AD67:AD79,"&lt;&gt;")&lt;13,"",IF(COUNTIF(Rækker!AD67:AD79,1)+COUNTIF(Rækker!AD67:AD79,"X")+COUNTIF(Rækker!AD67:AD79,2)=13,"OK","FEJL")),IF(IF(Rækker!AD65&lt;&gt;"",IF(OR(Rækker!AD65="Disket",Rækker!AD65="Udmeldt",Rækker!AD65="MR",Rækker!AD65="Res"),1,2),0)=1,IF(COUNTIF(Rækker!AD67:AD79,"&lt;&gt;")=0,"OK","FEJL"),"FEJL")),IF(AND(IF(Rækker!AD65&lt;&gt;"",IF(OR(Rækker!AD65="Disket",Rækker!AD65="Udmeldt",Rækker!AD65="MR",Rækker!AD65="Res"),1,2),0)=0,COUNTIF(Rækker!AD67:AD79,"&lt;&gt;")=0),"OK","FEJL")))</f>
        <v/>
      </c>
      <c r="BL8" s="25" t="str">
        <f>IF(Rækker!AF63="",IF(COUNTIF(Rækker!AF65:AF79,"")&lt;14,"FEJL",""),IF(IF(OR(Rækker!AF64="Disket",Rækker!AF64="Udmeldt"),1,0)=0,IF(IF(Rækker!AF65&lt;&gt;"",IF(OR(Rækker!AF65="Disket",Rækker!AF65="Udmeldt",Rækker!AF65="MR",Rækker!AF65="Res"),1,2),0)=0,IF(COUNTIF(Rækker!AF67:AF79,"&lt;&gt;")&lt;13,"",IF(COUNTIF(Rækker!AF67:AF79,1)+COUNTIF(Rækker!AF67:AF79,"X")+COUNTIF(Rækker!AF67:AF79,2)=13,"OK","FEJL")),IF(IF(Rækker!AF65&lt;&gt;"",IF(OR(Rækker!AF65="Disket",Rækker!AF65="Udmeldt",Rækker!AF65="MR",Rækker!AF65="Res"),1,2),0)=1,IF(COUNTIF(Rækker!AF67:AF79,"&lt;&gt;")=0,"OK","FEJL"),"FEJL")),IF(AND(IF(Rækker!AF65&lt;&gt;"",IF(OR(Rækker!AF65="Disket",Rækker!AF65="Udmeldt",Rækker!AF65="MR",Rækker!AF65="Res"),1,2),0)=0,COUNTIF(Rækker!AF67:AF79,"&lt;&gt;")=0),"OK","FEJL")))</f>
        <v/>
      </c>
    </row>
    <row r="10" spans="1:64" x14ac:dyDescent="0.15">
      <c r="M10" s="25">
        <f>'Rækker - Udskrift'!E7</f>
        <v>2</v>
      </c>
      <c r="N10" s="25">
        <f>'Rækker - Udskrift'!E8</f>
        <v>2</v>
      </c>
      <c r="O10" s="25">
        <f>'Rækker - Udskrift'!E9</f>
        <v>2</v>
      </c>
      <c r="P10" s="25">
        <f>'Rækker - Udskrift'!E10</f>
        <v>1</v>
      </c>
      <c r="Q10" s="25" t="str">
        <f>'Rækker - Udskrift'!E11</f>
        <v>x</v>
      </c>
      <c r="R10" s="25" t="str">
        <f>'Rækker - Udskrift'!E12</f>
        <v>x</v>
      </c>
      <c r="S10" s="25">
        <f>'Rækker - Udskrift'!E13</f>
        <v>2</v>
      </c>
      <c r="T10" s="25">
        <f>'Rækker - Udskrift'!E14</f>
        <v>1</v>
      </c>
      <c r="U10" s="25">
        <f>'Rækker - Udskrift'!E15</f>
        <v>1</v>
      </c>
      <c r="V10" s="25">
        <f>'Rækker - Udskrift'!E16</f>
        <v>1</v>
      </c>
      <c r="W10" s="25">
        <f>'Rækker - Udskrift'!E17</f>
        <v>1</v>
      </c>
      <c r="X10" s="25">
        <f>'Rækker - Udskrift'!E18</f>
        <v>2</v>
      </c>
      <c r="Y10" s="25">
        <f>'Rækker - Udskrift'!E19</f>
        <v>1</v>
      </c>
    </row>
    <row r="11" spans="1:64" x14ac:dyDescent="0.15">
      <c r="A11" s="25" t="s">
        <v>17</v>
      </c>
      <c r="B11" s="25" t="s">
        <v>45</v>
      </c>
      <c r="C11" s="25" t="s">
        <v>57</v>
      </c>
      <c r="D11" s="25" t="s">
        <v>87</v>
      </c>
      <c r="E11" s="25" t="s">
        <v>88</v>
      </c>
      <c r="F11" s="25" t="s">
        <v>89</v>
      </c>
      <c r="G11" s="25" t="s">
        <v>90</v>
      </c>
      <c r="H11" s="25" t="s">
        <v>91</v>
      </c>
      <c r="I11" s="25" t="s">
        <v>92</v>
      </c>
      <c r="J11" s="25" t="s">
        <v>93</v>
      </c>
      <c r="K11" s="25" t="s">
        <v>94</v>
      </c>
      <c r="L11" s="25" t="s">
        <v>58</v>
      </c>
      <c r="M11" s="25" t="s">
        <v>59</v>
      </c>
      <c r="N11" s="25" t="s">
        <v>60</v>
      </c>
      <c r="O11" s="25" t="s">
        <v>61</v>
      </c>
      <c r="P11" s="25" t="s">
        <v>62</v>
      </c>
      <c r="Q11" s="25" t="s">
        <v>63</v>
      </c>
      <c r="R11" s="25" t="s">
        <v>64</v>
      </c>
      <c r="S11" s="25" t="s">
        <v>65</v>
      </c>
      <c r="T11" s="25" t="s">
        <v>66</v>
      </c>
      <c r="U11" s="25" t="s">
        <v>67</v>
      </c>
      <c r="V11" s="25" t="s">
        <v>68</v>
      </c>
      <c r="W11" s="25" t="s">
        <v>69</v>
      </c>
      <c r="X11" s="25" t="s">
        <v>70</v>
      </c>
      <c r="Y11" s="25" t="s">
        <v>71</v>
      </c>
      <c r="Z11" s="25" t="s">
        <v>72</v>
      </c>
      <c r="AA11" s="25" t="s">
        <v>83</v>
      </c>
      <c r="AB11" s="25" t="s">
        <v>73</v>
      </c>
      <c r="AC11" s="25" t="s">
        <v>18</v>
      </c>
      <c r="AD11" s="25" t="s">
        <v>84</v>
      </c>
      <c r="AE11" s="25" t="s">
        <v>74</v>
      </c>
      <c r="AF11" s="25" t="s">
        <v>85</v>
      </c>
      <c r="AG11" s="175" t="s">
        <v>44</v>
      </c>
      <c r="AH11" s="175"/>
    </row>
    <row r="12" spans="1:64" x14ac:dyDescent="0.15">
      <c r="A12" s="25" t="str">
        <f>[1]DB!A12</f>
        <v>Agger</v>
      </c>
      <c r="B12" s="25">
        <f>[1]DB!B12</f>
        <v>1</v>
      </c>
      <c r="C12" s="25">
        <f>[1]DB!C12</f>
        <v>4</v>
      </c>
      <c r="D12" s="25">
        <f>[1]DB!E12</f>
        <v>0</v>
      </c>
      <c r="E12" s="25">
        <f>IF(Rækker!B5="Disket",1,IF(I12&gt;5,1,IF(D12=1,1,0)))</f>
        <v>0</v>
      </c>
      <c r="F12" s="25">
        <f>[1]DB!G12</f>
        <v>0</v>
      </c>
      <c r="G12" s="25">
        <f>IF(Rækker!B5="Udmeldt",1,IF(F12=1,1,0))</f>
        <v>0</v>
      </c>
      <c r="H12" s="25">
        <f>[1]DB!I12</f>
        <v>0</v>
      </c>
      <c r="I12" s="25">
        <f>IF(Rækker!B5="MR",H12+1,H12)</f>
        <v>0</v>
      </c>
      <c r="J12" s="25">
        <f>[1]DB!K12</f>
        <v>0</v>
      </c>
      <c r="K12" s="25">
        <f>IF(Rækker!B5="Res",J12+1,J12)</f>
        <v>0</v>
      </c>
      <c r="L12" s="25" t="str">
        <f t="shared" ref="L12:L43" si="0">IF(E12=1,"Disket",IF(G12=1,"Udmeldt",IF(H12&lt;&gt;I12,CONCATENATE("MR ",I12),IF(J12&lt;&gt;K12,IF(K12&gt;10,"Res 10+",CONCATENATE("Res ",K12)),""))))</f>
        <v/>
      </c>
      <c r="M12" s="25">
        <f>IF('Rækker - Udskrift'!F7=1,1,IF('Rækker - Udskrift'!G7="X","X",IF('Rækker - Udskrift'!H7=2,2,"")))</f>
        <v>2</v>
      </c>
      <c r="N12" s="25">
        <f>IF('Rækker - Udskrift'!F8=1,1,IF('Rækker - Udskrift'!G8="X","X",IF('Rækker - Udskrift'!H8=2,2,"")))</f>
        <v>2</v>
      </c>
      <c r="O12" s="25">
        <f>IF('Rækker - Udskrift'!F9=1,1,IF('Rækker - Udskrift'!G9="X","X",IF('Rækker - Udskrift'!H9=2,2,"")))</f>
        <v>1</v>
      </c>
      <c r="P12" s="25">
        <f>IF('Rækker - Udskrift'!F10=1,1,IF('Rækker - Udskrift'!G10="X","X",IF('Rækker - Udskrift'!H10=2,2,"")))</f>
        <v>1</v>
      </c>
      <c r="Q12" s="25">
        <f>IF('Rækker - Udskrift'!F11=1,1,IF('Rækker - Udskrift'!G11="X","X",IF('Rækker - Udskrift'!H11=2,2,"")))</f>
        <v>2</v>
      </c>
      <c r="R12" s="25">
        <f>IF('Rækker - Udskrift'!F12=1,1,IF('Rækker - Udskrift'!G12="X","X",IF('Rækker - Udskrift'!H12=2,2,"")))</f>
        <v>1</v>
      </c>
      <c r="S12" s="25">
        <f>IF('Rækker - Udskrift'!F13=1,1,IF('Rækker - Udskrift'!G13="X","X",IF('Rækker - Udskrift'!H13=2,2,"")))</f>
        <v>2</v>
      </c>
      <c r="T12" s="25" t="str">
        <f>IF('Rækker - Udskrift'!F14=1,1,IF('Rækker - Udskrift'!G14="X","X",IF('Rækker - Udskrift'!H14=2,2,"")))</f>
        <v>X</v>
      </c>
      <c r="U12" s="25">
        <f>IF('Rækker - Udskrift'!F15=1,1,IF('Rækker - Udskrift'!G15="X","X",IF('Rækker - Udskrift'!H15=2,2,"")))</f>
        <v>2</v>
      </c>
      <c r="V12" s="25">
        <f>IF('Rækker - Udskrift'!F16=1,1,IF('Rækker - Udskrift'!G16="X","X",IF('Rækker - Udskrift'!H16=2,2,"")))</f>
        <v>2</v>
      </c>
      <c r="W12" s="25">
        <f>IF('Rækker - Udskrift'!F17=1,1,IF('Rækker - Udskrift'!G17="X","X",IF('Rækker - Udskrift'!H17=2,2,"")))</f>
        <v>2</v>
      </c>
      <c r="X12" s="25" t="str">
        <f>IF('Rækker - Udskrift'!F18=1,1,IF('Rækker - Udskrift'!G18="X","X",IF('Rækker - Udskrift'!H18=2,2,"")))</f>
        <v>X</v>
      </c>
      <c r="Y12" s="25">
        <f>IF('Rækker - Udskrift'!F19=1,1,IF('Rækker - Udskrift'!G19="X","X",IF('Rækker - Udskrift'!H19=2,2,"")))</f>
        <v>2</v>
      </c>
      <c r="Z12" s="25">
        <f>IF(L12&lt;&gt;"",F2,IF(M12=M10,1,0)+IF(N12=N10,1,0)+IF(O12=O10,1,0)+IF(P12=P10,1,0)+IF(Q12=Q10,1,0)+IF(R12=R10,1,0)+IF(S12=S10,1,0)+IF(T12=T10,1,0)+IF(U12=U10,1,0)+IF(V12=V10,1,0)+IF(W12=W10,1,0)+IF(X12=X10,1,0)+IF(Y12=Y10,1,0))</f>
        <v>4</v>
      </c>
      <c r="AA12" s="25">
        <f>RANK(Z12,Z12:Z75,1)</f>
        <v>13</v>
      </c>
      <c r="AB12" s="25">
        <f t="shared" ref="AB12:AB43" si="1">IF(L12&lt;&gt;"",IF(LEFT(L12,3)="Res",Z12,0),Z12)</f>
        <v>4</v>
      </c>
      <c r="AC12" s="25">
        <f>IF(M12=M10,4096,0)+IF(N12=N10,2048,0)+IF(O12=O10,1024,0)+IF(P12=P10,512,0)+IF(Q12=Q10,256,0)+IF(R12=R10,128,0)+IF(S12=S10,64,0)+IF(T12=T10,32,0)+IF(U12=U10,16,0)+IF(V12=V10,8,0)+IF(W12=W10,4,0)+IF(X12=X10,2,0)+IF(Y12=Y10,1,0)</f>
        <v>6720</v>
      </c>
      <c r="AD12" s="25">
        <f>RANK(AC12,AC12:AC75,1)</f>
        <v>33</v>
      </c>
      <c r="AE12" s="25">
        <f>(AA12*65)+AD12</f>
        <v>878</v>
      </c>
      <c r="AF12" s="25">
        <f>RANK(AE12,AE12:AE75,1)</f>
        <v>24</v>
      </c>
      <c r="AG12" s="25">
        <f t="shared" ref="AG12:AG43" si="2">IF(AND(A12&lt;&gt;"",L12=""),Z12,0)</f>
        <v>4</v>
      </c>
      <c r="AH12" s="25">
        <f t="shared" ref="AH12:AH43" si="3">IF(AND(A12&lt;&gt;"",L12=""),1,0)</f>
        <v>1</v>
      </c>
    </row>
    <row r="13" spans="1:64" x14ac:dyDescent="0.15">
      <c r="A13" s="25" t="str">
        <f>[1]DB!A13</f>
        <v>Anderup</v>
      </c>
      <c r="B13" s="25">
        <f>[1]DB!B13</f>
        <v>2</v>
      </c>
      <c r="C13" s="25">
        <f>[1]DB!C13</f>
        <v>3</v>
      </c>
      <c r="D13" s="25">
        <f>[1]DB!E13</f>
        <v>0</v>
      </c>
      <c r="E13" s="25">
        <f>IF(Rækker!D5="Disket",1,IF(I13&gt;5,1,IF(D13=1,1,0)))</f>
        <v>0</v>
      </c>
      <c r="F13" s="25">
        <f>[1]DB!G13</f>
        <v>0</v>
      </c>
      <c r="G13" s="25">
        <f>IF(Rækker!D5="Udmeldt",1,IF(F13=1,1,0))</f>
        <v>0</v>
      </c>
      <c r="H13" s="25">
        <f>[1]DB!I13</f>
        <v>0</v>
      </c>
      <c r="I13" s="25">
        <f>IF(Rækker!D5="MR",H13+1,H13)</f>
        <v>0</v>
      </c>
      <c r="J13" s="25">
        <f>[1]DB!K13</f>
        <v>0</v>
      </c>
      <c r="K13" s="25">
        <f>IF(Rækker!D5="Res",J13+1,J13)</f>
        <v>0</v>
      </c>
      <c r="L13" s="25" t="str">
        <f t="shared" si="0"/>
        <v/>
      </c>
      <c r="M13" s="25">
        <f>IF('Rækker - Udskrift'!I7=1,1,IF('Rækker - Udskrift'!J7="X","X",IF('Rækker - Udskrift'!K7=2,2,"")))</f>
        <v>2</v>
      </c>
      <c r="N13" s="25">
        <f>IF('Rækker - Udskrift'!I8=1,1,IF('Rækker - Udskrift'!J8="X","X",IF('Rækker - Udskrift'!K8=2,2,"")))</f>
        <v>2</v>
      </c>
      <c r="O13" s="25">
        <f>IF('Rækker - Udskrift'!I9=1,1,IF('Rækker - Udskrift'!J9="X","X",IF('Rækker - Udskrift'!K9=2,2,"")))</f>
        <v>1</v>
      </c>
      <c r="P13" s="25">
        <f>IF('Rækker - Udskrift'!I10=1,1,IF('Rækker - Udskrift'!J10="X","X",IF('Rækker - Udskrift'!K10=2,2,"")))</f>
        <v>1</v>
      </c>
      <c r="Q13" s="25">
        <f>IF('Rækker - Udskrift'!I11=1,1,IF('Rækker - Udskrift'!J11="X","X",IF('Rækker - Udskrift'!K11=2,2,"")))</f>
        <v>2</v>
      </c>
      <c r="R13" s="25">
        <f>IF('Rækker - Udskrift'!I12=1,1,IF('Rækker - Udskrift'!J12="X","X",IF('Rækker - Udskrift'!K12=2,2,"")))</f>
        <v>1</v>
      </c>
      <c r="S13" s="25">
        <f>IF('Rækker - Udskrift'!I13=1,1,IF('Rækker - Udskrift'!J13="X","X",IF('Rækker - Udskrift'!K13=2,2,"")))</f>
        <v>2</v>
      </c>
      <c r="T13" s="25">
        <f>IF('Rækker - Udskrift'!I14=1,1,IF('Rækker - Udskrift'!J14="X","X",IF('Rækker - Udskrift'!K14=2,2,"")))</f>
        <v>2</v>
      </c>
      <c r="U13" s="25">
        <f>IF('Rækker - Udskrift'!I15=1,1,IF('Rækker - Udskrift'!J15="X","X",IF('Rækker - Udskrift'!K15=2,2,"")))</f>
        <v>2</v>
      </c>
      <c r="V13" s="25">
        <f>IF('Rækker - Udskrift'!I16=1,1,IF('Rækker - Udskrift'!J16="X","X",IF('Rækker - Udskrift'!K16=2,2,"")))</f>
        <v>2</v>
      </c>
      <c r="W13" s="25" t="str">
        <f>IF('Rækker - Udskrift'!I17=1,1,IF('Rækker - Udskrift'!J17="X","X",IF('Rækker - Udskrift'!K17=2,2,"")))</f>
        <v>X</v>
      </c>
      <c r="X13" s="25">
        <f>IF('Rækker - Udskrift'!I18=1,1,IF('Rækker - Udskrift'!J18="X","X",IF('Rækker - Udskrift'!K18=2,2,"")))</f>
        <v>2</v>
      </c>
      <c r="Y13" s="25">
        <f>IF('Rækker - Udskrift'!I19=1,1,IF('Rækker - Udskrift'!J19="X","X",IF('Rækker - Udskrift'!K19=2,2,"")))</f>
        <v>2</v>
      </c>
      <c r="Z13" s="25">
        <f>IF(L13&lt;&gt;"",F2,IF(M13=M10,1,0)+IF(N13=N10,1,0)+IF(O13=O10,1,0)+IF(P13=P10,1,0)+IF(Q13=Q10,1,0)+IF(R13=R10,1,0)+IF(S13=S10,1,0)+IF(T13=T10,1,0)+IF(U13=U10,1,0)+IF(V13=V10,1,0)+IF(W13=W10,1,0)+IF(X13=X10,1,0)+IF(Y13=Y10,1,0))</f>
        <v>5</v>
      </c>
      <c r="AA13" s="25">
        <f>RANK(Z13,Z12:Z75,1)</f>
        <v>25</v>
      </c>
      <c r="AB13" s="25">
        <f t="shared" si="1"/>
        <v>5</v>
      </c>
      <c r="AC13" s="25">
        <f>IF(M13=M10,4096,0)+IF(N13=N10,2048,0)+IF(O13=O10,1024,0)+IF(P13=P10,512,0)+IF(Q13=Q10,256,0)+IF(R13=R10,128,0)+IF(S13=S10,64,0)+IF(T13=T10,32,0)+IF(U13=U10,16,0)+IF(V13=V10,8,0)+IF(W13=W10,4,0)+IF(X13=X10,2,0)+IF(Y13=Y10,1,0)</f>
        <v>6722</v>
      </c>
      <c r="AD13" s="25">
        <f>RANK(AC13,AC12:AC75,1)</f>
        <v>34</v>
      </c>
      <c r="AE13" s="25">
        <f t="shared" ref="AE13:AE75" si="4">(AA13*65)+AD13</f>
        <v>1659</v>
      </c>
      <c r="AF13" s="25">
        <f>RANK(AE13,AE12:AE75,1)</f>
        <v>32</v>
      </c>
      <c r="AG13" s="25">
        <f t="shared" si="2"/>
        <v>5</v>
      </c>
      <c r="AH13" s="25">
        <f t="shared" si="3"/>
        <v>1</v>
      </c>
    </row>
    <row r="14" spans="1:64" x14ac:dyDescent="0.15">
      <c r="A14" s="25" t="str">
        <f>[1]DB!A14</f>
        <v>Anfield</v>
      </c>
      <c r="B14" s="25">
        <f>[1]DB!B14</f>
        <v>3</v>
      </c>
      <c r="C14" s="25">
        <f>[1]DB!C14</f>
        <v>2</v>
      </c>
      <c r="D14" s="25">
        <f>[1]DB!E14</f>
        <v>0</v>
      </c>
      <c r="E14" s="25">
        <f>IF(Rækker!F5="Disket",1,IF(I14&gt;5,1,IF(D14=1,1,0)))</f>
        <v>0</v>
      </c>
      <c r="F14" s="25">
        <f>[1]DB!G14</f>
        <v>0</v>
      </c>
      <c r="G14" s="25">
        <f>IF(Rækker!F5="Udmeldt",1,IF(F14=1,1,0))</f>
        <v>0</v>
      </c>
      <c r="H14" s="25">
        <f>[1]DB!I14</f>
        <v>0</v>
      </c>
      <c r="I14" s="25">
        <f>IF(Rækker!F5="MR",H14+1,H14)</f>
        <v>0</v>
      </c>
      <c r="J14" s="25">
        <f>[1]DB!K14</f>
        <v>0</v>
      </c>
      <c r="K14" s="25">
        <f>IF(Rækker!F5="Res",J14+1,J14)</f>
        <v>0</v>
      </c>
      <c r="L14" s="25" t="str">
        <f t="shared" si="0"/>
        <v/>
      </c>
      <c r="M14" s="25">
        <f>IF('Rækker - Udskrift'!L7=1,1,IF('Rækker - Udskrift'!M7="X","X",IF('Rækker - Udskrift'!N7=2,2,"")))</f>
        <v>2</v>
      </c>
      <c r="N14" s="25">
        <f>IF('Rækker - Udskrift'!L8=1,1,IF('Rækker - Udskrift'!M8="X","X",IF('Rækker - Udskrift'!N8=2,2,"")))</f>
        <v>2</v>
      </c>
      <c r="O14" s="25">
        <f>IF('Rækker - Udskrift'!L9=1,1,IF('Rækker - Udskrift'!M9="X","X",IF('Rækker - Udskrift'!N9=2,2,"")))</f>
        <v>1</v>
      </c>
      <c r="P14" s="25">
        <f>IF('Rækker - Udskrift'!L10=1,1,IF('Rækker - Udskrift'!M10="X","X",IF('Rækker - Udskrift'!N10=2,2,"")))</f>
        <v>1</v>
      </c>
      <c r="Q14" s="25">
        <f>IF('Rækker - Udskrift'!L11=1,1,IF('Rækker - Udskrift'!M11="X","X",IF('Rækker - Udskrift'!N11=2,2,"")))</f>
        <v>2</v>
      </c>
      <c r="R14" s="25">
        <f>IF('Rækker - Udskrift'!L12=1,1,IF('Rækker - Udskrift'!M12="X","X",IF('Rækker - Udskrift'!N12=2,2,"")))</f>
        <v>1</v>
      </c>
      <c r="S14" s="25">
        <f>IF('Rækker - Udskrift'!L13=1,1,IF('Rækker - Udskrift'!M13="X","X",IF('Rækker - Udskrift'!N13=2,2,"")))</f>
        <v>2</v>
      </c>
      <c r="T14" s="25">
        <f>IF('Rækker - Udskrift'!L14=1,1,IF('Rækker - Udskrift'!M14="X","X",IF('Rækker - Udskrift'!N14=2,2,"")))</f>
        <v>1</v>
      </c>
      <c r="U14" s="25">
        <f>IF('Rækker - Udskrift'!L15=1,1,IF('Rækker - Udskrift'!M15="X","X",IF('Rækker - Udskrift'!N15=2,2,"")))</f>
        <v>2</v>
      </c>
      <c r="V14" s="25">
        <f>IF('Rækker - Udskrift'!L16=1,1,IF('Rækker - Udskrift'!M16="X","X",IF('Rækker - Udskrift'!N16=2,2,"")))</f>
        <v>2</v>
      </c>
      <c r="W14" s="25" t="str">
        <f>IF('Rækker - Udskrift'!L17=1,1,IF('Rækker - Udskrift'!M17="X","X",IF('Rækker - Udskrift'!N17=2,2,"")))</f>
        <v>X</v>
      </c>
      <c r="X14" s="25">
        <f>IF('Rækker - Udskrift'!L18=1,1,IF('Rækker - Udskrift'!M18="X","X",IF('Rækker - Udskrift'!N18=2,2,"")))</f>
        <v>2</v>
      </c>
      <c r="Y14" s="25">
        <f>IF('Rækker - Udskrift'!L19=1,1,IF('Rækker - Udskrift'!M19="X","X",IF('Rækker - Udskrift'!N19=2,2,"")))</f>
        <v>2</v>
      </c>
      <c r="Z14" s="25">
        <f>IF(L14&lt;&gt;"",F2,IF(M14=M10,1,0)+IF(N14=N10,1,0)+IF(O14=O10,1,0)+IF(P14=P10,1,0)+IF(Q14=Q10,1,0)+IF(R14=R10,1,0)+IF(S14=S10,1,0)+IF(T14=T10,1,0)+IF(U14=U10,1,0)+IF(V14=V10,1,0)+IF(W14=W10,1,0)+IF(X14=X10,1,0)+IF(Y14=Y10,1,0))</f>
        <v>6</v>
      </c>
      <c r="AA14" s="25">
        <f>RANK(Z14,Z12:Z75,1)</f>
        <v>48</v>
      </c>
      <c r="AB14" s="25">
        <f t="shared" si="1"/>
        <v>6</v>
      </c>
      <c r="AC14" s="25">
        <f>IF(M14=M10,4096,0)+IF(N14=N10,2048,0)+IF(O14=O10,1024,0)+IF(P14=P10,512,0)+IF(Q14=Q10,256,0)+IF(R14=R10,128,0)+IF(S14=S10,64,0)+IF(T14=T10,32,0)+IF(U14=U10,16,0)+IF(V14=V10,8,0)+IF(W14=W10,4,0)+IF(X14=X10,2,0)+IF(Y14=Y10,1,0)</f>
        <v>6754</v>
      </c>
      <c r="AD14" s="25">
        <f>RANK(AC14,AC12:AC75,1)</f>
        <v>53</v>
      </c>
      <c r="AE14" s="25">
        <f t="shared" si="4"/>
        <v>3173</v>
      </c>
      <c r="AF14" s="25">
        <f>RANK(AE14,AE12:AE75,1)</f>
        <v>52</v>
      </c>
      <c r="AG14" s="25">
        <f t="shared" si="2"/>
        <v>6</v>
      </c>
      <c r="AH14" s="25">
        <f t="shared" si="3"/>
        <v>1</v>
      </c>
    </row>
    <row r="15" spans="1:64" x14ac:dyDescent="0.15">
      <c r="A15" s="25" t="str">
        <f>[1]DB!A15</f>
        <v>Arsenal</v>
      </c>
      <c r="B15" s="25">
        <f>[1]DB!B15</f>
        <v>4</v>
      </c>
      <c r="C15" s="25">
        <f>[1]DB!C15</f>
        <v>1</v>
      </c>
      <c r="D15" s="25">
        <f>[1]DB!E15</f>
        <v>0</v>
      </c>
      <c r="E15" s="25">
        <f>IF(Rækker!H5="Disket",1,IF(I15&gt;5,1,IF(D15=1,1,0)))</f>
        <v>0</v>
      </c>
      <c r="F15" s="25">
        <f>[1]DB!G15</f>
        <v>0</v>
      </c>
      <c r="G15" s="25">
        <f>IF(Rækker!H5="Udmeldt",1,IF(F15=1,1,0))</f>
        <v>0</v>
      </c>
      <c r="H15" s="25">
        <f>[1]DB!I15</f>
        <v>0</v>
      </c>
      <c r="I15" s="25">
        <f>IF(Rækker!H5="MR",H15+1,H15)</f>
        <v>0</v>
      </c>
      <c r="J15" s="25">
        <f>[1]DB!K15</f>
        <v>0</v>
      </c>
      <c r="K15" s="25">
        <f>IF(Rækker!H5="Res",J15+1,J15)</f>
        <v>0</v>
      </c>
      <c r="L15" s="25" t="str">
        <f t="shared" si="0"/>
        <v/>
      </c>
      <c r="M15" s="25">
        <f>IF('Rækker - Udskrift'!O7=1,1,IF('Rækker - Udskrift'!P7="X","X",IF('Rækker - Udskrift'!Q7=2,2,"")))</f>
        <v>2</v>
      </c>
      <c r="N15" s="25">
        <f>IF('Rækker - Udskrift'!O8=1,1,IF('Rækker - Udskrift'!P8="X","X",IF('Rækker - Udskrift'!Q8=2,2,"")))</f>
        <v>2</v>
      </c>
      <c r="O15" s="25">
        <f>IF('Rækker - Udskrift'!O9=1,1,IF('Rækker - Udskrift'!P9="X","X",IF('Rækker - Udskrift'!Q9=2,2,"")))</f>
        <v>1</v>
      </c>
      <c r="P15" s="25">
        <f>IF('Rækker - Udskrift'!O10=1,1,IF('Rækker - Udskrift'!P10="X","X",IF('Rækker - Udskrift'!Q10=2,2,"")))</f>
        <v>1</v>
      </c>
      <c r="Q15" s="25">
        <f>IF('Rækker - Udskrift'!O11=1,1,IF('Rækker - Udskrift'!P11="X","X",IF('Rækker - Udskrift'!Q11=2,2,"")))</f>
        <v>2</v>
      </c>
      <c r="R15" s="25">
        <f>IF('Rækker - Udskrift'!O12=1,1,IF('Rækker - Udskrift'!P12="X","X",IF('Rækker - Udskrift'!Q12=2,2,"")))</f>
        <v>1</v>
      </c>
      <c r="S15" s="25" t="str">
        <f>IF('Rækker - Udskrift'!O13=1,1,IF('Rækker - Udskrift'!P13="X","X",IF('Rækker - Udskrift'!Q13=2,2,"")))</f>
        <v>X</v>
      </c>
      <c r="T15" s="25">
        <f>IF('Rækker - Udskrift'!O14=1,1,IF('Rækker - Udskrift'!P14="X","X",IF('Rækker - Udskrift'!Q14=2,2,"")))</f>
        <v>2</v>
      </c>
      <c r="U15" s="25">
        <f>IF('Rækker - Udskrift'!O15=1,1,IF('Rækker - Udskrift'!P15="X","X",IF('Rækker - Udskrift'!Q15=2,2,"")))</f>
        <v>2</v>
      </c>
      <c r="V15" s="25">
        <f>IF('Rækker - Udskrift'!O16=1,1,IF('Rækker - Udskrift'!P16="X","X",IF('Rækker - Udskrift'!Q16=2,2,"")))</f>
        <v>2</v>
      </c>
      <c r="W15" s="25">
        <f>IF('Rækker - Udskrift'!O17=1,1,IF('Rækker - Udskrift'!P17="X","X",IF('Rækker - Udskrift'!Q17=2,2,"")))</f>
        <v>2</v>
      </c>
      <c r="X15" s="25">
        <f>IF('Rækker - Udskrift'!O18=1,1,IF('Rækker - Udskrift'!P18="X","X",IF('Rækker - Udskrift'!Q18=2,2,"")))</f>
        <v>2</v>
      </c>
      <c r="Y15" s="25">
        <f>IF('Rækker - Udskrift'!O19=1,1,IF('Rækker - Udskrift'!P19="X","X",IF('Rækker - Udskrift'!Q19=2,2,"")))</f>
        <v>2</v>
      </c>
      <c r="Z15" s="25">
        <f>IF(L15&lt;&gt;"",F2,IF(M15=M10,1,0)+IF(N15=N10,1,0)+IF(O15=O10,1,0)+IF(P15=P10,1,0)+IF(Q15=Q10,1,0)+IF(R15=R10,1,0)+IF(S15=S10,1,0)+IF(T15=T10,1,0)+IF(U15=U10,1,0)+IF(V15=V10,1,0)+IF(W15=W10,1,0)+IF(X15=X10,1,0)+IF(Y15=Y10,1,0))</f>
        <v>4</v>
      </c>
      <c r="AA15" s="25">
        <f>RANK(Z15,Z12:Z75,1)</f>
        <v>13</v>
      </c>
      <c r="AB15" s="25">
        <f t="shared" si="1"/>
        <v>4</v>
      </c>
      <c r="AC15" s="25">
        <f>IF(M15=M10,4096,0)+IF(N15=N10,2048,0)+IF(O15=O10,1024,0)+IF(P15=P10,512,0)+IF(Q15=Q10,256,0)+IF(R15=R10,128,0)+IF(S15=S10,64,0)+IF(T15=T10,32,0)+IF(U15=U10,16,0)+IF(V15=V10,8,0)+IF(W15=W10,4,0)+IF(X15=X10,2,0)+IF(Y15=Y10,1,0)</f>
        <v>6658</v>
      </c>
      <c r="AD15" s="25">
        <f>RANK(AC15,AC12:AC75,1)</f>
        <v>17</v>
      </c>
      <c r="AE15" s="25">
        <f t="shared" si="4"/>
        <v>862</v>
      </c>
      <c r="AF15" s="25">
        <f>RANK(AE15,AE12:AE75,1)</f>
        <v>13</v>
      </c>
      <c r="AG15" s="25">
        <f t="shared" si="2"/>
        <v>4</v>
      </c>
      <c r="AH15" s="25">
        <f t="shared" si="3"/>
        <v>1</v>
      </c>
    </row>
    <row r="16" spans="1:64" x14ac:dyDescent="0.15">
      <c r="A16" s="25" t="str">
        <f>[1]DB!A16</f>
        <v>Benbo</v>
      </c>
      <c r="B16" s="25">
        <f>[1]DB!B16</f>
        <v>5</v>
      </c>
      <c r="C16" s="25">
        <f>[1]DB!C16</f>
        <v>5</v>
      </c>
      <c r="D16" s="25">
        <f>[1]DB!E16</f>
        <v>0</v>
      </c>
      <c r="E16" s="25">
        <f>IF(Rækker!J5="Disket",1,IF(I16&gt;5,1,IF(D16=1,1,0)))</f>
        <v>0</v>
      </c>
      <c r="F16" s="25">
        <f>[1]DB!G16</f>
        <v>0</v>
      </c>
      <c r="G16" s="25">
        <f>IF(Rækker!J5="Udmeldt",1,IF(F16=1,1,0))</f>
        <v>0</v>
      </c>
      <c r="H16" s="25">
        <f>[1]DB!I16</f>
        <v>0</v>
      </c>
      <c r="I16" s="25">
        <f>IF(Rækker!J5="MR",H16+1,H16)</f>
        <v>0</v>
      </c>
      <c r="J16" s="25">
        <f>[1]DB!K16</f>
        <v>1</v>
      </c>
      <c r="K16" s="25">
        <f>IF(Rækker!J5="Res",J16+1,J16)</f>
        <v>1</v>
      </c>
      <c r="L16" s="25" t="str">
        <f t="shared" si="0"/>
        <v/>
      </c>
      <c r="M16" s="25">
        <f>IF('Rækker - Udskrift'!R7=1,1,IF('Rækker - Udskrift'!S7="X","X",IF('Rækker - Udskrift'!T7=2,2,"")))</f>
        <v>2</v>
      </c>
      <c r="N16" s="25">
        <f>IF('Rækker - Udskrift'!R8=1,1,IF('Rækker - Udskrift'!S8="X","X",IF('Rækker - Udskrift'!T8=2,2,"")))</f>
        <v>2</v>
      </c>
      <c r="O16" s="25">
        <f>IF('Rækker - Udskrift'!R9=1,1,IF('Rækker - Udskrift'!S9="X","X",IF('Rækker - Udskrift'!T9=2,2,"")))</f>
        <v>1</v>
      </c>
      <c r="P16" s="25">
        <f>IF('Rækker - Udskrift'!R10=1,1,IF('Rækker - Udskrift'!S10="X","X",IF('Rækker - Udskrift'!T10=2,2,"")))</f>
        <v>1</v>
      </c>
      <c r="Q16" s="25">
        <f>IF('Rækker - Udskrift'!R11=1,1,IF('Rækker - Udskrift'!S11="X","X",IF('Rækker - Udskrift'!T11=2,2,"")))</f>
        <v>2</v>
      </c>
      <c r="R16" s="25">
        <f>IF('Rækker - Udskrift'!R12=1,1,IF('Rækker - Udskrift'!S12="X","X",IF('Rækker - Udskrift'!T12=2,2,"")))</f>
        <v>1</v>
      </c>
      <c r="S16" s="25">
        <f>IF('Rækker - Udskrift'!R13=1,1,IF('Rækker - Udskrift'!S13="X","X",IF('Rækker - Udskrift'!T13=2,2,"")))</f>
        <v>2</v>
      </c>
      <c r="T16" s="25">
        <f>IF('Rækker - Udskrift'!R14=1,1,IF('Rækker - Udskrift'!S14="X","X",IF('Rækker - Udskrift'!T14=2,2,"")))</f>
        <v>1</v>
      </c>
      <c r="U16" s="25">
        <f>IF('Rækker - Udskrift'!R15=1,1,IF('Rækker - Udskrift'!S15="X","X",IF('Rækker - Udskrift'!T15=2,2,"")))</f>
        <v>2</v>
      </c>
      <c r="V16" s="25">
        <f>IF('Rækker - Udskrift'!R16=1,1,IF('Rækker - Udskrift'!S16="X","X",IF('Rækker - Udskrift'!T16=2,2,"")))</f>
        <v>2</v>
      </c>
      <c r="W16" s="25" t="str">
        <f>IF('Rækker - Udskrift'!R17=1,1,IF('Rækker - Udskrift'!S17="X","X",IF('Rækker - Udskrift'!T17=2,2,"")))</f>
        <v>X</v>
      </c>
      <c r="X16" s="25">
        <f>IF('Rækker - Udskrift'!R18=1,1,IF('Rækker - Udskrift'!S18="X","X",IF('Rækker - Udskrift'!T18=2,2,"")))</f>
        <v>2</v>
      </c>
      <c r="Y16" s="25">
        <f>IF('Rækker - Udskrift'!R19=1,1,IF('Rækker - Udskrift'!S19="X","X",IF('Rækker - Udskrift'!T19=2,2,"")))</f>
        <v>2</v>
      </c>
      <c r="Z16" s="25">
        <f>IF(L16&lt;&gt;"",F2,IF(M16=M10,1,0)+IF(N16=N10,1,0)+IF(O16=O10,1,0)+IF(P16=P10,1,0)+IF(Q16=Q10,1,0)+IF(R16=R10,1,0)+IF(S16=S10,1,0)+IF(T16=T10,1,0)+IF(U16=U10,1,0)+IF(V16=V10,1,0)+IF(W16=W10,1,0)+IF(X16=X10,1,0)+IF(Y16=Y10,1,0))</f>
        <v>6</v>
      </c>
      <c r="AA16" s="25">
        <f>RANK(Z16,Z12:Z75,1)</f>
        <v>48</v>
      </c>
      <c r="AB16" s="25">
        <f t="shared" si="1"/>
        <v>6</v>
      </c>
      <c r="AC16" s="25">
        <f>IF(M16=M10,4096,0)+IF(N16=N10,2048,0)+IF(O16=O10,1024,0)+IF(P16=P10,512,0)+IF(Q16=Q10,256,0)+IF(R16=R10,128,0)+IF(S16=S10,64,0)+IF(T16=T10,32,0)+IF(U16=U10,16,0)+IF(V16=V10,8,0)+IF(W16=W10,4,0)+IF(X16=X10,2,0)+IF(Y16=Y10,1,0)</f>
        <v>6754</v>
      </c>
      <c r="AD16" s="25">
        <f>RANK(AC16,AC12:AC75,1)</f>
        <v>53</v>
      </c>
      <c r="AE16" s="25">
        <f t="shared" si="4"/>
        <v>3173</v>
      </c>
      <c r="AF16" s="25">
        <f>RANK(AE16,AE12:AE75,1)</f>
        <v>52</v>
      </c>
      <c r="AG16" s="25">
        <f t="shared" si="2"/>
        <v>6</v>
      </c>
      <c r="AH16" s="25">
        <f t="shared" si="3"/>
        <v>1</v>
      </c>
    </row>
    <row r="17" spans="1:34" x14ac:dyDescent="0.15">
      <c r="A17" s="25" t="str">
        <f>[1]DB!A17</f>
        <v>brula</v>
      </c>
      <c r="B17" s="25">
        <f>[1]DB!B17</f>
        <v>6</v>
      </c>
      <c r="C17" s="25">
        <f>[1]DB!C17</f>
        <v>2</v>
      </c>
      <c r="D17" s="25">
        <f>[1]DB!E17</f>
        <v>0</v>
      </c>
      <c r="E17" s="25">
        <f>IF(Rækker!L5="Disket",1,IF(I17&gt;5,1,IF(D17=1,1,0)))</f>
        <v>0</v>
      </c>
      <c r="F17" s="25">
        <f>[1]DB!G17</f>
        <v>0</v>
      </c>
      <c r="G17" s="25">
        <f>IF(Rækker!L5="Udmeldt",1,IF(F17=1,1,0))</f>
        <v>0</v>
      </c>
      <c r="H17" s="25">
        <f>[1]DB!I17</f>
        <v>0</v>
      </c>
      <c r="I17" s="25">
        <f>IF(Rækker!L5="MR",H17+1,H17)</f>
        <v>0</v>
      </c>
      <c r="J17" s="25">
        <f>[1]DB!K17</f>
        <v>0</v>
      </c>
      <c r="K17" s="25">
        <f>IF(Rækker!L5="Res",J17+1,J17)</f>
        <v>0</v>
      </c>
      <c r="L17" s="25" t="str">
        <f t="shared" si="0"/>
        <v/>
      </c>
      <c r="M17" s="25">
        <f>IF('Rækker - Udskrift'!U7=1,1,IF('Rækker - Udskrift'!V7="X","X",IF('Rækker - Udskrift'!W7=2,2,"")))</f>
        <v>2</v>
      </c>
      <c r="N17" s="25">
        <f>IF('Rækker - Udskrift'!U8=1,1,IF('Rækker - Udskrift'!V8="X","X",IF('Rækker - Udskrift'!W8=2,2,"")))</f>
        <v>2</v>
      </c>
      <c r="O17" s="25">
        <f>IF('Rækker - Udskrift'!U9=1,1,IF('Rækker - Udskrift'!V9="X","X",IF('Rækker - Udskrift'!W9=2,2,"")))</f>
        <v>1</v>
      </c>
      <c r="P17" s="25">
        <f>IF('Rækker - Udskrift'!U10=1,1,IF('Rækker - Udskrift'!V10="X","X",IF('Rækker - Udskrift'!W10=2,2,"")))</f>
        <v>1</v>
      </c>
      <c r="Q17" s="25">
        <f>IF('Rækker - Udskrift'!U11=1,1,IF('Rækker - Udskrift'!V11="X","X",IF('Rækker - Udskrift'!W11=2,2,"")))</f>
        <v>2</v>
      </c>
      <c r="R17" s="25">
        <f>IF('Rækker - Udskrift'!U12=1,1,IF('Rækker - Udskrift'!V12="X","X",IF('Rækker - Udskrift'!W12=2,2,"")))</f>
        <v>1</v>
      </c>
      <c r="S17" s="25" t="str">
        <f>IF('Rækker - Udskrift'!U13=1,1,IF('Rækker - Udskrift'!V13="X","X",IF('Rækker - Udskrift'!W13=2,2,"")))</f>
        <v>X</v>
      </c>
      <c r="T17" s="25">
        <f>IF('Rækker - Udskrift'!U14=1,1,IF('Rækker - Udskrift'!V14="X","X",IF('Rækker - Udskrift'!W14=2,2,"")))</f>
        <v>2</v>
      </c>
      <c r="U17" s="25">
        <f>IF('Rækker - Udskrift'!U15=1,1,IF('Rækker - Udskrift'!V15="X","X",IF('Rækker - Udskrift'!W15=2,2,"")))</f>
        <v>2</v>
      </c>
      <c r="V17" s="25" t="str">
        <f>IF('Rækker - Udskrift'!U16=1,1,IF('Rækker - Udskrift'!V16="X","X",IF('Rækker - Udskrift'!W16=2,2,"")))</f>
        <v>X</v>
      </c>
      <c r="W17" s="25" t="str">
        <f>IF('Rækker - Udskrift'!U17=1,1,IF('Rækker - Udskrift'!V17="X","X",IF('Rækker - Udskrift'!W17=2,2,"")))</f>
        <v>X</v>
      </c>
      <c r="X17" s="25">
        <f>IF('Rækker - Udskrift'!U18=1,1,IF('Rækker - Udskrift'!V18="X","X",IF('Rækker - Udskrift'!W18=2,2,"")))</f>
        <v>2</v>
      </c>
      <c r="Y17" s="25">
        <f>IF('Rækker - Udskrift'!U19=1,1,IF('Rækker - Udskrift'!V19="X","X",IF('Rækker - Udskrift'!W19=2,2,"")))</f>
        <v>2</v>
      </c>
      <c r="Z17" s="25">
        <f>IF(L17&lt;&gt;"",F2,IF(M17=M10,1,0)+IF(N17=N10,1,0)+IF(O17=O10,1,0)+IF(P17=P10,1,0)+IF(Q17=Q10,1,0)+IF(R17=R10,1,0)+IF(S17=S10,1,0)+IF(T17=T10,1,0)+IF(U17=U10,1,0)+IF(V17=V10,1,0)+IF(W17=W10,1,0)+IF(X17=X10,1,0)+IF(Y17=Y10,1,0))</f>
        <v>4</v>
      </c>
      <c r="AA17" s="25">
        <f>RANK(Z17,Z12:Z75,1)</f>
        <v>13</v>
      </c>
      <c r="AB17" s="25">
        <f t="shared" si="1"/>
        <v>4</v>
      </c>
      <c r="AC17" s="25">
        <f>IF(M17=M10,4096,0)+IF(N17=N10,2048,0)+IF(O17=O10,1024,0)+IF(P17=P10,512,0)+IF(Q17=Q10,256,0)+IF(R17=R10,128,0)+IF(S17=S10,64,0)+IF(T17=T10,32,0)+IF(U17=U10,16,0)+IF(V17=V10,8,0)+IF(W17=W10,4,0)+IF(X17=X10,2,0)+IF(Y17=Y10,1,0)</f>
        <v>6658</v>
      </c>
      <c r="AD17" s="25">
        <f>RANK(AC17,AC12:AC75,1)</f>
        <v>17</v>
      </c>
      <c r="AE17" s="25">
        <f t="shared" si="4"/>
        <v>862</v>
      </c>
      <c r="AF17" s="25">
        <f>RANK(AE17,AE12:AE75,1)</f>
        <v>13</v>
      </c>
      <c r="AG17" s="25">
        <f t="shared" si="2"/>
        <v>4</v>
      </c>
      <c r="AH17" s="25">
        <f t="shared" si="3"/>
        <v>1</v>
      </c>
    </row>
    <row r="18" spans="1:34" x14ac:dyDescent="0.15">
      <c r="A18" s="25" t="str">
        <f>[1]DB!A18</f>
        <v>Chelsea</v>
      </c>
      <c r="B18" s="25">
        <f>[1]DB!B18</f>
        <v>7</v>
      </c>
      <c r="C18" s="25">
        <f>[1]DB!C18</f>
        <v>5</v>
      </c>
      <c r="D18" s="25">
        <f>[1]DB!E18</f>
        <v>0</v>
      </c>
      <c r="E18" s="25">
        <f>IF(Rækker!N5="Disket",1,IF(I18&gt;5,1,IF(D18=1,1,0)))</f>
        <v>0</v>
      </c>
      <c r="F18" s="25">
        <f>[1]DB!G18</f>
        <v>0</v>
      </c>
      <c r="G18" s="25">
        <f>IF(Rækker!N5="Udmeldt",1,IF(F18=1,1,0))</f>
        <v>0</v>
      </c>
      <c r="H18" s="25">
        <f>[1]DB!I18</f>
        <v>0</v>
      </c>
      <c r="I18" s="25">
        <f>IF(Rækker!N5="MR",H18+1,H18)</f>
        <v>0</v>
      </c>
      <c r="J18" s="25">
        <f>[1]DB!K18</f>
        <v>0</v>
      </c>
      <c r="K18" s="25">
        <f>IF(Rækker!N5="Res",J18+1,J18)</f>
        <v>0</v>
      </c>
      <c r="L18" s="25" t="str">
        <f t="shared" si="0"/>
        <v/>
      </c>
      <c r="M18" s="25">
        <f>IF('Rækker - Udskrift'!X7=1,1,IF('Rækker - Udskrift'!Y7="X","X",IF('Rækker - Udskrift'!Z7=2,2,"")))</f>
        <v>2</v>
      </c>
      <c r="N18" s="25">
        <f>IF('Rækker - Udskrift'!X8=1,1,IF('Rækker - Udskrift'!Y8="X","X",IF('Rækker - Udskrift'!Z8=2,2,"")))</f>
        <v>2</v>
      </c>
      <c r="O18" s="25">
        <f>IF('Rækker - Udskrift'!X9=1,1,IF('Rækker - Udskrift'!Y9="X","X",IF('Rækker - Udskrift'!Z9=2,2,"")))</f>
        <v>1</v>
      </c>
      <c r="P18" s="25">
        <f>IF('Rækker - Udskrift'!X10=1,1,IF('Rækker - Udskrift'!Y10="X","X",IF('Rækker - Udskrift'!Z10=2,2,"")))</f>
        <v>1</v>
      </c>
      <c r="Q18" s="25">
        <f>IF('Rækker - Udskrift'!X11=1,1,IF('Rækker - Udskrift'!Y11="X","X",IF('Rækker - Udskrift'!Z11=2,2,"")))</f>
        <v>2</v>
      </c>
      <c r="R18" s="25">
        <f>IF('Rækker - Udskrift'!X12=1,1,IF('Rækker - Udskrift'!Y12="X","X",IF('Rækker - Udskrift'!Z12=2,2,"")))</f>
        <v>1</v>
      </c>
      <c r="S18" s="25" t="str">
        <f>IF('Rækker - Udskrift'!X13=1,1,IF('Rækker - Udskrift'!Y13="X","X",IF('Rækker - Udskrift'!Z13=2,2,"")))</f>
        <v>X</v>
      </c>
      <c r="T18" s="25">
        <f>IF('Rækker - Udskrift'!X14=1,1,IF('Rækker - Udskrift'!Y14="X","X",IF('Rækker - Udskrift'!Z14=2,2,"")))</f>
        <v>2</v>
      </c>
      <c r="U18" s="25">
        <f>IF('Rækker - Udskrift'!X15=1,1,IF('Rækker - Udskrift'!Y15="X","X",IF('Rækker - Udskrift'!Z15=2,2,"")))</f>
        <v>2</v>
      </c>
      <c r="V18" s="25">
        <f>IF('Rækker - Udskrift'!X16=1,1,IF('Rækker - Udskrift'!Y16="X","X",IF('Rækker - Udskrift'!Z16=2,2,"")))</f>
        <v>2</v>
      </c>
      <c r="W18" s="25">
        <f>IF('Rækker - Udskrift'!X17=1,1,IF('Rækker - Udskrift'!Y17="X","X",IF('Rækker - Udskrift'!Z17=2,2,"")))</f>
        <v>1</v>
      </c>
      <c r="X18" s="25" t="str">
        <f>IF('Rækker - Udskrift'!X18=1,1,IF('Rækker - Udskrift'!Y18="X","X",IF('Rækker - Udskrift'!Z18=2,2,"")))</f>
        <v>X</v>
      </c>
      <c r="Y18" s="25">
        <f>IF('Rækker - Udskrift'!X19=1,1,IF('Rækker - Udskrift'!Y19="X","X",IF('Rækker - Udskrift'!Z19=2,2,"")))</f>
        <v>2</v>
      </c>
      <c r="Z18" s="25">
        <f>IF(L18&lt;&gt;"",F2,IF(M18=M10,1,0)+IF(N18=N10,1,0)+IF(O18=O10,1,0)+IF(P18=P10,1,0)+IF(Q18=Q10,1,0)+IF(R18=R10,1,0)+IF(S18=S10,1,0)+IF(T18=T10,1,0)+IF(U18=U10,1,0)+IF(V18=V10,1,0)+IF(W18=W10,1,0)+IF(X18=X10,1,0)+IF(Y18=Y10,1,0))</f>
        <v>4</v>
      </c>
      <c r="AA18" s="25">
        <f>RANK(Z18,Z12:Z75,1)</f>
        <v>13</v>
      </c>
      <c r="AB18" s="25">
        <f t="shared" si="1"/>
        <v>4</v>
      </c>
      <c r="AC18" s="25">
        <f>IF(M18=M10,4096,0)+IF(N18=N10,2048,0)+IF(O18=O10,1024,0)+IF(P18=P10,512,0)+IF(Q18=Q10,256,0)+IF(R18=R10,128,0)+IF(S18=S10,64,0)+IF(T18=T10,32,0)+IF(U18=U10,16,0)+IF(V18=V10,8,0)+IF(W18=W10,4,0)+IF(X18=X10,2,0)+IF(Y18=Y10,1,0)</f>
        <v>6660</v>
      </c>
      <c r="AD18" s="25">
        <f>RANK(AC18,AC12:AC75,1)</f>
        <v>27</v>
      </c>
      <c r="AE18" s="25">
        <f t="shared" si="4"/>
        <v>872</v>
      </c>
      <c r="AF18" s="25">
        <f>RANK(AE18,AE12:AE75,1)</f>
        <v>23</v>
      </c>
      <c r="AG18" s="25">
        <f t="shared" si="2"/>
        <v>4</v>
      </c>
      <c r="AH18" s="25">
        <f t="shared" si="3"/>
        <v>1</v>
      </c>
    </row>
    <row r="19" spans="1:34" x14ac:dyDescent="0.15">
      <c r="A19" s="25" t="str">
        <f>[1]DB!A19</f>
        <v>Cottee</v>
      </c>
      <c r="B19" s="25">
        <f>[1]DB!B19</f>
        <v>8</v>
      </c>
      <c r="C19" s="25">
        <f>[1]DB!C19</f>
        <v>5</v>
      </c>
      <c r="D19" s="25">
        <f>[1]DB!E19</f>
        <v>0</v>
      </c>
      <c r="E19" s="25">
        <f>IF(Rækker!P5="Disket",1,IF(I19&gt;5,1,IF(D19=1,1,0)))</f>
        <v>0</v>
      </c>
      <c r="F19" s="25">
        <f>[1]DB!G19</f>
        <v>0</v>
      </c>
      <c r="G19" s="25">
        <f>IF(Rækker!P5="Udmeldt",1,IF(F19=1,1,0))</f>
        <v>0</v>
      </c>
      <c r="H19" s="25">
        <f>[1]DB!I19</f>
        <v>0</v>
      </c>
      <c r="I19" s="25">
        <f>IF(Rækker!P5="MR",H19+1,H19)</f>
        <v>0</v>
      </c>
      <c r="J19" s="25">
        <f>[1]DB!K19</f>
        <v>0</v>
      </c>
      <c r="K19" s="25">
        <f>IF(Rækker!P5="Res",J19+1,J19)</f>
        <v>0</v>
      </c>
      <c r="L19" s="25" t="str">
        <f t="shared" si="0"/>
        <v/>
      </c>
      <c r="M19" s="25">
        <f>IF('Rækker - Udskrift'!AA7=1,1,IF('Rækker - Udskrift'!AB7="X","X",IF('Rækker - Udskrift'!AC7=2,2,"")))</f>
        <v>2</v>
      </c>
      <c r="N19" s="25" t="str">
        <f>IF('Rækker - Udskrift'!AA8=1,1,IF('Rækker - Udskrift'!AB8="X","X",IF('Rækker - Udskrift'!AC8=2,2,"")))</f>
        <v>X</v>
      </c>
      <c r="O19" s="25">
        <f>IF('Rækker - Udskrift'!AA9=1,1,IF('Rækker - Udskrift'!AB9="X","X",IF('Rækker - Udskrift'!AC9=2,2,"")))</f>
        <v>1</v>
      </c>
      <c r="P19" s="25">
        <f>IF('Rækker - Udskrift'!AA10=1,1,IF('Rækker - Udskrift'!AB10="X","X",IF('Rækker - Udskrift'!AC10=2,2,"")))</f>
        <v>1</v>
      </c>
      <c r="Q19" s="25">
        <f>IF('Rækker - Udskrift'!AA11=1,1,IF('Rækker - Udskrift'!AB11="X","X",IF('Rækker - Udskrift'!AC11=2,2,"")))</f>
        <v>2</v>
      </c>
      <c r="R19" s="25">
        <f>IF('Rækker - Udskrift'!AA12=1,1,IF('Rækker - Udskrift'!AB12="X","X",IF('Rækker - Udskrift'!AC12=2,2,"")))</f>
        <v>1</v>
      </c>
      <c r="S19" s="25">
        <f>IF('Rækker - Udskrift'!AA13=1,1,IF('Rækker - Udskrift'!AB13="X","X",IF('Rækker - Udskrift'!AC13=2,2,"")))</f>
        <v>2</v>
      </c>
      <c r="T19" s="25">
        <f>IF('Rækker - Udskrift'!AA14=1,1,IF('Rækker - Udskrift'!AB14="X","X",IF('Rækker - Udskrift'!AC14=2,2,"")))</f>
        <v>1</v>
      </c>
      <c r="U19" s="25">
        <f>IF('Rækker - Udskrift'!AA15=1,1,IF('Rækker - Udskrift'!AB15="X","X",IF('Rækker - Udskrift'!AC15=2,2,"")))</f>
        <v>2</v>
      </c>
      <c r="V19" s="25">
        <f>IF('Rækker - Udskrift'!AA16=1,1,IF('Rækker - Udskrift'!AB16="X","X",IF('Rækker - Udskrift'!AC16=2,2,"")))</f>
        <v>2</v>
      </c>
      <c r="W19" s="25">
        <f>IF('Rækker - Udskrift'!AA17=1,1,IF('Rækker - Udskrift'!AB17="X","X",IF('Rækker - Udskrift'!AC17=2,2,"")))</f>
        <v>2</v>
      </c>
      <c r="X19" s="25">
        <f>IF('Rækker - Udskrift'!AA18=1,1,IF('Rækker - Udskrift'!AB18="X","X",IF('Rækker - Udskrift'!AC18=2,2,"")))</f>
        <v>2</v>
      </c>
      <c r="Y19" s="25">
        <f>IF('Rækker - Udskrift'!AA19=1,1,IF('Rækker - Udskrift'!AB19="X","X",IF('Rækker - Udskrift'!AC19=2,2,"")))</f>
        <v>2</v>
      </c>
      <c r="Z19" s="25">
        <f>IF(L19&lt;&gt;"",F2,IF(M19=M10,1,0)+IF(N19=N10,1,0)+IF(O19=O10,1,0)+IF(P19=P10,1,0)+IF(Q19=Q10,1,0)+IF(R19=R10,1,0)+IF(S19=S10,1,0)+IF(T19=T10,1,0)+IF(U19=U10,1,0)+IF(V19=V10,1,0)+IF(W19=W10,1,0)+IF(X19=X10,1,0)+IF(Y19=Y10,1,0))</f>
        <v>5</v>
      </c>
      <c r="AA19" s="25">
        <f>RANK(Z19,Z12:Z75,1)</f>
        <v>25</v>
      </c>
      <c r="AB19" s="25">
        <f t="shared" si="1"/>
        <v>5</v>
      </c>
      <c r="AC19" s="25">
        <f>IF(M19=M10,4096,0)+IF(N19=N10,2048,0)+IF(O19=O10,1024,0)+IF(P19=P10,512,0)+IF(Q19=Q10,256,0)+IF(R19=R10,128,0)+IF(S19=S10,64,0)+IF(T19=T10,32,0)+IF(U19=U10,16,0)+IF(V19=V10,8,0)+IF(W19=W10,4,0)+IF(X19=X10,2,0)+IF(Y19=Y10,1,0)</f>
        <v>4706</v>
      </c>
      <c r="AD19" s="25">
        <f>RANK(AC19,AC12:AC75,1)</f>
        <v>15</v>
      </c>
      <c r="AE19" s="25">
        <f t="shared" si="4"/>
        <v>1640</v>
      </c>
      <c r="AF19" s="25">
        <f>RANK(AE19,AE12:AE75,1)</f>
        <v>27</v>
      </c>
      <c r="AG19" s="25">
        <f t="shared" si="2"/>
        <v>5</v>
      </c>
      <c r="AH19" s="25">
        <f t="shared" si="3"/>
        <v>1</v>
      </c>
    </row>
    <row r="20" spans="1:34" x14ac:dyDescent="0.15">
      <c r="A20" s="25" t="str">
        <f>[1]DB!A20</f>
        <v>Degnen</v>
      </c>
      <c r="B20" s="25">
        <f>[1]DB!B20</f>
        <v>9</v>
      </c>
      <c r="C20" s="25">
        <f>[1]DB!C20</f>
        <v>1</v>
      </c>
      <c r="D20" s="25">
        <f>[1]DB!E20</f>
        <v>0</v>
      </c>
      <c r="E20" s="25">
        <f>IF(Rækker!R5="Disket",1,IF(I20&gt;5,1,IF(D20=1,1,0)))</f>
        <v>0</v>
      </c>
      <c r="F20" s="25">
        <f>[1]DB!G20</f>
        <v>0</v>
      </c>
      <c r="G20" s="25">
        <f>IF(Rækker!R5="Udmeldt",1,IF(F20=1,1,0))</f>
        <v>0</v>
      </c>
      <c r="H20" s="25">
        <f>[1]DB!I20</f>
        <v>0</v>
      </c>
      <c r="I20" s="25">
        <f>IF(Rækker!R5="MR",H20+1,H20)</f>
        <v>0</v>
      </c>
      <c r="J20" s="25">
        <f>[1]DB!K20</f>
        <v>0</v>
      </c>
      <c r="K20" s="25">
        <f>IF(Rækker!R5="Res",J20+1,J20)</f>
        <v>0</v>
      </c>
      <c r="L20" s="25" t="str">
        <f t="shared" si="0"/>
        <v/>
      </c>
      <c r="M20" s="25">
        <f>IF('Rækker - Udskrift'!AD7=1,1,IF('Rækker - Udskrift'!AE7="X","X",IF('Rækker - Udskrift'!AF7=2,2,"")))</f>
        <v>2</v>
      </c>
      <c r="N20" s="25">
        <f>IF('Rækker - Udskrift'!AD8=1,1,IF('Rækker - Udskrift'!AE8="X","X",IF('Rækker - Udskrift'!AF8=2,2,"")))</f>
        <v>2</v>
      </c>
      <c r="O20" s="25">
        <f>IF('Rækker - Udskrift'!AD9=1,1,IF('Rækker - Udskrift'!AE9="X","X",IF('Rækker - Udskrift'!AF9=2,2,"")))</f>
        <v>1</v>
      </c>
      <c r="P20" s="25">
        <f>IF('Rækker - Udskrift'!AD10=1,1,IF('Rækker - Udskrift'!AE10="X","X",IF('Rækker - Udskrift'!AF10=2,2,"")))</f>
        <v>1</v>
      </c>
      <c r="Q20" s="25">
        <f>IF('Rækker - Udskrift'!AD11=1,1,IF('Rækker - Udskrift'!AE11="X","X",IF('Rækker - Udskrift'!AF11=2,2,"")))</f>
        <v>1</v>
      </c>
      <c r="R20" s="25">
        <f>IF('Rækker - Udskrift'!AD12=1,1,IF('Rækker - Udskrift'!AE12="X","X",IF('Rækker - Udskrift'!AF12=2,2,"")))</f>
        <v>1</v>
      </c>
      <c r="S20" s="25">
        <f>IF('Rækker - Udskrift'!AD13=1,1,IF('Rækker - Udskrift'!AE13="X","X",IF('Rækker - Udskrift'!AF13=2,2,"")))</f>
        <v>1</v>
      </c>
      <c r="T20" s="25">
        <f>IF('Rækker - Udskrift'!AD14=1,1,IF('Rækker - Udskrift'!AE14="X","X",IF('Rækker - Udskrift'!AF14=2,2,"")))</f>
        <v>1</v>
      </c>
      <c r="U20" s="25">
        <f>IF('Rækker - Udskrift'!AD15=1,1,IF('Rækker - Udskrift'!AE15="X","X",IF('Rækker - Udskrift'!AF15=2,2,"")))</f>
        <v>2</v>
      </c>
      <c r="V20" s="25">
        <f>IF('Rækker - Udskrift'!AD16=1,1,IF('Rækker - Udskrift'!AE16="X","X",IF('Rækker - Udskrift'!AF16=2,2,"")))</f>
        <v>2</v>
      </c>
      <c r="W20" s="25" t="str">
        <f>IF('Rækker - Udskrift'!AD17=1,1,IF('Rækker - Udskrift'!AE17="X","X",IF('Rækker - Udskrift'!AF17=2,2,"")))</f>
        <v>X</v>
      </c>
      <c r="X20" s="25">
        <f>IF('Rækker - Udskrift'!AD18=1,1,IF('Rækker - Udskrift'!AE18="X","X",IF('Rækker - Udskrift'!AF18=2,2,"")))</f>
        <v>2</v>
      </c>
      <c r="Y20" s="25">
        <f>IF('Rækker - Udskrift'!AD19=1,1,IF('Rækker - Udskrift'!AE19="X","X",IF('Rækker - Udskrift'!AF19=2,2,"")))</f>
        <v>2</v>
      </c>
      <c r="Z20" s="25">
        <f>IF(L20&lt;&gt;"",F2,IF(M20=M10,1,0)+IF(N20=N10,1,0)+IF(O20=O10,1,0)+IF(P20=P10,1,0)+IF(Q20=Q10,1,0)+IF(R20=R10,1,0)+IF(S20=S10,1,0)+IF(T20=T10,1,0)+IF(U20=U10,1,0)+IF(V20=V10,1,0)+IF(W20=W10,1,0)+IF(X20=X10,1,0)+IF(Y20=Y10,1,0))</f>
        <v>5</v>
      </c>
      <c r="AA20" s="25">
        <f>RANK(Z20,Z12:Z75,1)</f>
        <v>25</v>
      </c>
      <c r="AB20" s="25">
        <f t="shared" si="1"/>
        <v>5</v>
      </c>
      <c r="AC20" s="25">
        <f>IF(M20=M10,4096,0)+IF(N20=N10,2048,0)+IF(O20=O10,1024,0)+IF(P20=P10,512,0)+IF(Q20=Q10,256,0)+IF(R20=R10,128,0)+IF(S20=S10,64,0)+IF(T20=T10,32,0)+IF(U20=U10,16,0)+IF(V20=V10,8,0)+IF(W20=W10,4,0)+IF(X20=X10,2,0)+IF(Y20=Y10,1,0)</f>
        <v>6690</v>
      </c>
      <c r="AD20" s="25">
        <f>RANK(AC20,AC12:AC75,1)</f>
        <v>29</v>
      </c>
      <c r="AE20" s="25">
        <f t="shared" si="4"/>
        <v>1654</v>
      </c>
      <c r="AF20" s="25">
        <f>RANK(AE20,AE12:AE75,1)</f>
        <v>29</v>
      </c>
      <c r="AG20" s="25">
        <f t="shared" si="2"/>
        <v>5</v>
      </c>
      <c r="AH20" s="25">
        <f t="shared" si="3"/>
        <v>1</v>
      </c>
    </row>
    <row r="21" spans="1:34" x14ac:dyDescent="0.15">
      <c r="A21" s="25" t="str">
        <f>[1]DB!A21</f>
        <v>Far</v>
      </c>
      <c r="B21" s="25">
        <f>[1]DB!B21</f>
        <v>10</v>
      </c>
      <c r="C21" s="25">
        <f>[1]DB!C21</f>
        <v>10</v>
      </c>
      <c r="D21" s="25">
        <f>[1]DB!E21</f>
        <v>0</v>
      </c>
      <c r="E21" s="25">
        <f>IF(Rækker!T5="Disket",1,IF(I21&gt;5,1,IF(D21=1,1,0)))</f>
        <v>0</v>
      </c>
      <c r="F21" s="25">
        <f>[1]DB!G21</f>
        <v>0</v>
      </c>
      <c r="G21" s="25">
        <f>IF(Rækker!T5="Udmeldt",1,IF(F21=1,1,0))</f>
        <v>0</v>
      </c>
      <c r="H21" s="25">
        <f>[1]DB!I21</f>
        <v>0</v>
      </c>
      <c r="I21" s="25">
        <f>IF(Rækker!T5="MR",H21+1,H21)</f>
        <v>0</v>
      </c>
      <c r="J21" s="25">
        <f>[1]DB!K21</f>
        <v>0</v>
      </c>
      <c r="K21" s="25">
        <f>IF(Rækker!T5="Res",J21+1,J21)</f>
        <v>0</v>
      </c>
      <c r="L21" s="25" t="str">
        <f t="shared" si="0"/>
        <v/>
      </c>
      <c r="M21" s="25">
        <f>IF('Rækker - Udskrift'!AG7=1,1,IF('Rækker - Udskrift'!AH7="X","X",IF('Rækker - Udskrift'!AI7=2,2,"")))</f>
        <v>2</v>
      </c>
      <c r="N21" s="25">
        <f>IF('Rækker - Udskrift'!AG8=1,1,IF('Rækker - Udskrift'!AH8="X","X",IF('Rækker - Udskrift'!AI8=2,2,"")))</f>
        <v>2</v>
      </c>
      <c r="O21" s="25">
        <f>IF('Rækker - Udskrift'!AG9=1,1,IF('Rækker - Udskrift'!AH9="X","X",IF('Rækker - Udskrift'!AI9=2,2,"")))</f>
        <v>1</v>
      </c>
      <c r="P21" s="25">
        <f>IF('Rækker - Udskrift'!AG10=1,1,IF('Rækker - Udskrift'!AH10="X","X",IF('Rækker - Udskrift'!AI10=2,2,"")))</f>
        <v>1</v>
      </c>
      <c r="Q21" s="25">
        <f>IF('Rækker - Udskrift'!AG11=1,1,IF('Rækker - Udskrift'!AH11="X","X",IF('Rækker - Udskrift'!AI11=2,2,"")))</f>
        <v>2</v>
      </c>
      <c r="R21" s="25">
        <f>IF('Rækker - Udskrift'!AG12=1,1,IF('Rækker - Udskrift'!AH12="X","X",IF('Rækker - Udskrift'!AI12=2,2,"")))</f>
        <v>1</v>
      </c>
      <c r="S21" s="25">
        <f>IF('Rækker - Udskrift'!AG13=1,1,IF('Rækker - Udskrift'!AH13="X","X",IF('Rækker - Udskrift'!AI13=2,2,"")))</f>
        <v>2</v>
      </c>
      <c r="T21" s="25">
        <f>IF('Rækker - Udskrift'!AG14=1,1,IF('Rækker - Udskrift'!AH14="X","X",IF('Rækker - Udskrift'!AI14=2,2,"")))</f>
        <v>1</v>
      </c>
      <c r="U21" s="25">
        <f>IF('Rækker - Udskrift'!AG15=1,1,IF('Rækker - Udskrift'!AH15="X","X",IF('Rækker - Udskrift'!AI15=2,2,"")))</f>
        <v>2</v>
      </c>
      <c r="V21" s="25">
        <f>IF('Rækker - Udskrift'!AG16=1,1,IF('Rækker - Udskrift'!AH16="X","X",IF('Rækker - Udskrift'!AI16=2,2,"")))</f>
        <v>2</v>
      </c>
      <c r="W21" s="25" t="str">
        <f>IF('Rækker - Udskrift'!AG17=1,1,IF('Rækker - Udskrift'!AH17="X","X",IF('Rækker - Udskrift'!AI17=2,2,"")))</f>
        <v>X</v>
      </c>
      <c r="X21" s="25">
        <f>IF('Rækker - Udskrift'!AG18=1,1,IF('Rækker - Udskrift'!AH18="X","X",IF('Rækker - Udskrift'!AI18=2,2,"")))</f>
        <v>2</v>
      </c>
      <c r="Y21" s="25">
        <f>IF('Rækker - Udskrift'!AG19=1,1,IF('Rækker - Udskrift'!AH19="X","X",IF('Rækker - Udskrift'!AI19=2,2,"")))</f>
        <v>2</v>
      </c>
      <c r="Z21" s="25">
        <f>IF(L21&lt;&gt;"",F2,IF(M21=M10,1,0)+IF(N21=N10,1,0)+IF(O21=O10,1,0)+IF(P21=P10,1,0)+IF(Q21=Q10,1,0)+IF(R21=R10,1,0)+IF(S21=S10,1,0)+IF(T21=T10,1,0)+IF(U21=U10,1,0)+IF(V21=V10,1,0)+IF(W21=W10,1,0)+IF(X21=X10,1,0)+IF(Y21=Y10,1,0))</f>
        <v>6</v>
      </c>
      <c r="AA21" s="25">
        <f>RANK(Z21,Z12:Z75,1)</f>
        <v>48</v>
      </c>
      <c r="AB21" s="25">
        <f t="shared" si="1"/>
        <v>6</v>
      </c>
      <c r="AC21" s="25">
        <f>IF(M21=M10,4096,0)+IF(N21=N10,2048,0)+IF(O21=O10,1024,0)+IF(P21=P10,512,0)+IF(Q21=Q10,256,0)+IF(R21=R10,128,0)+IF(S21=S10,64,0)+IF(T21=T10,32,0)+IF(U21=U10,16,0)+IF(V21=V10,8,0)+IF(W21=W10,4,0)+IF(X21=X10,2,0)+IF(Y21=Y10,1,0)</f>
        <v>6754</v>
      </c>
      <c r="AD21" s="25">
        <f>RANK(AC21,AC12:AC75,1)</f>
        <v>53</v>
      </c>
      <c r="AE21" s="25">
        <f t="shared" si="4"/>
        <v>3173</v>
      </c>
      <c r="AF21" s="25">
        <f>RANK(AE21,AE12:AE75,1)</f>
        <v>52</v>
      </c>
      <c r="AG21" s="25">
        <f t="shared" si="2"/>
        <v>6</v>
      </c>
      <c r="AH21" s="25">
        <f t="shared" si="3"/>
        <v>1</v>
      </c>
    </row>
    <row r="22" spans="1:34" x14ac:dyDescent="0.15">
      <c r="A22" s="25" t="str">
        <f>[1]DB!A22</f>
        <v>Flinca</v>
      </c>
      <c r="B22" s="25">
        <f>[1]DB!B22</f>
        <v>11</v>
      </c>
      <c r="C22" s="25">
        <f>[1]DB!C22</f>
        <v>4</v>
      </c>
      <c r="D22" s="25">
        <f>[1]DB!E22</f>
        <v>0</v>
      </c>
      <c r="E22" s="25">
        <f>IF(Rækker!V5="Disket",1,IF(I22&gt;5,1,IF(D22=1,1,0)))</f>
        <v>0</v>
      </c>
      <c r="F22" s="25">
        <f>[1]DB!G22</f>
        <v>0</v>
      </c>
      <c r="G22" s="25">
        <f>IF(Rækker!V5="Udmeldt",1,IF(F22=1,1,0))</f>
        <v>0</v>
      </c>
      <c r="H22" s="25">
        <f>[1]DB!I22</f>
        <v>0</v>
      </c>
      <c r="I22" s="25">
        <f>IF(Rækker!V5="MR",H22+1,H22)</f>
        <v>0</v>
      </c>
      <c r="J22" s="25">
        <f>[1]DB!K22</f>
        <v>0</v>
      </c>
      <c r="K22" s="25">
        <f>IF(Rækker!V5="Res",J22+1,J22)</f>
        <v>0</v>
      </c>
      <c r="L22" s="25" t="str">
        <f t="shared" si="0"/>
        <v/>
      </c>
      <c r="M22" s="25">
        <f>IF('Rækker - Udskrift'!AJ7=1,1,IF('Rækker - Udskrift'!AK7="X","X",IF('Rækker - Udskrift'!AL7=2,2,"")))</f>
        <v>2</v>
      </c>
      <c r="N22" s="25">
        <f>IF('Rækker - Udskrift'!AJ8=1,1,IF('Rækker - Udskrift'!AK8="X","X",IF('Rækker - Udskrift'!AL8=2,2,"")))</f>
        <v>2</v>
      </c>
      <c r="O22" s="25">
        <f>IF('Rækker - Udskrift'!AJ9=1,1,IF('Rækker - Udskrift'!AK9="X","X",IF('Rækker - Udskrift'!AL9=2,2,"")))</f>
        <v>1</v>
      </c>
      <c r="P22" s="25">
        <f>IF('Rækker - Udskrift'!AJ10=1,1,IF('Rækker - Udskrift'!AK10="X","X",IF('Rækker - Udskrift'!AL10=2,2,"")))</f>
        <v>1</v>
      </c>
      <c r="Q22" s="25">
        <f>IF('Rækker - Udskrift'!AJ11=1,1,IF('Rækker - Udskrift'!AK11="X","X",IF('Rækker - Udskrift'!AL11=2,2,"")))</f>
        <v>2</v>
      </c>
      <c r="R22" s="25">
        <f>IF('Rækker - Udskrift'!AJ12=1,1,IF('Rækker - Udskrift'!AK12="X","X",IF('Rækker - Udskrift'!AL12=2,2,"")))</f>
        <v>1</v>
      </c>
      <c r="S22" s="25">
        <f>IF('Rækker - Udskrift'!AJ13=1,1,IF('Rækker - Udskrift'!AK13="X","X",IF('Rækker - Udskrift'!AL13=2,2,"")))</f>
        <v>2</v>
      </c>
      <c r="T22" s="25">
        <f>IF('Rækker - Udskrift'!AJ14=1,1,IF('Rækker - Udskrift'!AK14="X","X",IF('Rækker - Udskrift'!AL14=2,2,"")))</f>
        <v>2</v>
      </c>
      <c r="U22" s="25">
        <f>IF('Rækker - Udskrift'!AJ15=1,1,IF('Rækker - Udskrift'!AK15="X","X",IF('Rækker - Udskrift'!AL15=2,2,"")))</f>
        <v>2</v>
      </c>
      <c r="V22" s="25">
        <f>IF('Rækker - Udskrift'!AJ16=1,1,IF('Rækker - Udskrift'!AK16="X","X",IF('Rækker - Udskrift'!AL16=2,2,"")))</f>
        <v>2</v>
      </c>
      <c r="W22" s="25" t="str">
        <f>IF('Rækker - Udskrift'!AJ17=1,1,IF('Rækker - Udskrift'!AK17="X","X",IF('Rækker - Udskrift'!AL17=2,2,"")))</f>
        <v>X</v>
      </c>
      <c r="X22" s="25">
        <f>IF('Rækker - Udskrift'!AJ18=1,1,IF('Rækker - Udskrift'!AK18="X","X",IF('Rækker - Udskrift'!AL18=2,2,"")))</f>
        <v>2</v>
      </c>
      <c r="Y22" s="25">
        <f>IF('Rækker - Udskrift'!AJ19=1,1,IF('Rækker - Udskrift'!AK19="X","X",IF('Rækker - Udskrift'!AL19=2,2,"")))</f>
        <v>2</v>
      </c>
      <c r="Z22" s="25">
        <f>IF(L22&lt;&gt;"",F2,IF(M22=M10,1,0)+IF(N22=N10,1,0)+IF(O22=O10,1,0)+IF(P22=P10,1,0)+IF(Q22=Q10,1,0)+IF(R22=R10,1,0)+IF(S22=S10,1,0)+IF(T22=T10,1,0)+IF(U22=U10,1,0)+IF(V22=V10,1,0)+IF(W22=W10,1,0)+IF(X22=X10,1,0)+IF(Y22=Y10,1,0))</f>
        <v>5</v>
      </c>
      <c r="AA22" s="25">
        <f>RANK(Z22,Z12:Z75,1)</f>
        <v>25</v>
      </c>
      <c r="AB22" s="25">
        <f t="shared" si="1"/>
        <v>5</v>
      </c>
      <c r="AC22" s="25">
        <f>IF(M22=M10,4096,0)+IF(N22=N10,2048,0)+IF(O22=O10,1024,0)+IF(P22=P10,512,0)+IF(Q22=Q10,256,0)+IF(R22=R10,128,0)+IF(S22=S10,64,0)+IF(T22=T10,32,0)+IF(U22=U10,16,0)+IF(V22=V10,8,0)+IF(W22=W10,4,0)+IF(X22=X10,2,0)+IF(Y22=Y10,1,0)</f>
        <v>6722</v>
      </c>
      <c r="AD22" s="25">
        <f>RANK(AC22,AC12:AC75,1)</f>
        <v>34</v>
      </c>
      <c r="AE22" s="25">
        <f t="shared" si="4"/>
        <v>1659</v>
      </c>
      <c r="AF22" s="25">
        <f>RANK(AE22,AE12:AE75,1)</f>
        <v>32</v>
      </c>
      <c r="AG22" s="25">
        <f t="shared" si="2"/>
        <v>5</v>
      </c>
      <c r="AH22" s="25">
        <f t="shared" si="3"/>
        <v>1</v>
      </c>
    </row>
    <row r="23" spans="1:34" x14ac:dyDescent="0.15">
      <c r="A23" s="25" t="str">
        <f>[1]DB!A23</f>
        <v>Forest</v>
      </c>
      <c r="B23" s="25">
        <f>[1]DB!B23</f>
        <v>12</v>
      </c>
      <c r="C23" s="25">
        <f>[1]DB!C23</f>
        <v>5</v>
      </c>
      <c r="D23" s="25">
        <f>[1]DB!E23</f>
        <v>0</v>
      </c>
      <c r="E23" s="25">
        <f>IF(Rækker!X5="Disket",1,IF(I23&gt;5,1,IF(D23=1,1,0)))</f>
        <v>0</v>
      </c>
      <c r="F23" s="25">
        <f>[1]DB!G23</f>
        <v>0</v>
      </c>
      <c r="G23" s="25">
        <f>IF(Rækker!X5="Udmeldt",1,IF(F23=1,1,0))</f>
        <v>0</v>
      </c>
      <c r="H23" s="25">
        <f>[1]DB!I23</f>
        <v>0</v>
      </c>
      <c r="I23" s="25">
        <f>IF(Rækker!X5="MR",H23+1,H23)</f>
        <v>0</v>
      </c>
      <c r="J23" s="25">
        <f>[1]DB!K23</f>
        <v>0</v>
      </c>
      <c r="K23" s="25">
        <f>IF(Rækker!X5="Res",J23+1,J23)</f>
        <v>0</v>
      </c>
      <c r="L23" s="25" t="str">
        <f t="shared" si="0"/>
        <v/>
      </c>
      <c r="M23" s="25">
        <f>IF('Rækker - Udskrift'!AM7=1,1,IF('Rækker - Udskrift'!AN7="X","X",IF('Rækker - Udskrift'!AO7=2,2,"")))</f>
        <v>2</v>
      </c>
      <c r="N23" s="25">
        <f>IF('Rækker - Udskrift'!AM8=1,1,IF('Rækker - Udskrift'!AN8="X","X",IF('Rækker - Udskrift'!AO8=2,2,"")))</f>
        <v>2</v>
      </c>
      <c r="O23" s="25">
        <f>IF('Rækker - Udskrift'!AM9=1,1,IF('Rækker - Udskrift'!AN9="X","X",IF('Rækker - Udskrift'!AO9=2,2,"")))</f>
        <v>1</v>
      </c>
      <c r="P23" s="25">
        <f>IF('Rækker - Udskrift'!AM10=1,1,IF('Rækker - Udskrift'!AN10="X","X",IF('Rækker - Udskrift'!AO10=2,2,"")))</f>
        <v>1</v>
      </c>
      <c r="Q23" s="25">
        <f>IF('Rækker - Udskrift'!AM11=1,1,IF('Rækker - Udskrift'!AN11="X","X",IF('Rækker - Udskrift'!AO11=2,2,"")))</f>
        <v>2</v>
      </c>
      <c r="R23" s="25">
        <f>IF('Rækker - Udskrift'!AM12=1,1,IF('Rækker - Udskrift'!AN12="X","X",IF('Rækker - Udskrift'!AO12=2,2,"")))</f>
        <v>1</v>
      </c>
      <c r="S23" s="25">
        <f>IF('Rækker - Udskrift'!AM13=1,1,IF('Rækker - Udskrift'!AN13="X","X",IF('Rækker - Udskrift'!AO13=2,2,"")))</f>
        <v>2</v>
      </c>
      <c r="T23" s="25">
        <f>IF('Rækker - Udskrift'!AM14=1,1,IF('Rækker - Udskrift'!AN14="X","X",IF('Rækker - Udskrift'!AO14=2,2,"")))</f>
        <v>2</v>
      </c>
      <c r="U23" s="25">
        <f>IF('Rækker - Udskrift'!AM15=1,1,IF('Rækker - Udskrift'!AN15="X","X",IF('Rækker - Udskrift'!AO15=2,2,"")))</f>
        <v>2</v>
      </c>
      <c r="V23" s="25">
        <f>IF('Rækker - Udskrift'!AM16=1,1,IF('Rækker - Udskrift'!AN16="X","X",IF('Rækker - Udskrift'!AO16=2,2,"")))</f>
        <v>2</v>
      </c>
      <c r="W23" s="25" t="str">
        <f>IF('Rækker - Udskrift'!AM17=1,1,IF('Rækker - Udskrift'!AN17="X","X",IF('Rækker - Udskrift'!AO17=2,2,"")))</f>
        <v>X</v>
      </c>
      <c r="X23" s="25">
        <f>IF('Rækker - Udskrift'!AM18=1,1,IF('Rækker - Udskrift'!AN18="X","X",IF('Rækker - Udskrift'!AO18=2,2,"")))</f>
        <v>2</v>
      </c>
      <c r="Y23" s="25">
        <f>IF('Rækker - Udskrift'!AM19=1,1,IF('Rækker - Udskrift'!AN19="X","X",IF('Rækker - Udskrift'!AO19=2,2,"")))</f>
        <v>2</v>
      </c>
      <c r="Z23" s="25">
        <f>IF(L23&lt;&gt;"",F2,IF(M23=M10,1,0)+IF(N23=N10,1,0)+IF(O23=O10,1,0)+IF(P23=P10,1,0)+IF(Q23=Q10,1,0)+IF(R23=R10,1,0)+IF(S23=S10,1,0)+IF(T23=T10,1,0)+IF(U23=U10,1,0)+IF(V23=V10,1,0)+IF(W23=W10,1,0)+IF(X23=X10,1,0)+IF(Y23=Y10,1,0))</f>
        <v>5</v>
      </c>
      <c r="AA23" s="25">
        <f>RANK(Z23,Z12:Z75,1)</f>
        <v>25</v>
      </c>
      <c r="AB23" s="25">
        <f t="shared" si="1"/>
        <v>5</v>
      </c>
      <c r="AC23" s="25">
        <f>IF(M23=M10,4096,0)+IF(N23=N10,2048,0)+IF(O23=O10,1024,0)+IF(P23=P10,512,0)+IF(Q23=Q10,256,0)+IF(R23=R10,128,0)+IF(S23=S10,64,0)+IF(T23=T10,32,0)+IF(U23=U10,16,0)+IF(V23=V10,8,0)+IF(W23=W10,4,0)+IF(X23=X10,2,0)+IF(Y23=Y10,1,0)</f>
        <v>6722</v>
      </c>
      <c r="AD23" s="25">
        <f>RANK(AC23,AC12:AC75,1)</f>
        <v>34</v>
      </c>
      <c r="AE23" s="25">
        <f t="shared" si="4"/>
        <v>1659</v>
      </c>
      <c r="AF23" s="25">
        <f>RANK(AE23,AE12:AE75,1)</f>
        <v>32</v>
      </c>
      <c r="AG23" s="25">
        <f t="shared" si="2"/>
        <v>5</v>
      </c>
      <c r="AH23" s="25">
        <f t="shared" si="3"/>
        <v>1</v>
      </c>
    </row>
    <row r="24" spans="1:34" x14ac:dyDescent="0.15">
      <c r="A24" s="25" t="str">
        <f>[1]DB!A24</f>
        <v>Frydkær</v>
      </c>
      <c r="B24" s="25">
        <f>[1]DB!B24</f>
        <v>13</v>
      </c>
      <c r="C24" s="25">
        <f>[1]DB!C24</f>
        <v>5</v>
      </c>
      <c r="D24" s="25">
        <f>[1]DB!E24</f>
        <v>0</v>
      </c>
      <c r="E24" s="25">
        <f>IF(Rækker!Z5="Disket",1,IF(I24&gt;5,1,IF(D24=1,1,0)))</f>
        <v>0</v>
      </c>
      <c r="F24" s="25">
        <f>[1]DB!G24</f>
        <v>0</v>
      </c>
      <c r="G24" s="25">
        <f>IF(Rækker!Z5="Udmeldt",1,IF(F24=1,1,0))</f>
        <v>0</v>
      </c>
      <c r="H24" s="25">
        <f>[1]DB!I24</f>
        <v>0</v>
      </c>
      <c r="I24" s="25">
        <f>IF(Rækker!Z5="MR",H24+1,H24)</f>
        <v>0</v>
      </c>
      <c r="J24" s="25">
        <f>[1]DB!K24</f>
        <v>1</v>
      </c>
      <c r="K24" s="25">
        <f>IF(Rækker!Z5="Res",J24+1,J24)</f>
        <v>1</v>
      </c>
      <c r="L24" s="25" t="str">
        <f t="shared" si="0"/>
        <v/>
      </c>
      <c r="M24" s="25">
        <f>IF('Rækker - Udskrift'!AP7=1,1,IF('Rækker - Udskrift'!AQ7="X","X",IF('Rækker - Udskrift'!AR7=2,2,"")))</f>
        <v>2</v>
      </c>
      <c r="N24" s="25">
        <f>IF('Rækker - Udskrift'!AP8=1,1,IF('Rækker - Udskrift'!AQ8="X","X",IF('Rækker - Udskrift'!AR8=2,2,"")))</f>
        <v>2</v>
      </c>
      <c r="O24" s="25">
        <f>IF('Rækker - Udskrift'!AP9=1,1,IF('Rækker - Udskrift'!AQ9="X","X",IF('Rækker - Udskrift'!AR9=2,2,"")))</f>
        <v>1</v>
      </c>
      <c r="P24" s="25">
        <f>IF('Rækker - Udskrift'!AP10=1,1,IF('Rækker - Udskrift'!AQ10="X","X",IF('Rækker - Udskrift'!AR10=2,2,"")))</f>
        <v>1</v>
      </c>
      <c r="Q24" s="25">
        <f>IF('Rækker - Udskrift'!AP11=1,1,IF('Rækker - Udskrift'!AQ11="X","X",IF('Rækker - Udskrift'!AR11=2,2,"")))</f>
        <v>2</v>
      </c>
      <c r="R24" s="25">
        <f>IF('Rækker - Udskrift'!AP12=1,1,IF('Rækker - Udskrift'!AQ12="X","X",IF('Rækker - Udskrift'!AR12=2,2,"")))</f>
        <v>1</v>
      </c>
      <c r="S24" s="25">
        <f>IF('Rækker - Udskrift'!AP13=1,1,IF('Rækker - Udskrift'!AQ13="X","X",IF('Rækker - Udskrift'!AR13=2,2,"")))</f>
        <v>2</v>
      </c>
      <c r="T24" s="25">
        <f>IF('Rækker - Udskrift'!AP14=1,1,IF('Rækker - Udskrift'!AQ14="X","X",IF('Rækker - Udskrift'!AR14=2,2,"")))</f>
        <v>1</v>
      </c>
      <c r="U24" s="25">
        <f>IF('Rækker - Udskrift'!AP15=1,1,IF('Rækker - Udskrift'!AQ15="X","X",IF('Rækker - Udskrift'!AR15=2,2,"")))</f>
        <v>2</v>
      </c>
      <c r="V24" s="25">
        <f>IF('Rækker - Udskrift'!AP16=1,1,IF('Rækker - Udskrift'!AQ16="X","X",IF('Rækker - Udskrift'!AR16=2,2,"")))</f>
        <v>2</v>
      </c>
      <c r="W24" s="25" t="str">
        <f>IF('Rækker - Udskrift'!AP17=1,1,IF('Rækker - Udskrift'!AQ17="X","X",IF('Rækker - Udskrift'!AR17=2,2,"")))</f>
        <v>X</v>
      </c>
      <c r="X24" s="25">
        <f>IF('Rækker - Udskrift'!AP18=1,1,IF('Rækker - Udskrift'!AQ18="X","X",IF('Rækker - Udskrift'!AR18=2,2,"")))</f>
        <v>2</v>
      </c>
      <c r="Y24" s="25">
        <f>IF('Rækker - Udskrift'!AP19=1,1,IF('Rækker - Udskrift'!AQ19="X","X",IF('Rækker - Udskrift'!AR19=2,2,"")))</f>
        <v>2</v>
      </c>
      <c r="Z24" s="25">
        <f>IF(L24&lt;&gt;"",F2,IF(M24=M10,1,0)+IF(N24=N10,1,0)+IF(O24=O10,1,0)+IF(P24=P10,1,0)+IF(Q24=Q10,1,0)+IF(R24=R10,1,0)+IF(S24=S10,1,0)+IF(T24=T10,1,0)+IF(U24=U10,1,0)+IF(V24=V10,1,0)+IF(W24=W10,1,0)+IF(X24=X10,1,0)+IF(Y24=Y10,1,0))</f>
        <v>6</v>
      </c>
      <c r="AA24" s="25">
        <f>RANK(Z24,Z12:Z75,1)</f>
        <v>48</v>
      </c>
      <c r="AB24" s="25">
        <f t="shared" si="1"/>
        <v>6</v>
      </c>
      <c r="AC24" s="25">
        <f>IF(M24=M10,4096,0)+IF(N24=N10,2048,0)+IF(O24=O10,1024,0)+IF(P24=P10,512,0)+IF(Q24=Q10,256,0)+IF(R24=R10,128,0)+IF(S24=S10,64,0)+IF(T24=T10,32,0)+IF(U24=U10,16,0)+IF(V24=V10,8,0)+IF(W24=W10,4,0)+IF(X24=X10,2,0)+IF(Y24=Y10,1,0)</f>
        <v>6754</v>
      </c>
      <c r="AD24" s="25">
        <f>RANK(AC24,AC12:AC75,1)</f>
        <v>53</v>
      </c>
      <c r="AE24" s="25">
        <f t="shared" si="4"/>
        <v>3173</v>
      </c>
      <c r="AF24" s="25">
        <f>RANK(AE24,AE12:AE75,1)</f>
        <v>52</v>
      </c>
      <c r="AG24" s="25">
        <f t="shared" si="2"/>
        <v>6</v>
      </c>
      <c r="AH24" s="25">
        <f t="shared" si="3"/>
        <v>1</v>
      </c>
    </row>
    <row r="25" spans="1:34" x14ac:dyDescent="0.15">
      <c r="A25" s="25" t="str">
        <f>[1]DB!A25</f>
        <v>Futte</v>
      </c>
      <c r="B25" s="25">
        <f>[1]DB!B25</f>
        <v>14</v>
      </c>
      <c r="C25" s="25">
        <f>[1]DB!C25</f>
        <v>5</v>
      </c>
      <c r="D25" s="25">
        <f>[1]DB!E25</f>
        <v>0</v>
      </c>
      <c r="E25" s="25">
        <f>IF(Rækker!AB5="Disket",1,IF(I25&gt;5,1,IF(D25=1,1,0)))</f>
        <v>0</v>
      </c>
      <c r="F25" s="25">
        <f>[1]DB!G25</f>
        <v>0</v>
      </c>
      <c r="G25" s="25">
        <f>IF(Rækker!AB5="Udmeldt",1,IF(F25=1,1,0))</f>
        <v>0</v>
      </c>
      <c r="H25" s="25">
        <f>[1]DB!I25</f>
        <v>0</v>
      </c>
      <c r="I25" s="25">
        <f>IF(Rækker!AB5="MR",H25+1,H25)</f>
        <v>0</v>
      </c>
      <c r="J25" s="25">
        <f>[1]DB!K25</f>
        <v>0</v>
      </c>
      <c r="K25" s="25">
        <f>IF(Rækker!AB5="Res",J25+1,J25)</f>
        <v>0</v>
      </c>
      <c r="L25" s="25" t="str">
        <f t="shared" si="0"/>
        <v/>
      </c>
      <c r="M25" s="25">
        <f>IF('Rækker - Udskrift'!AS7=1,1,IF('Rækker - Udskrift'!AT7="X","X",IF('Rækker - Udskrift'!AU7=2,2,"")))</f>
        <v>2</v>
      </c>
      <c r="N25" s="25">
        <f>IF('Rækker - Udskrift'!AS8=1,1,IF('Rækker - Udskrift'!AT8="X","X",IF('Rækker - Udskrift'!AU8=2,2,"")))</f>
        <v>2</v>
      </c>
      <c r="O25" s="25">
        <f>IF('Rækker - Udskrift'!AS9=1,1,IF('Rækker - Udskrift'!AT9="X","X",IF('Rækker - Udskrift'!AU9=2,2,"")))</f>
        <v>1</v>
      </c>
      <c r="P25" s="25">
        <f>IF('Rækker - Udskrift'!AS10=1,1,IF('Rækker - Udskrift'!AT10="X","X",IF('Rækker - Udskrift'!AU10=2,2,"")))</f>
        <v>1</v>
      </c>
      <c r="Q25" s="25">
        <f>IF('Rækker - Udskrift'!AS11=1,1,IF('Rækker - Udskrift'!AT11="X","X",IF('Rækker - Udskrift'!AU11=2,2,"")))</f>
        <v>2</v>
      </c>
      <c r="R25" s="25">
        <f>IF('Rækker - Udskrift'!AS12=1,1,IF('Rækker - Udskrift'!AT12="X","X",IF('Rækker - Udskrift'!AU12=2,2,"")))</f>
        <v>1</v>
      </c>
      <c r="S25" s="25">
        <f>IF('Rækker - Udskrift'!AS13=1,1,IF('Rækker - Udskrift'!AT13="X","X",IF('Rækker - Udskrift'!AU13=2,2,"")))</f>
        <v>2</v>
      </c>
      <c r="T25" s="25">
        <f>IF('Rækker - Udskrift'!AS14=1,1,IF('Rækker - Udskrift'!AT14="X","X",IF('Rækker - Udskrift'!AU14=2,2,"")))</f>
        <v>1</v>
      </c>
      <c r="U25" s="25">
        <f>IF('Rækker - Udskrift'!AS15=1,1,IF('Rækker - Udskrift'!AT15="X","X",IF('Rækker - Udskrift'!AU15=2,2,"")))</f>
        <v>2</v>
      </c>
      <c r="V25" s="25" t="str">
        <f>IF('Rækker - Udskrift'!AS16=1,1,IF('Rækker - Udskrift'!AT16="X","X",IF('Rækker - Udskrift'!AU16=2,2,"")))</f>
        <v>X</v>
      </c>
      <c r="W25" s="25">
        <f>IF('Rækker - Udskrift'!AS17=1,1,IF('Rækker - Udskrift'!AT17="X","X",IF('Rækker - Udskrift'!AU17=2,2,"")))</f>
        <v>1</v>
      </c>
      <c r="X25" s="25">
        <f>IF('Rækker - Udskrift'!AS18=1,1,IF('Rækker - Udskrift'!AT18="X","X",IF('Rækker - Udskrift'!AU18=2,2,"")))</f>
        <v>2</v>
      </c>
      <c r="Y25" s="25">
        <f>IF('Rækker - Udskrift'!AS19=1,1,IF('Rækker - Udskrift'!AT19="X","X",IF('Rækker - Udskrift'!AU19=2,2,"")))</f>
        <v>2</v>
      </c>
      <c r="Z25" s="25">
        <f>IF(L25&lt;&gt;"",F2,IF(M25=M10,1,0)+IF(N25=N10,1,0)+IF(O25=O10,1,0)+IF(P25=P10,1,0)+IF(Q25=Q10,1,0)+IF(R25=R10,1,0)+IF(S25=S10,1,0)+IF(T25=T10,1,0)+IF(U25=U10,1,0)+IF(V25=V10,1,0)+IF(W25=W10,1,0)+IF(X25=X10,1,0)+IF(Y25=Y10,1,0))</f>
        <v>7</v>
      </c>
      <c r="AA25" s="25">
        <f>RANK(Z25,Z12:Z75,1)</f>
        <v>61</v>
      </c>
      <c r="AB25" s="25">
        <f t="shared" si="1"/>
        <v>7</v>
      </c>
      <c r="AC25" s="25">
        <f>IF(M25=M10,4096,0)+IF(N25=N10,2048,0)+IF(O25=O10,1024,0)+IF(P25=P10,512,0)+IF(Q25=Q10,256,0)+IF(R25=R10,128,0)+IF(S25=S10,64,0)+IF(T25=T10,32,0)+IF(U25=U10,16,0)+IF(V25=V10,8,0)+IF(W25=W10,4,0)+IF(X25=X10,2,0)+IF(Y25=Y10,1,0)</f>
        <v>6758</v>
      </c>
      <c r="AD25" s="25">
        <f>RANK(AC25,AC12:AC75,1)</f>
        <v>61</v>
      </c>
      <c r="AE25" s="25">
        <f t="shared" si="4"/>
        <v>4026</v>
      </c>
      <c r="AF25" s="25">
        <f>RANK(AE25,AE12:AE75,1)</f>
        <v>62</v>
      </c>
      <c r="AG25" s="25">
        <f t="shared" si="2"/>
        <v>7</v>
      </c>
      <c r="AH25" s="25">
        <f t="shared" si="3"/>
        <v>1</v>
      </c>
    </row>
    <row r="26" spans="1:34" x14ac:dyDescent="0.15">
      <c r="A26" s="25" t="str">
        <f>[1]DB!A26</f>
        <v>Gunners</v>
      </c>
      <c r="B26" s="25">
        <f>[1]DB!B26</f>
        <v>15</v>
      </c>
      <c r="C26" s="25">
        <f>[1]DB!C26</f>
        <v>2</v>
      </c>
      <c r="D26" s="25">
        <f>[1]DB!E26</f>
        <v>0</v>
      </c>
      <c r="E26" s="25">
        <f>IF(Rækker!AD5="Disket",1,IF(I26&gt;5,1,IF(D26=1,1,0)))</f>
        <v>0</v>
      </c>
      <c r="F26" s="25">
        <f>[1]DB!G26</f>
        <v>0</v>
      </c>
      <c r="G26" s="25">
        <f>IF(Rækker!AD5="Udmeldt",1,IF(F26=1,1,0))</f>
        <v>0</v>
      </c>
      <c r="H26" s="25">
        <f>[1]DB!I26</f>
        <v>0</v>
      </c>
      <c r="I26" s="25">
        <f>IF(Rækker!AD5="MR",H26+1,H26)</f>
        <v>0</v>
      </c>
      <c r="J26" s="25">
        <f>[1]DB!K26</f>
        <v>0</v>
      </c>
      <c r="K26" s="25">
        <f>IF(Rækker!AD5="Res",J26+1,J26)</f>
        <v>0</v>
      </c>
      <c r="L26" s="25" t="str">
        <f t="shared" si="0"/>
        <v/>
      </c>
      <c r="M26" s="25">
        <f>IF('Rækker - Udskrift'!AV7=1,1,IF('Rækker - Udskrift'!AW7="X","X",IF('Rækker - Udskrift'!AX7=2,2,"")))</f>
        <v>2</v>
      </c>
      <c r="N26" s="25">
        <f>IF('Rækker - Udskrift'!AV8=1,1,IF('Rækker - Udskrift'!AW8="X","X",IF('Rækker - Udskrift'!AX8=2,2,"")))</f>
        <v>2</v>
      </c>
      <c r="O26" s="25">
        <f>IF('Rækker - Udskrift'!AV9=1,1,IF('Rækker - Udskrift'!AW9="X","X",IF('Rækker - Udskrift'!AX9=2,2,"")))</f>
        <v>1</v>
      </c>
      <c r="P26" s="25">
        <f>IF('Rækker - Udskrift'!AV10=1,1,IF('Rækker - Udskrift'!AW10="X","X",IF('Rækker - Udskrift'!AX10=2,2,"")))</f>
        <v>1</v>
      </c>
      <c r="Q26" s="25">
        <f>IF('Rækker - Udskrift'!AV11=1,1,IF('Rækker - Udskrift'!AW11="X","X",IF('Rækker - Udskrift'!AX11=2,2,"")))</f>
        <v>2</v>
      </c>
      <c r="R26" s="25">
        <f>IF('Rækker - Udskrift'!AV12=1,1,IF('Rækker - Udskrift'!AW12="X","X",IF('Rækker - Udskrift'!AX12=2,2,"")))</f>
        <v>1</v>
      </c>
      <c r="S26" s="25">
        <f>IF('Rækker - Udskrift'!AV13=1,1,IF('Rækker - Udskrift'!AW13="X","X",IF('Rækker - Udskrift'!AX13=2,2,"")))</f>
        <v>2</v>
      </c>
      <c r="T26" s="25">
        <f>IF('Rækker - Udskrift'!AV14=1,1,IF('Rækker - Udskrift'!AW14="X","X",IF('Rækker - Udskrift'!AX14=2,2,"")))</f>
        <v>1</v>
      </c>
      <c r="U26" s="25">
        <f>IF('Rækker - Udskrift'!AV15=1,1,IF('Rækker - Udskrift'!AW15="X","X",IF('Rækker - Udskrift'!AX15=2,2,"")))</f>
        <v>2</v>
      </c>
      <c r="V26" s="25">
        <f>IF('Rækker - Udskrift'!AV16=1,1,IF('Rækker - Udskrift'!AW16="X","X",IF('Rækker - Udskrift'!AX16=2,2,"")))</f>
        <v>1</v>
      </c>
      <c r="W26" s="25" t="str">
        <f>IF('Rækker - Udskrift'!AV17=1,1,IF('Rækker - Udskrift'!AW17="X","X",IF('Rækker - Udskrift'!AX17=2,2,"")))</f>
        <v>X</v>
      </c>
      <c r="X26" s="25">
        <f>IF('Rækker - Udskrift'!AV18=1,1,IF('Rækker - Udskrift'!AW18="X","X",IF('Rækker - Udskrift'!AX18=2,2,"")))</f>
        <v>2</v>
      </c>
      <c r="Y26" s="25">
        <f>IF('Rækker - Udskrift'!AV19=1,1,IF('Rækker - Udskrift'!AW19="X","X",IF('Rækker - Udskrift'!AX19=2,2,"")))</f>
        <v>2</v>
      </c>
      <c r="Z26" s="25">
        <f>IF(L26&lt;&gt;"",F2,IF(M26=M10,1,0)+IF(N26=N10,1,0)+IF(O26=O10,1,0)+IF(P26=P10,1,0)+IF(Q26=Q10,1,0)+IF(R26=R10,1,0)+IF(S26=S10,1,0)+IF(T26=T10,1,0)+IF(U26=U10,1,0)+IF(V26=V10,1,0)+IF(W26=W10,1,0)+IF(X26=X10,1,0)+IF(Y26=Y10,1,0))</f>
        <v>7</v>
      </c>
      <c r="AA26" s="25">
        <f>RANK(Z26,Z12:Z75,1)</f>
        <v>61</v>
      </c>
      <c r="AB26" s="25">
        <f t="shared" si="1"/>
        <v>7</v>
      </c>
      <c r="AC26" s="25">
        <f>IF(M26=M10,4096,0)+IF(N26=N10,2048,0)+IF(O26=O10,1024,0)+IF(P26=P10,512,0)+IF(Q26=Q10,256,0)+IF(R26=R10,128,0)+IF(S26=S10,64,0)+IF(T26=T10,32,0)+IF(U26=U10,16,0)+IF(V26=V10,8,0)+IF(W26=W10,4,0)+IF(X26=X10,2,0)+IF(Y26=Y10,1,0)</f>
        <v>6762</v>
      </c>
      <c r="AD26" s="25">
        <f>RANK(AC26,AC12:AC75,1)</f>
        <v>62</v>
      </c>
      <c r="AE26" s="25">
        <f t="shared" si="4"/>
        <v>4027</v>
      </c>
      <c r="AF26" s="25">
        <f>RANK(AE26,AE12:AE75,1)</f>
        <v>63</v>
      </c>
      <c r="AG26" s="25">
        <f t="shared" si="2"/>
        <v>7</v>
      </c>
      <c r="AH26" s="25">
        <f t="shared" si="3"/>
        <v>1</v>
      </c>
    </row>
    <row r="27" spans="1:34" x14ac:dyDescent="0.15">
      <c r="A27" s="25" t="str">
        <f>[1]DB!A27</f>
        <v>Halvor</v>
      </c>
      <c r="B27" s="25">
        <f>[1]DB!B27</f>
        <v>16</v>
      </c>
      <c r="C27" s="25">
        <f>[1]DB!C27</f>
        <v>1</v>
      </c>
      <c r="D27" s="25">
        <f>[1]DB!E27</f>
        <v>0</v>
      </c>
      <c r="E27" s="25">
        <f>IF(Rækker!AF5="Disket",1,IF(I27&gt;5,1,IF(D27=1,1,0)))</f>
        <v>0</v>
      </c>
      <c r="F27" s="25">
        <f>[1]DB!G27</f>
        <v>0</v>
      </c>
      <c r="G27" s="25">
        <f>IF(Rækker!AF5="Udmeldt",1,IF(F27=1,1,0))</f>
        <v>0</v>
      </c>
      <c r="H27" s="25">
        <f>[1]DB!I27</f>
        <v>0</v>
      </c>
      <c r="I27" s="25">
        <f>IF(Rækker!AF5="MR",H27+1,H27)</f>
        <v>0</v>
      </c>
      <c r="J27" s="25">
        <f>[1]DB!K27</f>
        <v>0</v>
      </c>
      <c r="K27" s="25">
        <f>IF(Rækker!AF5="Res",J27+1,J27)</f>
        <v>0</v>
      </c>
      <c r="L27" s="25" t="str">
        <f t="shared" si="0"/>
        <v/>
      </c>
      <c r="M27" s="25">
        <f>IF('Rækker - Udskrift'!AY7=1,1,IF('Rækker - Udskrift'!AZ7="X","X",IF('Rækker - Udskrift'!BA7=2,2,"")))</f>
        <v>2</v>
      </c>
      <c r="N27" s="25">
        <f>IF('Rækker - Udskrift'!AY8=1,1,IF('Rækker - Udskrift'!AZ8="X","X",IF('Rækker - Udskrift'!BA8=2,2,"")))</f>
        <v>2</v>
      </c>
      <c r="O27" s="25">
        <f>IF('Rækker - Udskrift'!AY9=1,1,IF('Rækker - Udskrift'!AZ9="X","X",IF('Rækker - Udskrift'!BA9=2,2,"")))</f>
        <v>1</v>
      </c>
      <c r="P27" s="25">
        <f>IF('Rækker - Udskrift'!AY10=1,1,IF('Rækker - Udskrift'!AZ10="X","X",IF('Rækker - Udskrift'!BA10=2,2,"")))</f>
        <v>1</v>
      </c>
      <c r="Q27" s="25">
        <f>IF('Rækker - Udskrift'!AY11=1,1,IF('Rækker - Udskrift'!AZ11="X","X",IF('Rækker - Udskrift'!BA11=2,2,"")))</f>
        <v>2</v>
      </c>
      <c r="R27" s="25">
        <f>IF('Rækker - Udskrift'!AY12=1,1,IF('Rækker - Udskrift'!AZ12="X","X",IF('Rækker - Udskrift'!BA12=2,2,"")))</f>
        <v>1</v>
      </c>
      <c r="S27" s="25">
        <f>IF('Rækker - Udskrift'!AY13=1,1,IF('Rækker - Udskrift'!AZ13="X","X",IF('Rækker - Udskrift'!BA13=2,2,"")))</f>
        <v>2</v>
      </c>
      <c r="T27" s="25">
        <f>IF('Rækker - Udskrift'!AY14=1,1,IF('Rækker - Udskrift'!AZ14="X","X",IF('Rækker - Udskrift'!BA14=2,2,"")))</f>
        <v>2</v>
      </c>
      <c r="U27" s="25">
        <f>IF('Rækker - Udskrift'!AY15=1,1,IF('Rækker - Udskrift'!AZ15="X","X",IF('Rækker - Udskrift'!BA15=2,2,"")))</f>
        <v>2</v>
      </c>
      <c r="V27" s="25">
        <f>IF('Rækker - Udskrift'!AY16=1,1,IF('Rækker - Udskrift'!AZ16="X","X",IF('Rækker - Udskrift'!BA16=2,2,"")))</f>
        <v>2</v>
      </c>
      <c r="W27" s="25" t="str">
        <f>IF('Rækker - Udskrift'!AY17=1,1,IF('Rækker - Udskrift'!AZ17="X","X",IF('Rækker - Udskrift'!BA17=2,2,"")))</f>
        <v>X</v>
      </c>
      <c r="X27" s="25">
        <f>IF('Rækker - Udskrift'!AY18=1,1,IF('Rækker - Udskrift'!AZ18="X","X",IF('Rækker - Udskrift'!BA18=2,2,"")))</f>
        <v>2</v>
      </c>
      <c r="Y27" s="25">
        <f>IF('Rækker - Udskrift'!AY19=1,1,IF('Rækker - Udskrift'!AZ19="X","X",IF('Rækker - Udskrift'!BA19=2,2,"")))</f>
        <v>2</v>
      </c>
      <c r="Z27" s="25">
        <f>IF(L27&lt;&gt;"",F2,IF(M27=M10,1,0)+IF(N27=N10,1,0)+IF(O27=O10,1,0)+IF(P27=P10,1,0)+IF(Q27=Q10,1,0)+IF(R27=R10,1,0)+IF(S27=S10,1,0)+IF(T27=T10,1,0)+IF(U27=U10,1,0)+IF(V27=V10,1,0)+IF(W27=W10,1,0)+IF(X27=X10,1,0)+IF(Y27=Y10,1,0))</f>
        <v>5</v>
      </c>
      <c r="AA27" s="25">
        <f>RANK(Z27,Z12:Z75,1)</f>
        <v>25</v>
      </c>
      <c r="AB27" s="25">
        <f t="shared" si="1"/>
        <v>5</v>
      </c>
      <c r="AC27" s="25">
        <f>IF(M27=M10,4096,0)+IF(N27=N10,2048,0)+IF(O27=O10,1024,0)+IF(P27=P10,512,0)+IF(Q27=Q10,256,0)+IF(R27=R10,128,0)+IF(S27=S10,64,0)+IF(T27=T10,32,0)+IF(U27=U10,16,0)+IF(V27=V10,8,0)+IF(W27=W10,4,0)+IF(X27=X10,2,0)+IF(Y27=Y10,1,0)</f>
        <v>6722</v>
      </c>
      <c r="AD27" s="25">
        <f>RANK(AC27,AC12:AC75,1)</f>
        <v>34</v>
      </c>
      <c r="AE27" s="25">
        <f t="shared" si="4"/>
        <v>1659</v>
      </c>
      <c r="AF27" s="25">
        <f>RANK(AE27,AE12:AE75,1)</f>
        <v>32</v>
      </c>
      <c r="AG27" s="25">
        <f t="shared" si="2"/>
        <v>5</v>
      </c>
      <c r="AH27" s="25">
        <f t="shared" si="3"/>
        <v>1</v>
      </c>
    </row>
    <row r="28" spans="1:34" x14ac:dyDescent="0.15">
      <c r="A28" s="25" t="str">
        <f>[1]DB!A28</f>
        <v>Harry</v>
      </c>
      <c r="B28" s="25">
        <f>[1]DB!B28</f>
        <v>17</v>
      </c>
      <c r="C28" s="25">
        <f>[1]DB!C28</f>
        <v>5</v>
      </c>
      <c r="D28" s="25">
        <f>[1]DB!E28</f>
        <v>0</v>
      </c>
      <c r="E28" s="25">
        <f>IF(Rækker!B25="Disket",1,IF(I28&gt;5,1,IF(D28=1,1,0)))</f>
        <v>0</v>
      </c>
      <c r="F28" s="25">
        <f>[1]DB!G28</f>
        <v>0</v>
      </c>
      <c r="G28" s="25">
        <f>IF(Rækker!B25="Udmeldt",1,IF(F28=1,1,0))</f>
        <v>0</v>
      </c>
      <c r="H28" s="25">
        <f>[1]DB!I28</f>
        <v>0</v>
      </c>
      <c r="I28" s="25">
        <f>IF(Rækker!B25="MR",H28+1,H28)</f>
        <v>0</v>
      </c>
      <c r="J28" s="25">
        <f>[1]DB!K28</f>
        <v>0</v>
      </c>
      <c r="K28" s="25">
        <f>IF(Rækker!B25="Res",J28+1,J28)</f>
        <v>0</v>
      </c>
      <c r="L28" s="25" t="str">
        <f t="shared" si="0"/>
        <v/>
      </c>
      <c r="M28" s="25">
        <f>IF('Rækker - Udskrift'!F25=1,1,IF('Rækker - Udskrift'!G25="X","X",IF('Rækker - Udskrift'!H25=2,2,"")))</f>
        <v>2</v>
      </c>
      <c r="N28" s="25">
        <f>IF('Rækker - Udskrift'!F26=1,1,IF('Rækker - Udskrift'!G26="X","X",IF('Rækker - Udskrift'!H26=2,2,"")))</f>
        <v>2</v>
      </c>
      <c r="O28" s="25">
        <f>IF('Rækker - Udskrift'!F27=1,1,IF('Rækker - Udskrift'!G27="X","X",IF('Rækker - Udskrift'!H27=2,2,"")))</f>
        <v>1</v>
      </c>
      <c r="P28" s="25">
        <f>IF('Rækker - Udskrift'!F28=1,1,IF('Rækker - Udskrift'!G28="X","X",IF('Rækker - Udskrift'!H28=2,2,"")))</f>
        <v>1</v>
      </c>
      <c r="Q28" s="25">
        <f>IF('Rækker - Udskrift'!F29=1,1,IF('Rækker - Udskrift'!G29="X","X",IF('Rækker - Udskrift'!H29=2,2,"")))</f>
        <v>2</v>
      </c>
      <c r="R28" s="25">
        <f>IF('Rækker - Udskrift'!F30=1,1,IF('Rækker - Udskrift'!G30="X","X",IF('Rækker - Udskrift'!H30=2,2,"")))</f>
        <v>1</v>
      </c>
      <c r="S28" s="25" t="str">
        <f>IF('Rækker - Udskrift'!F31=1,1,IF('Rækker - Udskrift'!G31="X","X",IF('Rækker - Udskrift'!H31=2,2,"")))</f>
        <v>X</v>
      </c>
      <c r="T28" s="25">
        <f>IF('Rækker - Udskrift'!F32=1,1,IF('Rækker - Udskrift'!G32="X","X",IF('Rækker - Udskrift'!H32=2,2,"")))</f>
        <v>2</v>
      </c>
      <c r="U28" s="25">
        <f>IF('Rækker - Udskrift'!F33=1,1,IF('Rækker - Udskrift'!G33="X","X",IF('Rækker - Udskrift'!H33=2,2,"")))</f>
        <v>2</v>
      </c>
      <c r="V28" s="25">
        <f>IF('Rækker - Udskrift'!F34=1,1,IF('Rækker - Udskrift'!G34="X","X",IF('Rækker - Udskrift'!H34=2,2,"")))</f>
        <v>2</v>
      </c>
      <c r="W28" s="25">
        <f>IF('Rækker - Udskrift'!F35=1,1,IF('Rækker - Udskrift'!G35="X","X",IF('Rækker - Udskrift'!H35=2,2,"")))</f>
        <v>2</v>
      </c>
      <c r="X28" s="25">
        <f>IF('Rækker - Udskrift'!F36=1,1,IF('Rækker - Udskrift'!G36="X","X",IF('Rækker - Udskrift'!H36=2,2,"")))</f>
        <v>2</v>
      </c>
      <c r="Y28" s="25">
        <f>IF('Rækker - Udskrift'!F37=1,1,IF('Rækker - Udskrift'!G37="X","X",IF('Rækker - Udskrift'!H37=2,2,"")))</f>
        <v>2</v>
      </c>
      <c r="Z28" s="25">
        <f>IF(L28&lt;&gt;"",F2,IF(M28=M10,1,0)+IF(N28=N10,1,0)+IF(O28=O10,1,0)+IF(P28=P10,1,0)+IF(Q28=Q10,1,0)+IF(R28=R10,1,0)+IF(S28=S10,1,0)+IF(T28=T10,1,0)+IF(U28=U10,1,0)+IF(V28=V10,1,0)+IF(W28=W10,1,0)+IF(X28=X10,1,0)+IF(Y28=Y10,1,0))</f>
        <v>4</v>
      </c>
      <c r="AA28" s="25">
        <f>RANK(Z28,Z12:Z75,1)</f>
        <v>13</v>
      </c>
      <c r="AB28" s="25">
        <f t="shared" si="1"/>
        <v>4</v>
      </c>
      <c r="AC28" s="25">
        <f>IF(M28=M10,4096,0)+IF(N28=N10,2048,0)+IF(O28=O10,1024,0)+IF(P28=P10,512,0)+IF(Q28=Q10,256,0)+IF(R28=R10,128,0)+IF(S28=S10,64,0)+IF(T28=T10,32,0)+IF(U28=U10,16,0)+IF(V28=V10,8,0)+IF(W28=W10,4,0)+IF(X28=X10,2,0)+IF(Y28=Y10,1,0)</f>
        <v>6658</v>
      </c>
      <c r="AD28" s="25">
        <f>RANK(AC28,AC12:AC75,1)</f>
        <v>17</v>
      </c>
      <c r="AE28" s="25">
        <f t="shared" si="4"/>
        <v>862</v>
      </c>
      <c r="AF28" s="25">
        <f>RANK(AE28,AE12:AE75,1)</f>
        <v>13</v>
      </c>
      <c r="AG28" s="25">
        <f t="shared" si="2"/>
        <v>4</v>
      </c>
      <c r="AH28" s="25">
        <f t="shared" si="3"/>
        <v>1</v>
      </c>
    </row>
    <row r="29" spans="1:34" x14ac:dyDescent="0.15">
      <c r="A29" s="25" t="str">
        <f>[1]DB!A29</f>
        <v>Hede</v>
      </c>
      <c r="B29" s="25">
        <f>[1]DB!B29</f>
        <v>18</v>
      </c>
      <c r="C29" s="25">
        <f>[1]DB!C29</f>
        <v>3</v>
      </c>
      <c r="D29" s="25">
        <f>[1]DB!E29</f>
        <v>0</v>
      </c>
      <c r="E29" s="25">
        <f>IF(Rækker!D25="Disket",1,IF(I29&gt;5,1,IF(D29=1,1,0)))</f>
        <v>0</v>
      </c>
      <c r="F29" s="25">
        <f>[1]DB!G29</f>
        <v>0</v>
      </c>
      <c r="G29" s="25">
        <f>IF(Rækker!D25="Udmeldt",1,IF(F29=1,1,0))</f>
        <v>0</v>
      </c>
      <c r="H29" s="25">
        <f>[1]DB!I29</f>
        <v>0</v>
      </c>
      <c r="I29" s="25">
        <f>IF(Rækker!D25="MR",H29+1,H29)</f>
        <v>0</v>
      </c>
      <c r="J29" s="25">
        <f>[1]DB!K29</f>
        <v>1</v>
      </c>
      <c r="K29" s="25">
        <f>IF(Rækker!D25="Res",J29+1,J29)</f>
        <v>1</v>
      </c>
      <c r="L29" s="25" t="str">
        <f t="shared" si="0"/>
        <v/>
      </c>
      <c r="M29" s="25">
        <f>IF('Rækker - Udskrift'!I25=1,1,IF('Rækker - Udskrift'!J25="X","X",IF('Rækker - Udskrift'!K25=2,2,"")))</f>
        <v>2</v>
      </c>
      <c r="N29" s="25">
        <f>IF('Rækker - Udskrift'!I26=1,1,IF('Rækker - Udskrift'!J26="X","X",IF('Rækker - Udskrift'!K26=2,2,"")))</f>
        <v>2</v>
      </c>
      <c r="O29" s="25">
        <f>IF('Rækker - Udskrift'!I27=1,1,IF('Rækker - Udskrift'!J27="X","X",IF('Rækker - Udskrift'!K27=2,2,"")))</f>
        <v>1</v>
      </c>
      <c r="P29" s="25">
        <f>IF('Rækker - Udskrift'!I28=1,1,IF('Rækker - Udskrift'!J28="X","X",IF('Rækker - Udskrift'!K28=2,2,"")))</f>
        <v>1</v>
      </c>
      <c r="Q29" s="25">
        <f>IF('Rækker - Udskrift'!I29=1,1,IF('Rækker - Udskrift'!J29="X","X",IF('Rækker - Udskrift'!K29=2,2,"")))</f>
        <v>2</v>
      </c>
      <c r="R29" s="25">
        <f>IF('Rækker - Udskrift'!I30=1,1,IF('Rækker - Udskrift'!J30="X","X",IF('Rækker - Udskrift'!K30=2,2,"")))</f>
        <v>1</v>
      </c>
      <c r="S29" s="25">
        <f>IF('Rækker - Udskrift'!I31=1,1,IF('Rækker - Udskrift'!J31="X","X",IF('Rækker - Udskrift'!K31=2,2,"")))</f>
        <v>2</v>
      </c>
      <c r="T29" s="25">
        <f>IF('Rækker - Udskrift'!I32=1,1,IF('Rækker - Udskrift'!J32="X","X",IF('Rækker - Udskrift'!K32=2,2,"")))</f>
        <v>2</v>
      </c>
      <c r="U29" s="25">
        <f>IF('Rækker - Udskrift'!I33=1,1,IF('Rækker - Udskrift'!J33="X","X",IF('Rækker - Udskrift'!K33=2,2,"")))</f>
        <v>2</v>
      </c>
      <c r="V29" s="25">
        <f>IF('Rækker - Udskrift'!I34=1,1,IF('Rækker - Udskrift'!J34="X","X",IF('Rækker - Udskrift'!K34=2,2,"")))</f>
        <v>2</v>
      </c>
      <c r="W29" s="25" t="str">
        <f>IF('Rækker - Udskrift'!I35=1,1,IF('Rækker - Udskrift'!J35="X","X",IF('Rækker - Udskrift'!K35=2,2,"")))</f>
        <v>X</v>
      </c>
      <c r="X29" s="25">
        <f>IF('Rækker - Udskrift'!I36=1,1,IF('Rækker - Udskrift'!J36="X","X",IF('Rækker - Udskrift'!K36=2,2,"")))</f>
        <v>2</v>
      </c>
      <c r="Y29" s="25">
        <f>IF('Rækker - Udskrift'!I37=1,1,IF('Rækker - Udskrift'!J37="X","X",IF('Rækker - Udskrift'!K37=2,2,"")))</f>
        <v>2</v>
      </c>
      <c r="Z29" s="25">
        <f>IF(L29&lt;&gt;"",F2,IF(M29=M10,1,0)+IF(N29=N10,1,0)+IF(O29=O10,1,0)+IF(P29=P10,1,0)+IF(Q29=Q10,1,0)+IF(R29=R10,1,0)+IF(S29=S10,1,0)+IF(T29=T10,1,0)+IF(U29=U10,1,0)+IF(V29=V10,1,0)+IF(W29=W10,1,0)+IF(X29=X10,1,0)+IF(Y29=Y10,1,0))</f>
        <v>5</v>
      </c>
      <c r="AA29" s="25">
        <f>RANK(Z29,Z12:Z75,1)</f>
        <v>25</v>
      </c>
      <c r="AB29" s="25">
        <f t="shared" si="1"/>
        <v>5</v>
      </c>
      <c r="AC29" s="25">
        <f>IF(M29=M10,4096,0)+IF(N29=N10,2048,0)+IF(O29=O10,1024,0)+IF(P29=P10,512,0)+IF(Q29=Q10,256,0)+IF(R29=R10,128,0)+IF(S29=S10,64,0)+IF(T29=T10,32,0)+IF(U29=U10,16,0)+IF(V29=V10,8,0)+IF(W29=W10,4,0)+IF(X29=X10,2,0)+IF(Y29=Y10,1,0)</f>
        <v>6722</v>
      </c>
      <c r="AD29" s="25">
        <f>RANK(AC29,AC12:AC75,1)</f>
        <v>34</v>
      </c>
      <c r="AE29" s="25">
        <f t="shared" si="4"/>
        <v>1659</v>
      </c>
      <c r="AF29" s="25">
        <f>RANK(AE29,AE12:AE75,1)</f>
        <v>32</v>
      </c>
      <c r="AG29" s="25">
        <f t="shared" si="2"/>
        <v>5</v>
      </c>
      <c r="AH29" s="25">
        <f t="shared" si="3"/>
        <v>1</v>
      </c>
    </row>
    <row r="30" spans="1:34" x14ac:dyDescent="0.15">
      <c r="A30" s="25" t="str">
        <f>[1]DB!A30</f>
        <v>Himbo</v>
      </c>
      <c r="B30" s="25">
        <f>[1]DB!B30</f>
        <v>19</v>
      </c>
      <c r="C30" s="25">
        <f>[1]DB!C30</f>
        <v>5</v>
      </c>
      <c r="D30" s="25">
        <f>[1]DB!E30</f>
        <v>0</v>
      </c>
      <c r="E30" s="25">
        <f>IF(Rækker!F25="Disket",1,IF(I30&gt;5,1,IF(D30=1,1,0)))</f>
        <v>0</v>
      </c>
      <c r="F30" s="25">
        <f>[1]DB!G30</f>
        <v>0</v>
      </c>
      <c r="G30" s="25">
        <f>IF(Rækker!F25="Udmeldt",1,IF(F30=1,1,0))</f>
        <v>0</v>
      </c>
      <c r="H30" s="25">
        <f>[1]DB!I30</f>
        <v>0</v>
      </c>
      <c r="I30" s="25">
        <f>IF(Rækker!F25="MR",H30+1,H30)</f>
        <v>0</v>
      </c>
      <c r="J30" s="25">
        <f>[1]DB!K30</f>
        <v>0</v>
      </c>
      <c r="K30" s="25">
        <f>IF(Rækker!F25="Res",J30+1,J30)</f>
        <v>0</v>
      </c>
      <c r="L30" s="25" t="str">
        <f t="shared" si="0"/>
        <v/>
      </c>
      <c r="M30" s="25">
        <f>IF('Rækker - Udskrift'!L25=1,1,IF('Rækker - Udskrift'!M25="X","X",IF('Rækker - Udskrift'!N25=2,2,"")))</f>
        <v>2</v>
      </c>
      <c r="N30" s="25">
        <f>IF('Rækker - Udskrift'!L26=1,1,IF('Rækker - Udskrift'!M26="X","X",IF('Rækker - Udskrift'!N26=2,2,"")))</f>
        <v>2</v>
      </c>
      <c r="O30" s="25">
        <f>IF('Rækker - Udskrift'!L27=1,1,IF('Rækker - Udskrift'!M27="X","X",IF('Rækker - Udskrift'!N27=2,2,"")))</f>
        <v>1</v>
      </c>
      <c r="P30" s="25">
        <f>IF('Rækker - Udskrift'!L28=1,1,IF('Rækker - Udskrift'!M28="X","X",IF('Rækker - Udskrift'!N28=2,2,"")))</f>
        <v>1</v>
      </c>
      <c r="Q30" s="25">
        <f>IF('Rækker - Udskrift'!L29=1,1,IF('Rækker - Udskrift'!M29="X","X",IF('Rækker - Udskrift'!N29=2,2,"")))</f>
        <v>2</v>
      </c>
      <c r="R30" s="25">
        <f>IF('Rækker - Udskrift'!L30=1,1,IF('Rækker - Udskrift'!M30="X","X",IF('Rækker - Udskrift'!N30=2,2,"")))</f>
        <v>1</v>
      </c>
      <c r="S30" s="25">
        <f>IF('Rækker - Udskrift'!L31=1,1,IF('Rækker - Udskrift'!M31="X","X",IF('Rækker - Udskrift'!N31=2,2,"")))</f>
        <v>2</v>
      </c>
      <c r="T30" s="25">
        <f>IF('Rækker - Udskrift'!L32=1,1,IF('Rækker - Udskrift'!M32="X","X",IF('Rækker - Udskrift'!N32=2,2,"")))</f>
        <v>2</v>
      </c>
      <c r="U30" s="25">
        <f>IF('Rækker - Udskrift'!L33=1,1,IF('Rækker - Udskrift'!M33="X","X",IF('Rækker - Udskrift'!N33=2,2,"")))</f>
        <v>2</v>
      </c>
      <c r="V30" s="25">
        <f>IF('Rækker - Udskrift'!L34=1,1,IF('Rækker - Udskrift'!M34="X","X",IF('Rækker - Udskrift'!N34=2,2,"")))</f>
        <v>2</v>
      </c>
      <c r="W30" s="25">
        <f>IF('Rækker - Udskrift'!L35=1,1,IF('Rækker - Udskrift'!M35="X","X",IF('Rækker - Udskrift'!N35=2,2,"")))</f>
        <v>2</v>
      </c>
      <c r="X30" s="25">
        <f>IF('Rækker - Udskrift'!L36=1,1,IF('Rækker - Udskrift'!M36="X","X",IF('Rækker - Udskrift'!N36=2,2,"")))</f>
        <v>2</v>
      </c>
      <c r="Y30" s="25" t="str">
        <f>IF('Rækker - Udskrift'!L37=1,1,IF('Rækker - Udskrift'!M37="X","X",IF('Rækker - Udskrift'!N37=2,2,"")))</f>
        <v>X</v>
      </c>
      <c r="Z30" s="25">
        <f>IF(L30&lt;&gt;"",F2,IF(M30=M10,1,0)+IF(N30=N10,1,0)+IF(O30=O10,1,0)+IF(P30=P10,1,0)+IF(Q30=Q10,1,0)+IF(R30=R10,1,0)+IF(S30=S10,1,0)+IF(T30=T10,1,0)+IF(U30=U10,1,0)+IF(V30=V10,1,0)+IF(W30=W10,1,0)+IF(X30=X10,1,0)+IF(Y30=Y10,1,0))</f>
        <v>5</v>
      </c>
      <c r="AA30" s="25">
        <f>RANK(Z30,Z12:Z75,1)</f>
        <v>25</v>
      </c>
      <c r="AB30" s="25">
        <f t="shared" si="1"/>
        <v>5</v>
      </c>
      <c r="AC30" s="25">
        <f>IF(M30=M10,4096,0)+IF(N30=N10,2048,0)+IF(O30=O10,1024,0)+IF(P30=P10,512,0)+IF(Q30=Q10,256,0)+IF(R30=R10,128,0)+IF(S30=S10,64,0)+IF(T30=T10,32,0)+IF(U30=U10,16,0)+IF(V30=V10,8,0)+IF(W30=W10,4,0)+IF(X30=X10,2,0)+IF(Y30=Y10,1,0)</f>
        <v>6722</v>
      </c>
      <c r="AD30" s="25">
        <f>RANK(AC30,AC12:AC75,1)</f>
        <v>34</v>
      </c>
      <c r="AE30" s="25">
        <f t="shared" si="4"/>
        <v>1659</v>
      </c>
      <c r="AF30" s="25">
        <f>RANK(AE30,AE12:AE75,1)</f>
        <v>32</v>
      </c>
      <c r="AG30" s="25">
        <f t="shared" si="2"/>
        <v>5</v>
      </c>
      <c r="AH30" s="25">
        <f t="shared" si="3"/>
        <v>1</v>
      </c>
    </row>
    <row r="31" spans="1:34" x14ac:dyDescent="0.15">
      <c r="A31" s="25" t="str">
        <f>[1]DB!A31</f>
        <v>Højgård</v>
      </c>
      <c r="B31" s="25">
        <f>[1]DB!B31</f>
        <v>20</v>
      </c>
      <c r="C31" s="25">
        <f>[1]DB!C31</f>
        <v>4</v>
      </c>
      <c r="D31" s="25">
        <f>[1]DB!E31</f>
        <v>0</v>
      </c>
      <c r="E31" s="25">
        <f>IF(Rækker!H25="Disket",1,IF(I31&gt;5,1,IF(D31=1,1,0)))</f>
        <v>0</v>
      </c>
      <c r="F31" s="25">
        <f>[1]DB!G31</f>
        <v>0</v>
      </c>
      <c r="G31" s="25">
        <f>IF(Rækker!H25="Udmeldt",1,IF(F31=1,1,0))</f>
        <v>0</v>
      </c>
      <c r="H31" s="25">
        <f>[1]DB!I31</f>
        <v>0</v>
      </c>
      <c r="I31" s="25">
        <f>IF(Rækker!H25="MR",H31+1,H31)</f>
        <v>0</v>
      </c>
      <c r="J31" s="25">
        <f>[1]DB!K31</f>
        <v>0</v>
      </c>
      <c r="K31" s="25">
        <f>IF(Rækker!H25="Res",J31+1,J31)</f>
        <v>0</v>
      </c>
      <c r="L31" s="25" t="str">
        <f t="shared" si="0"/>
        <v/>
      </c>
      <c r="M31" s="25">
        <f>IF('Rækker - Udskrift'!O25=1,1,IF('Rækker - Udskrift'!P25="X","X",IF('Rækker - Udskrift'!Q25=2,2,"")))</f>
        <v>2</v>
      </c>
      <c r="N31" s="25">
        <f>IF('Rækker - Udskrift'!O26=1,1,IF('Rækker - Udskrift'!P26="X","X",IF('Rækker - Udskrift'!Q26=2,2,"")))</f>
        <v>2</v>
      </c>
      <c r="O31" s="25">
        <f>IF('Rækker - Udskrift'!O27=1,1,IF('Rækker - Udskrift'!P27="X","X",IF('Rækker - Udskrift'!Q27=2,2,"")))</f>
        <v>1</v>
      </c>
      <c r="P31" s="25">
        <f>IF('Rækker - Udskrift'!O28=1,1,IF('Rækker - Udskrift'!P28="X","X",IF('Rækker - Udskrift'!Q28=2,2,"")))</f>
        <v>1</v>
      </c>
      <c r="Q31" s="25">
        <f>IF('Rækker - Udskrift'!O29=1,1,IF('Rækker - Udskrift'!P29="X","X",IF('Rækker - Udskrift'!Q29=2,2,"")))</f>
        <v>2</v>
      </c>
      <c r="R31" s="25">
        <f>IF('Rækker - Udskrift'!O30=1,1,IF('Rækker - Udskrift'!P30="X","X",IF('Rækker - Udskrift'!Q30=2,2,"")))</f>
        <v>1</v>
      </c>
      <c r="S31" s="25">
        <f>IF('Rækker - Udskrift'!O31=1,1,IF('Rækker - Udskrift'!P31="X","X",IF('Rækker - Udskrift'!Q31=2,2,"")))</f>
        <v>2</v>
      </c>
      <c r="T31" s="25">
        <f>IF('Rækker - Udskrift'!O32=1,1,IF('Rækker - Udskrift'!P32="X","X",IF('Rækker - Udskrift'!Q32=2,2,"")))</f>
        <v>2</v>
      </c>
      <c r="U31" s="25">
        <f>IF('Rækker - Udskrift'!O33=1,1,IF('Rækker - Udskrift'!P33="X","X",IF('Rækker - Udskrift'!Q33=2,2,"")))</f>
        <v>2</v>
      </c>
      <c r="V31" s="25">
        <f>IF('Rækker - Udskrift'!O34=1,1,IF('Rækker - Udskrift'!P34="X","X",IF('Rækker - Udskrift'!Q34=2,2,"")))</f>
        <v>2</v>
      </c>
      <c r="W31" s="25" t="str">
        <f>IF('Rækker - Udskrift'!O35=1,1,IF('Rækker - Udskrift'!P35="X","X",IF('Rækker - Udskrift'!Q35=2,2,"")))</f>
        <v>X</v>
      </c>
      <c r="X31" s="25">
        <f>IF('Rækker - Udskrift'!O36=1,1,IF('Rækker - Udskrift'!P36="X","X",IF('Rækker - Udskrift'!Q36=2,2,"")))</f>
        <v>2</v>
      </c>
      <c r="Y31" s="25">
        <f>IF('Rækker - Udskrift'!O37=1,1,IF('Rækker - Udskrift'!P37="X","X",IF('Rækker - Udskrift'!Q37=2,2,"")))</f>
        <v>2</v>
      </c>
      <c r="Z31" s="25">
        <f>IF(L31&lt;&gt;"",F2,IF(M31=M10,1,0)+IF(N31=N10,1,0)+IF(O31=O10,1,0)+IF(P31=P10,1,0)+IF(Q31=Q10,1,0)+IF(R31=R10,1,0)+IF(S31=S10,1,0)+IF(T31=T10,1,0)+IF(U31=U10,1,0)+IF(V31=V10,1,0)+IF(W31=W10,1,0)+IF(X31=X10,1,0)+IF(Y31=Y10,1,0))</f>
        <v>5</v>
      </c>
      <c r="AA31" s="25">
        <f>RANK(Z31,Z12:Z75,1)</f>
        <v>25</v>
      </c>
      <c r="AB31" s="25">
        <f t="shared" si="1"/>
        <v>5</v>
      </c>
      <c r="AC31" s="25">
        <f>IF(M31=M10,4096,0)+IF(N31=N10,2048,0)+IF(O31=O10,1024,0)+IF(P31=P10,512,0)+IF(Q31=Q10,256,0)+IF(R31=R10,128,0)+IF(S31=S10,64,0)+IF(T31=T10,32,0)+IF(U31=U10,16,0)+IF(V31=V10,8,0)+IF(W31=W10,4,0)+IF(X31=X10,2,0)+IF(Y31=Y10,1,0)</f>
        <v>6722</v>
      </c>
      <c r="AD31" s="25">
        <f>RANK(AC31,AC12:AC75,1)</f>
        <v>34</v>
      </c>
      <c r="AE31" s="25">
        <f t="shared" si="4"/>
        <v>1659</v>
      </c>
      <c r="AF31" s="25">
        <f>RANK(AE31,AE12:AE75,1)</f>
        <v>32</v>
      </c>
      <c r="AG31" s="25">
        <f t="shared" si="2"/>
        <v>5</v>
      </c>
      <c r="AH31" s="25">
        <f t="shared" si="3"/>
        <v>1</v>
      </c>
    </row>
    <row r="32" spans="1:34" x14ac:dyDescent="0.15">
      <c r="A32" s="25" t="str">
        <f>[1]DB!A32</f>
        <v>Håvard</v>
      </c>
      <c r="B32" s="25">
        <f>[1]DB!B32</f>
        <v>21</v>
      </c>
      <c r="C32" s="25">
        <f>[1]DB!C32</f>
        <v>1</v>
      </c>
      <c r="D32" s="25">
        <f>[1]DB!E32</f>
        <v>0</v>
      </c>
      <c r="E32" s="25">
        <f>IF(Rækker!J25="Disket",1,IF(I32&gt;5,1,IF(D32=1,1,0)))</f>
        <v>0</v>
      </c>
      <c r="F32" s="25">
        <f>[1]DB!G32</f>
        <v>0</v>
      </c>
      <c r="G32" s="25">
        <f>IF(Rækker!J25="Udmeldt",1,IF(F32=1,1,0))</f>
        <v>0</v>
      </c>
      <c r="H32" s="25">
        <f>[1]DB!I32</f>
        <v>0</v>
      </c>
      <c r="I32" s="25">
        <f>IF(Rækker!J25="MR",H32+1,H32)</f>
        <v>0</v>
      </c>
      <c r="J32" s="25">
        <f>[1]DB!K32</f>
        <v>0</v>
      </c>
      <c r="K32" s="25">
        <f>IF(Rækker!J25="Res",J32+1,J32)</f>
        <v>0</v>
      </c>
      <c r="L32" s="25" t="str">
        <f t="shared" si="0"/>
        <v/>
      </c>
      <c r="M32" s="25">
        <f>IF('Rækker - Udskrift'!R25=1,1,IF('Rækker - Udskrift'!S25="X","X",IF('Rækker - Udskrift'!T25=2,2,"")))</f>
        <v>2</v>
      </c>
      <c r="N32" s="25">
        <f>IF('Rækker - Udskrift'!R26=1,1,IF('Rækker - Udskrift'!S26="X","X",IF('Rækker - Udskrift'!T26=2,2,"")))</f>
        <v>2</v>
      </c>
      <c r="O32" s="25">
        <f>IF('Rækker - Udskrift'!R27=1,1,IF('Rækker - Udskrift'!S27="X","X",IF('Rækker - Udskrift'!T27=2,2,"")))</f>
        <v>1</v>
      </c>
      <c r="P32" s="25">
        <f>IF('Rækker - Udskrift'!R28=1,1,IF('Rækker - Udskrift'!S28="X","X",IF('Rækker - Udskrift'!T28=2,2,"")))</f>
        <v>1</v>
      </c>
      <c r="Q32" s="25">
        <f>IF('Rækker - Udskrift'!R29=1,1,IF('Rækker - Udskrift'!S29="X","X",IF('Rækker - Udskrift'!T29=2,2,"")))</f>
        <v>2</v>
      </c>
      <c r="R32" s="25">
        <f>IF('Rækker - Udskrift'!R30=1,1,IF('Rækker - Udskrift'!S30="X","X",IF('Rækker - Udskrift'!T30=2,2,"")))</f>
        <v>1</v>
      </c>
      <c r="S32" s="25">
        <f>IF('Rækker - Udskrift'!R31=1,1,IF('Rækker - Udskrift'!S31="X","X",IF('Rækker - Udskrift'!T31=2,2,"")))</f>
        <v>2</v>
      </c>
      <c r="T32" s="25">
        <f>IF('Rækker - Udskrift'!R32=1,1,IF('Rækker - Udskrift'!S32="X","X",IF('Rækker - Udskrift'!T32=2,2,"")))</f>
        <v>2</v>
      </c>
      <c r="U32" s="25">
        <f>IF('Rækker - Udskrift'!R33=1,1,IF('Rækker - Udskrift'!S33="X","X",IF('Rækker - Udskrift'!T33=2,2,"")))</f>
        <v>2</v>
      </c>
      <c r="V32" s="25">
        <f>IF('Rækker - Udskrift'!R34=1,1,IF('Rækker - Udskrift'!S34="X","X",IF('Rækker - Udskrift'!T34=2,2,"")))</f>
        <v>2</v>
      </c>
      <c r="W32" s="25" t="str">
        <f>IF('Rækker - Udskrift'!R35=1,1,IF('Rækker - Udskrift'!S35="X","X",IF('Rækker - Udskrift'!T35=2,2,"")))</f>
        <v>X</v>
      </c>
      <c r="X32" s="25">
        <f>IF('Rækker - Udskrift'!R36=1,1,IF('Rækker - Udskrift'!S36="X","X",IF('Rækker - Udskrift'!T36=2,2,"")))</f>
        <v>2</v>
      </c>
      <c r="Y32" s="25">
        <f>IF('Rækker - Udskrift'!R37=1,1,IF('Rækker - Udskrift'!S37="X","X",IF('Rækker - Udskrift'!T37=2,2,"")))</f>
        <v>2</v>
      </c>
      <c r="Z32" s="25">
        <f>IF(L32&lt;&gt;"",F2,IF(M32=M10,1,0)+IF(N32=N10,1,0)+IF(O32=O10,1,0)+IF(P32=P10,1,0)+IF(Q32=Q10,1,0)+IF(R32=R10,1,0)+IF(S32=S10,1,0)+IF(T32=T10,1,0)+IF(U32=U10,1,0)+IF(V32=V10,1,0)+IF(W32=W10,1,0)+IF(X32=X10,1,0)+IF(Y32=Y10,1,0))</f>
        <v>5</v>
      </c>
      <c r="AA32" s="25">
        <f>RANK(Z32,Z12:Z75,1)</f>
        <v>25</v>
      </c>
      <c r="AB32" s="25">
        <f t="shared" si="1"/>
        <v>5</v>
      </c>
      <c r="AC32" s="25">
        <f>IF(M32=M10,4096,0)+IF(N32=N10,2048,0)+IF(O32=O10,1024,0)+IF(P32=P10,512,0)+IF(Q32=Q10,256,0)+IF(R32=R10,128,0)+IF(S32=S10,64,0)+IF(T32=T10,32,0)+IF(U32=U10,16,0)+IF(V32=V10,8,0)+IF(W32=W10,4,0)+IF(X32=X10,2,0)+IF(Y32=Y10,1,0)</f>
        <v>6722</v>
      </c>
      <c r="AD32" s="25">
        <f>RANK(AC32,AC12:AC75,1)</f>
        <v>34</v>
      </c>
      <c r="AE32" s="25">
        <f t="shared" si="4"/>
        <v>1659</v>
      </c>
      <c r="AF32" s="25">
        <f>RANK(AE32,AE12:AE75,1)</f>
        <v>32</v>
      </c>
      <c r="AG32" s="25">
        <f t="shared" si="2"/>
        <v>5</v>
      </c>
      <c r="AH32" s="25">
        <f t="shared" si="3"/>
        <v>1</v>
      </c>
    </row>
    <row r="33" spans="1:34" x14ac:dyDescent="0.15">
      <c r="A33" s="25" t="str">
        <f>[1]DB!A33</f>
        <v>Idskov</v>
      </c>
      <c r="B33" s="25">
        <f>[1]DB!B33</f>
        <v>22</v>
      </c>
      <c r="C33" s="25">
        <f>[1]DB!C33</f>
        <v>10</v>
      </c>
      <c r="D33" s="25">
        <f>[1]DB!E33</f>
        <v>0</v>
      </c>
      <c r="E33" s="25">
        <f>IF(Rækker!L25="Disket",1,IF(I33&gt;5,1,IF(D33=1,1,0)))</f>
        <v>0</v>
      </c>
      <c r="F33" s="25">
        <f>[1]DB!G33</f>
        <v>0</v>
      </c>
      <c r="G33" s="25">
        <f>IF(Rækker!L25="Udmeldt",1,IF(F33=1,1,0))</f>
        <v>0</v>
      </c>
      <c r="H33" s="25">
        <f>[1]DB!I33</f>
        <v>0</v>
      </c>
      <c r="I33" s="25">
        <f>IF(Rækker!L25="MR",H33+1,H33)</f>
        <v>0</v>
      </c>
      <c r="J33" s="25">
        <f>[1]DB!K33</f>
        <v>0</v>
      </c>
      <c r="K33" s="25">
        <f>IF(Rækker!L25="Res",J33+1,J33)</f>
        <v>0</v>
      </c>
      <c r="L33" s="25" t="str">
        <f t="shared" si="0"/>
        <v/>
      </c>
      <c r="M33" s="25">
        <f>IF('Rækker - Udskrift'!U25=1,1,IF('Rækker - Udskrift'!V25="X","X",IF('Rækker - Udskrift'!W25=2,2,"")))</f>
        <v>2</v>
      </c>
      <c r="N33" s="25">
        <f>IF('Rækker - Udskrift'!U26=1,1,IF('Rækker - Udskrift'!V26="X","X",IF('Rækker - Udskrift'!W26=2,2,"")))</f>
        <v>2</v>
      </c>
      <c r="O33" s="25">
        <f>IF('Rækker - Udskrift'!U27=1,1,IF('Rækker - Udskrift'!V27="X","X",IF('Rækker - Udskrift'!W27=2,2,"")))</f>
        <v>1</v>
      </c>
      <c r="P33" s="25">
        <f>IF('Rækker - Udskrift'!U28=1,1,IF('Rækker - Udskrift'!V28="X","X",IF('Rækker - Udskrift'!W28=2,2,"")))</f>
        <v>1</v>
      </c>
      <c r="Q33" s="25">
        <f>IF('Rækker - Udskrift'!U29=1,1,IF('Rækker - Udskrift'!V29="X","X",IF('Rækker - Udskrift'!W29=2,2,"")))</f>
        <v>2</v>
      </c>
      <c r="R33" s="25">
        <f>IF('Rækker - Udskrift'!U30=1,1,IF('Rækker - Udskrift'!V30="X","X",IF('Rækker - Udskrift'!W30=2,2,"")))</f>
        <v>1</v>
      </c>
      <c r="S33" s="25">
        <f>IF('Rækker - Udskrift'!U31=1,1,IF('Rækker - Udskrift'!V31="X","X",IF('Rækker - Udskrift'!W31=2,2,"")))</f>
        <v>2</v>
      </c>
      <c r="T33" s="25">
        <f>IF('Rækker - Udskrift'!U32=1,1,IF('Rækker - Udskrift'!V32="X","X",IF('Rækker - Udskrift'!W32=2,2,"")))</f>
        <v>2</v>
      </c>
      <c r="U33" s="25">
        <f>IF('Rækker - Udskrift'!U33=1,1,IF('Rækker - Udskrift'!V33="X","X",IF('Rækker - Udskrift'!W33=2,2,"")))</f>
        <v>2</v>
      </c>
      <c r="V33" s="25" t="str">
        <f>IF('Rækker - Udskrift'!U34=1,1,IF('Rækker - Udskrift'!V34="X","X",IF('Rækker - Udskrift'!W34=2,2,"")))</f>
        <v>X</v>
      </c>
      <c r="W33" s="25">
        <f>IF('Rækker - Udskrift'!U35=1,1,IF('Rækker - Udskrift'!V35="X","X",IF('Rækker - Udskrift'!W35=2,2,"")))</f>
        <v>2</v>
      </c>
      <c r="X33" s="25">
        <f>IF('Rækker - Udskrift'!U36=1,1,IF('Rækker - Udskrift'!V36="X","X",IF('Rækker - Udskrift'!W36=2,2,"")))</f>
        <v>2</v>
      </c>
      <c r="Y33" s="25">
        <f>IF('Rækker - Udskrift'!U37=1,1,IF('Rækker - Udskrift'!V37="X","X",IF('Rækker - Udskrift'!W37=2,2,"")))</f>
        <v>2</v>
      </c>
      <c r="Z33" s="25">
        <f>IF(L33&lt;&gt;"",F2,IF(M33=M10,1,0)+IF(N33=N10,1,0)+IF(O33=O10,1,0)+IF(P33=P10,1,0)+IF(Q33=Q10,1,0)+IF(R33=R10,1,0)+IF(S33=S10,1,0)+IF(T33=T10,1,0)+IF(U33=U10,1,0)+IF(V33=V10,1,0)+IF(W33=W10,1,0)+IF(X33=X10,1,0)+IF(Y33=Y10,1,0))</f>
        <v>5</v>
      </c>
      <c r="AA33" s="25">
        <f>RANK(Z33,Z12:Z75,1)</f>
        <v>25</v>
      </c>
      <c r="AB33" s="25">
        <f t="shared" si="1"/>
        <v>5</v>
      </c>
      <c r="AC33" s="25">
        <f>IF(M33=M10,4096,0)+IF(N33=N10,2048,0)+IF(O33=O10,1024,0)+IF(P33=P10,512,0)+IF(Q33=Q10,256,0)+IF(R33=R10,128,0)+IF(S33=S10,64,0)+IF(T33=T10,32,0)+IF(U33=U10,16,0)+IF(V33=V10,8,0)+IF(W33=W10,4,0)+IF(X33=X10,2,0)+IF(Y33=Y10,1,0)</f>
        <v>6722</v>
      </c>
      <c r="AD33" s="25">
        <f>RANK(AC33,AC12:AC75,1)</f>
        <v>34</v>
      </c>
      <c r="AE33" s="25">
        <f t="shared" si="4"/>
        <v>1659</v>
      </c>
      <c r="AF33" s="25">
        <f>RANK(AE33,AE12:AE75,1)</f>
        <v>32</v>
      </c>
      <c r="AG33" s="25">
        <f t="shared" si="2"/>
        <v>5</v>
      </c>
      <c r="AH33" s="25">
        <f t="shared" si="3"/>
        <v>1</v>
      </c>
    </row>
    <row r="34" spans="1:34" x14ac:dyDescent="0.15">
      <c r="A34" s="25" t="str">
        <f>[1]DB!A34</f>
        <v>Kailua</v>
      </c>
      <c r="B34" s="25">
        <f>[1]DB!B34</f>
        <v>23</v>
      </c>
      <c r="C34" s="25">
        <f>[1]DB!C34</f>
        <v>1</v>
      </c>
      <c r="D34" s="25">
        <f>[1]DB!E34</f>
        <v>0</v>
      </c>
      <c r="E34" s="25">
        <f>IF(Rækker!N25="Disket",1,IF(I34&gt;5,1,IF(D34=1,1,0)))</f>
        <v>0</v>
      </c>
      <c r="F34" s="25">
        <f>[1]DB!G34</f>
        <v>0</v>
      </c>
      <c r="G34" s="25">
        <f>IF(Rækker!N25="Udmeldt",1,IF(F34=1,1,0))</f>
        <v>0</v>
      </c>
      <c r="H34" s="25">
        <f>[1]DB!I34</f>
        <v>0</v>
      </c>
      <c r="I34" s="25">
        <f>IF(Rækker!N25="MR",H34+1,H34)</f>
        <v>0</v>
      </c>
      <c r="J34" s="25">
        <f>[1]DB!K34</f>
        <v>0</v>
      </c>
      <c r="K34" s="25">
        <f>IF(Rækker!N25="Res",J34+1,J34)</f>
        <v>0</v>
      </c>
      <c r="L34" s="25" t="str">
        <f t="shared" si="0"/>
        <v/>
      </c>
      <c r="M34" s="25">
        <f>IF('Rækker - Udskrift'!X25=1,1,IF('Rækker - Udskrift'!Y25="X","X",IF('Rækker - Udskrift'!Z25=2,2,"")))</f>
        <v>2</v>
      </c>
      <c r="N34" s="25">
        <f>IF('Rækker - Udskrift'!X26=1,1,IF('Rækker - Udskrift'!Y26="X","X",IF('Rækker - Udskrift'!Z26=2,2,"")))</f>
        <v>2</v>
      </c>
      <c r="O34" s="25">
        <f>IF('Rækker - Udskrift'!X27=1,1,IF('Rækker - Udskrift'!Y27="X","X",IF('Rækker - Udskrift'!Z27=2,2,"")))</f>
        <v>1</v>
      </c>
      <c r="P34" s="25">
        <f>IF('Rækker - Udskrift'!X28=1,1,IF('Rækker - Udskrift'!Y28="X","X",IF('Rækker - Udskrift'!Z28=2,2,"")))</f>
        <v>1</v>
      </c>
      <c r="Q34" s="25">
        <f>IF('Rækker - Udskrift'!X29=1,1,IF('Rækker - Udskrift'!Y29="X","X",IF('Rækker - Udskrift'!Z29=2,2,"")))</f>
        <v>2</v>
      </c>
      <c r="R34" s="25">
        <f>IF('Rækker - Udskrift'!X30=1,1,IF('Rækker - Udskrift'!Y30="X","X",IF('Rækker - Udskrift'!Z30=2,2,"")))</f>
        <v>1</v>
      </c>
      <c r="S34" s="25">
        <f>IF('Rækker - Udskrift'!X31=1,1,IF('Rækker - Udskrift'!Y31="X","X",IF('Rækker - Udskrift'!Z31=2,2,"")))</f>
        <v>2</v>
      </c>
      <c r="T34" s="25">
        <f>IF('Rækker - Udskrift'!X32=1,1,IF('Rækker - Udskrift'!Y32="X","X",IF('Rækker - Udskrift'!Z32=2,2,"")))</f>
        <v>1</v>
      </c>
      <c r="U34" s="25">
        <f>IF('Rækker - Udskrift'!X33=1,1,IF('Rækker - Udskrift'!Y33="X","X",IF('Rækker - Udskrift'!Z33=2,2,"")))</f>
        <v>2</v>
      </c>
      <c r="V34" s="25">
        <f>IF('Rækker - Udskrift'!X34=1,1,IF('Rækker - Udskrift'!Y34="X","X",IF('Rækker - Udskrift'!Z34=2,2,"")))</f>
        <v>2</v>
      </c>
      <c r="W34" s="25" t="str">
        <f>IF('Rækker - Udskrift'!X35=1,1,IF('Rækker - Udskrift'!Y35="X","X",IF('Rækker - Udskrift'!Z35=2,2,"")))</f>
        <v>X</v>
      </c>
      <c r="X34" s="25">
        <f>IF('Rækker - Udskrift'!X36=1,1,IF('Rækker - Udskrift'!Y36="X","X",IF('Rækker - Udskrift'!Z36=2,2,"")))</f>
        <v>2</v>
      </c>
      <c r="Y34" s="25">
        <f>IF('Rækker - Udskrift'!X37=1,1,IF('Rækker - Udskrift'!Y37="X","X",IF('Rækker - Udskrift'!Z37=2,2,"")))</f>
        <v>2</v>
      </c>
      <c r="Z34" s="25">
        <f>IF(L34&lt;&gt;"",F2,IF(M34=M10,1,0)+IF(N34=N10,1,0)+IF(O34=O10,1,0)+IF(P34=P10,1,0)+IF(Q34=Q10,1,0)+IF(R34=R10,1,0)+IF(S34=S10,1,0)+IF(T34=T10,1,0)+IF(U34=U10,1,0)+IF(V34=V10,1,0)+IF(W34=W10,1,0)+IF(X34=X10,1,0)+IF(Y34=Y10,1,0))</f>
        <v>6</v>
      </c>
      <c r="AA34" s="25">
        <f>RANK(Z34,Z12:Z75,1)</f>
        <v>48</v>
      </c>
      <c r="AB34" s="25">
        <f t="shared" si="1"/>
        <v>6</v>
      </c>
      <c r="AC34" s="25">
        <f>IF(M34=M10,4096,0)+IF(N34=N10,2048,0)+IF(O34=O10,1024,0)+IF(P34=P10,512,0)+IF(Q34=Q10,256,0)+IF(R34=R10,128,0)+IF(S34=S10,64,0)+IF(T34=T10,32,0)+IF(U34=U10,16,0)+IF(V34=V10,8,0)+IF(W34=W10,4,0)+IF(X34=X10,2,0)+IF(Y34=Y10,1,0)</f>
        <v>6754</v>
      </c>
      <c r="AD34" s="25">
        <f>RANK(AC34,AC12:AC75,1)</f>
        <v>53</v>
      </c>
      <c r="AE34" s="25">
        <f t="shared" si="4"/>
        <v>3173</v>
      </c>
      <c r="AF34" s="25">
        <f>RANK(AE34,AE12:AE75,1)</f>
        <v>52</v>
      </c>
      <c r="AG34" s="25">
        <f t="shared" si="2"/>
        <v>6</v>
      </c>
      <c r="AH34" s="25">
        <f t="shared" si="3"/>
        <v>1</v>
      </c>
    </row>
    <row r="35" spans="1:34" x14ac:dyDescent="0.15">
      <c r="A35" s="25" t="str">
        <f>[1]DB!A35</f>
        <v>Kinks</v>
      </c>
      <c r="B35" s="25">
        <f>[1]DB!B35</f>
        <v>24</v>
      </c>
      <c r="C35" s="25">
        <f>[1]DB!C35</f>
        <v>5</v>
      </c>
      <c r="D35" s="25">
        <f>[1]DB!E35</f>
        <v>0</v>
      </c>
      <c r="E35" s="25">
        <f>IF(Rækker!P25="Disket",1,IF(I35&gt;5,1,IF(D35=1,1,0)))</f>
        <v>0</v>
      </c>
      <c r="F35" s="25">
        <f>[1]DB!G35</f>
        <v>0</v>
      </c>
      <c r="G35" s="25">
        <f>IF(Rækker!P25="Udmeldt",1,IF(F35=1,1,0))</f>
        <v>0</v>
      </c>
      <c r="H35" s="25">
        <f>[1]DB!I35</f>
        <v>0</v>
      </c>
      <c r="I35" s="25">
        <f>IF(Rækker!P25="MR",H35+1,H35)</f>
        <v>0</v>
      </c>
      <c r="J35" s="25">
        <f>[1]DB!K35</f>
        <v>0</v>
      </c>
      <c r="K35" s="25">
        <f>IF(Rækker!P25="Res",J35+1,J35)</f>
        <v>0</v>
      </c>
      <c r="L35" s="25" t="str">
        <f t="shared" si="0"/>
        <v/>
      </c>
      <c r="M35" s="25">
        <f>IF('Rækker - Udskrift'!AA25=1,1,IF('Rækker - Udskrift'!AB25="X","X",IF('Rækker - Udskrift'!AC25=2,2,"")))</f>
        <v>2</v>
      </c>
      <c r="N35" s="25">
        <f>IF('Rækker - Udskrift'!AA26=1,1,IF('Rækker - Udskrift'!AB26="X","X",IF('Rækker - Udskrift'!AC26=2,2,"")))</f>
        <v>2</v>
      </c>
      <c r="O35" s="25">
        <f>IF('Rækker - Udskrift'!AA27=1,1,IF('Rækker - Udskrift'!AB27="X","X",IF('Rækker - Udskrift'!AC27=2,2,"")))</f>
        <v>1</v>
      </c>
      <c r="P35" s="25">
        <f>IF('Rækker - Udskrift'!AA28=1,1,IF('Rækker - Udskrift'!AB28="X","X",IF('Rækker - Udskrift'!AC28=2,2,"")))</f>
        <v>1</v>
      </c>
      <c r="Q35" s="25">
        <f>IF('Rækker - Udskrift'!AA29=1,1,IF('Rækker - Udskrift'!AB29="X","X",IF('Rækker - Udskrift'!AC29=2,2,"")))</f>
        <v>2</v>
      </c>
      <c r="R35" s="25">
        <f>IF('Rækker - Udskrift'!AA30=1,1,IF('Rækker - Udskrift'!AB30="X","X",IF('Rækker - Udskrift'!AC30=2,2,"")))</f>
        <v>1</v>
      </c>
      <c r="S35" s="25">
        <f>IF('Rækker - Udskrift'!AA31=1,1,IF('Rækker - Udskrift'!AB31="X","X",IF('Rækker - Udskrift'!AC31=2,2,"")))</f>
        <v>2</v>
      </c>
      <c r="T35" s="25">
        <f>IF('Rækker - Udskrift'!AA32=1,1,IF('Rækker - Udskrift'!AB32="X","X",IF('Rækker - Udskrift'!AC32=2,2,"")))</f>
        <v>2</v>
      </c>
      <c r="U35" s="25">
        <f>IF('Rækker - Udskrift'!AA33=1,1,IF('Rækker - Udskrift'!AB33="X","X",IF('Rækker - Udskrift'!AC33=2,2,"")))</f>
        <v>2</v>
      </c>
      <c r="V35" s="25">
        <f>IF('Rækker - Udskrift'!AA34=1,1,IF('Rækker - Udskrift'!AB34="X","X",IF('Rækker - Udskrift'!AC34=2,2,"")))</f>
        <v>2</v>
      </c>
      <c r="W35" s="25" t="str">
        <f>IF('Rækker - Udskrift'!AA35=1,1,IF('Rækker - Udskrift'!AB35="X","X",IF('Rækker - Udskrift'!AC35=2,2,"")))</f>
        <v>X</v>
      </c>
      <c r="X35" s="25">
        <f>IF('Rækker - Udskrift'!AA36=1,1,IF('Rækker - Udskrift'!AB36="X","X",IF('Rækker - Udskrift'!AC36=2,2,"")))</f>
        <v>2</v>
      </c>
      <c r="Y35" s="25">
        <f>IF('Rækker - Udskrift'!AA37=1,1,IF('Rækker - Udskrift'!AB37="X","X",IF('Rækker - Udskrift'!AC37=2,2,"")))</f>
        <v>2</v>
      </c>
      <c r="Z35" s="25">
        <f>IF(L35&lt;&gt;"",F2,IF(M35=M10,1,0)+IF(N35=N10,1,0)+IF(O35=O10,1,0)+IF(P35=P10,1,0)+IF(Q35=Q10,1,0)+IF(R35=R10,1,0)+IF(S35=S10,1,0)+IF(T35=T10,1,0)+IF(U35=U10,1,0)+IF(V35=V10,1,0)+IF(W35=W10,1,0)+IF(X35=X10,1,0)+IF(Y35=Y10,1,0))</f>
        <v>5</v>
      </c>
      <c r="AA35" s="25">
        <f>RANK(Z35,Z12:Z75,1)</f>
        <v>25</v>
      </c>
      <c r="AB35" s="25">
        <f t="shared" si="1"/>
        <v>5</v>
      </c>
      <c r="AC35" s="25">
        <f>IF(M35=M10,4096,0)+IF(N35=N10,2048,0)+IF(O35=O10,1024,0)+IF(P35=P10,512,0)+IF(Q35=Q10,256,0)+IF(R35=R10,128,0)+IF(S35=S10,64,0)+IF(T35=T10,32,0)+IF(U35=U10,16,0)+IF(V35=V10,8,0)+IF(W35=W10,4,0)+IF(X35=X10,2,0)+IF(Y35=Y10,1,0)</f>
        <v>6722</v>
      </c>
      <c r="AD35" s="25">
        <f>RANK(AC35,AC12:AC75,1)</f>
        <v>34</v>
      </c>
      <c r="AE35" s="25">
        <f t="shared" si="4"/>
        <v>1659</v>
      </c>
      <c r="AF35" s="25">
        <f>RANK(AE35,AE12:AE75,1)</f>
        <v>32</v>
      </c>
      <c r="AG35" s="25">
        <f t="shared" si="2"/>
        <v>5</v>
      </c>
      <c r="AH35" s="25">
        <f t="shared" si="3"/>
        <v>1</v>
      </c>
    </row>
    <row r="36" spans="1:34" x14ac:dyDescent="0.15">
      <c r="A36" s="25" t="str">
        <f>[1]DB!A36</f>
        <v>Kudsken</v>
      </c>
      <c r="B36" s="25">
        <f>[1]DB!B36</f>
        <v>25</v>
      </c>
      <c r="C36" s="25">
        <f>[1]DB!C36</f>
        <v>2</v>
      </c>
      <c r="D36" s="25">
        <f>[1]DB!E36</f>
        <v>0</v>
      </c>
      <c r="E36" s="25">
        <f>IF(Rækker!R25="Disket",1,IF(I36&gt;5,1,IF(D36=1,1,0)))</f>
        <v>0</v>
      </c>
      <c r="F36" s="25">
        <f>[1]DB!G36</f>
        <v>0</v>
      </c>
      <c r="G36" s="25">
        <f>IF(Rækker!R25="Udmeldt",1,IF(F36=1,1,0))</f>
        <v>0</v>
      </c>
      <c r="H36" s="25">
        <f>[1]DB!I36</f>
        <v>0</v>
      </c>
      <c r="I36" s="25">
        <f>IF(Rækker!R25="MR",H36+1,H36)</f>
        <v>0</v>
      </c>
      <c r="J36" s="25">
        <f>[1]DB!K36</f>
        <v>1</v>
      </c>
      <c r="K36" s="25">
        <f>IF(Rækker!R25="Res",J36+1,J36)</f>
        <v>1</v>
      </c>
      <c r="L36" s="25" t="str">
        <f t="shared" si="0"/>
        <v/>
      </c>
      <c r="M36" s="25">
        <f>IF('Rækker - Udskrift'!AD25=1,1,IF('Rækker - Udskrift'!AE25="X","X",IF('Rækker - Udskrift'!AF25=2,2,"")))</f>
        <v>2</v>
      </c>
      <c r="N36" s="25" t="str">
        <f>IF('Rækker - Udskrift'!AD26=1,1,IF('Rækker - Udskrift'!AE26="X","X",IF('Rækker - Udskrift'!AF26=2,2,"")))</f>
        <v>X</v>
      </c>
      <c r="O36" s="25">
        <f>IF('Rækker - Udskrift'!AD27=1,1,IF('Rækker - Udskrift'!AE27="X","X",IF('Rækker - Udskrift'!AF27=2,2,"")))</f>
        <v>1</v>
      </c>
      <c r="P36" s="25">
        <f>IF('Rækker - Udskrift'!AD28=1,1,IF('Rækker - Udskrift'!AE28="X","X",IF('Rækker - Udskrift'!AF28=2,2,"")))</f>
        <v>1</v>
      </c>
      <c r="Q36" s="25">
        <f>IF('Rækker - Udskrift'!AD29=1,1,IF('Rækker - Udskrift'!AE29="X","X",IF('Rækker - Udskrift'!AF29=2,2,"")))</f>
        <v>2</v>
      </c>
      <c r="R36" s="25">
        <f>IF('Rækker - Udskrift'!AD30=1,1,IF('Rækker - Udskrift'!AE30="X","X",IF('Rækker - Udskrift'!AF30=2,2,"")))</f>
        <v>1</v>
      </c>
      <c r="S36" s="25" t="str">
        <f>IF('Rækker - Udskrift'!AD31=1,1,IF('Rækker - Udskrift'!AE31="X","X",IF('Rækker - Udskrift'!AF31=2,2,"")))</f>
        <v>X</v>
      </c>
      <c r="T36" s="25">
        <f>IF('Rækker - Udskrift'!AD32=1,1,IF('Rækker - Udskrift'!AE32="X","X",IF('Rækker - Udskrift'!AF32=2,2,"")))</f>
        <v>2</v>
      </c>
      <c r="U36" s="25">
        <f>IF('Rækker - Udskrift'!AD33=1,1,IF('Rækker - Udskrift'!AE33="X","X",IF('Rækker - Udskrift'!AF33=2,2,"")))</f>
        <v>2</v>
      </c>
      <c r="V36" s="25">
        <f>IF('Rækker - Udskrift'!AD34=1,1,IF('Rækker - Udskrift'!AE34="X","X",IF('Rækker - Udskrift'!AF34=2,2,"")))</f>
        <v>2</v>
      </c>
      <c r="W36" s="25">
        <f>IF('Rækker - Udskrift'!AD35=1,1,IF('Rækker - Udskrift'!AE35="X","X",IF('Rækker - Udskrift'!AF35=2,2,"")))</f>
        <v>2</v>
      </c>
      <c r="X36" s="25">
        <f>IF('Rækker - Udskrift'!AD36=1,1,IF('Rækker - Udskrift'!AE36="X","X",IF('Rækker - Udskrift'!AF36=2,2,"")))</f>
        <v>2</v>
      </c>
      <c r="Y36" s="25">
        <f>IF('Rækker - Udskrift'!AD37=1,1,IF('Rækker - Udskrift'!AE37="X","X",IF('Rækker - Udskrift'!AF37=2,2,"")))</f>
        <v>2</v>
      </c>
      <c r="Z36" s="25">
        <f>IF(L36&lt;&gt;"",F2,IF(M36=M10,1,0)+IF(N36=N10,1,0)+IF(O36=O10,1,0)+IF(P36=P10,1,0)+IF(Q36=Q10,1,0)+IF(R36=R10,1,0)+IF(S36=S10,1,0)+IF(T36=T10,1,0)+IF(U36=U10,1,0)+IF(V36=V10,1,0)+IF(W36=W10,1,0)+IF(X36=X10,1,0)+IF(Y36=Y10,1,0))</f>
        <v>3</v>
      </c>
      <c r="AA36" s="25">
        <f>RANK(Z36,Z12:Z75,1)</f>
        <v>12</v>
      </c>
      <c r="AB36" s="25">
        <f t="shared" si="1"/>
        <v>3</v>
      </c>
      <c r="AC36" s="25">
        <f>IF(M36=M10,4096,0)+IF(N36=N10,2048,0)+IF(O36=O10,1024,0)+IF(P36=P10,512,0)+IF(Q36=Q10,256,0)+IF(R36=R10,128,0)+IF(S36=S10,64,0)+IF(T36=T10,32,0)+IF(U36=U10,16,0)+IF(V36=V10,8,0)+IF(W36=W10,4,0)+IF(X36=X10,2,0)+IF(Y36=Y10,1,0)</f>
        <v>4610</v>
      </c>
      <c r="AD36" s="25">
        <f>RANK(AC36,AC12:AC75,1)</f>
        <v>14</v>
      </c>
      <c r="AE36" s="25">
        <f t="shared" si="4"/>
        <v>794</v>
      </c>
      <c r="AF36" s="25">
        <f>RANK(AE36,AE12:AE75,1)</f>
        <v>12</v>
      </c>
      <c r="AG36" s="25">
        <f t="shared" si="2"/>
        <v>3</v>
      </c>
      <c r="AH36" s="25">
        <f t="shared" si="3"/>
        <v>1</v>
      </c>
    </row>
    <row r="37" spans="1:34" x14ac:dyDescent="0.15">
      <c r="A37" s="25" t="str">
        <f>[1]DB!A37</f>
        <v>Laplace</v>
      </c>
      <c r="B37" s="25">
        <f>[1]DB!B37</f>
        <v>26</v>
      </c>
      <c r="C37" s="25">
        <f>[1]DB!C37</f>
        <v>4</v>
      </c>
      <c r="D37" s="25">
        <f>[1]DB!E37</f>
        <v>0</v>
      </c>
      <c r="E37" s="25">
        <f>IF(Rækker!T25="Disket",1,IF(I37&gt;5,1,IF(D37=1,1,0)))</f>
        <v>0</v>
      </c>
      <c r="F37" s="25">
        <f>[1]DB!G37</f>
        <v>0</v>
      </c>
      <c r="G37" s="25">
        <f>IF(Rækker!T25="Udmeldt",1,IF(F37=1,1,0))</f>
        <v>0</v>
      </c>
      <c r="H37" s="25">
        <f>[1]DB!I37</f>
        <v>0</v>
      </c>
      <c r="I37" s="25">
        <f>IF(Rækker!T25="MR",H37+1,H37)</f>
        <v>0</v>
      </c>
      <c r="J37" s="25">
        <f>[1]DB!K37</f>
        <v>0</v>
      </c>
      <c r="K37" s="25">
        <f>IF(Rækker!T25="Res",J37+1,J37)</f>
        <v>0</v>
      </c>
      <c r="L37" s="25" t="str">
        <f t="shared" si="0"/>
        <v/>
      </c>
      <c r="M37" s="25">
        <f>IF('Rækker - Udskrift'!AG25=1,1,IF('Rækker - Udskrift'!AH25="X","X",IF('Rækker - Udskrift'!AI25=2,2,"")))</f>
        <v>2</v>
      </c>
      <c r="N37" s="25">
        <f>IF('Rækker - Udskrift'!AG26=1,1,IF('Rækker - Udskrift'!AH26="X","X",IF('Rækker - Udskrift'!AI26=2,2,"")))</f>
        <v>2</v>
      </c>
      <c r="O37" s="25">
        <f>IF('Rækker - Udskrift'!AG27=1,1,IF('Rækker - Udskrift'!AH27="X","X",IF('Rækker - Udskrift'!AI27=2,2,"")))</f>
        <v>1</v>
      </c>
      <c r="P37" s="25">
        <f>IF('Rækker - Udskrift'!AG28=1,1,IF('Rækker - Udskrift'!AH28="X","X",IF('Rækker - Udskrift'!AI28=2,2,"")))</f>
        <v>1</v>
      </c>
      <c r="Q37" s="25">
        <f>IF('Rækker - Udskrift'!AG29=1,1,IF('Rækker - Udskrift'!AH29="X","X",IF('Rækker - Udskrift'!AI29=2,2,"")))</f>
        <v>2</v>
      </c>
      <c r="R37" s="25">
        <f>IF('Rækker - Udskrift'!AG30=1,1,IF('Rækker - Udskrift'!AH30="X","X",IF('Rækker - Udskrift'!AI30=2,2,"")))</f>
        <v>1</v>
      </c>
      <c r="S37" s="25">
        <f>IF('Rækker - Udskrift'!AG31=1,1,IF('Rækker - Udskrift'!AH31="X","X",IF('Rækker - Udskrift'!AI31=2,2,"")))</f>
        <v>1</v>
      </c>
      <c r="T37" s="25">
        <f>IF('Rækker - Udskrift'!AG32=1,1,IF('Rækker - Udskrift'!AH32="X","X",IF('Rækker - Udskrift'!AI32=2,2,"")))</f>
        <v>2</v>
      </c>
      <c r="U37" s="25">
        <f>IF('Rækker - Udskrift'!AG33=1,1,IF('Rækker - Udskrift'!AH33="X","X",IF('Rækker - Udskrift'!AI33=2,2,"")))</f>
        <v>2</v>
      </c>
      <c r="V37" s="25" t="str">
        <f>IF('Rækker - Udskrift'!AG34=1,1,IF('Rækker - Udskrift'!AH34="X","X",IF('Rækker - Udskrift'!AI34=2,2,"")))</f>
        <v>X</v>
      </c>
      <c r="W37" s="25">
        <f>IF('Rækker - Udskrift'!AG35=1,1,IF('Rækker - Udskrift'!AH35="X","X",IF('Rækker - Udskrift'!AI35=2,2,"")))</f>
        <v>2</v>
      </c>
      <c r="X37" s="25">
        <f>IF('Rækker - Udskrift'!AG36=1,1,IF('Rækker - Udskrift'!AH36="X","X",IF('Rækker - Udskrift'!AI36=2,2,"")))</f>
        <v>2</v>
      </c>
      <c r="Y37" s="25">
        <f>IF('Rækker - Udskrift'!AG37=1,1,IF('Rækker - Udskrift'!AH37="X","X",IF('Rækker - Udskrift'!AI37=2,2,"")))</f>
        <v>2</v>
      </c>
      <c r="Z37" s="25">
        <f>IF(L37&lt;&gt;"",F2,IF(M37=M10,1,0)+IF(N37=N10,1,0)+IF(O37=O10,1,0)+IF(P37=P10,1,0)+IF(Q37=Q10,1,0)+IF(R37=R10,1,0)+IF(S37=S10,1,0)+IF(T37=T10,1,0)+IF(U37=U10,1,0)+IF(V37=V10,1,0)+IF(W37=W10,1,0)+IF(X37=X10,1,0)+IF(Y37=Y10,1,0))</f>
        <v>4</v>
      </c>
      <c r="AA37" s="25">
        <f>RANK(Z37,Z12:Z75,1)</f>
        <v>13</v>
      </c>
      <c r="AB37" s="25">
        <f t="shared" si="1"/>
        <v>4</v>
      </c>
      <c r="AC37" s="25">
        <f>IF(M37=M10,4096,0)+IF(N37=N10,2048,0)+IF(O37=O10,1024,0)+IF(P37=P10,512,0)+IF(Q37=Q10,256,0)+IF(R37=R10,128,0)+IF(S37=S10,64,0)+IF(T37=T10,32,0)+IF(U37=U10,16,0)+IF(V37=V10,8,0)+IF(W37=W10,4,0)+IF(X37=X10,2,0)+IF(Y37=Y10,1,0)</f>
        <v>6658</v>
      </c>
      <c r="AD37" s="25">
        <f>RANK(AC37,AC12:AC75,1)</f>
        <v>17</v>
      </c>
      <c r="AE37" s="25">
        <f t="shared" si="4"/>
        <v>862</v>
      </c>
      <c r="AF37" s="25">
        <f>RANK(AE37,AE12:AE75,1)</f>
        <v>13</v>
      </c>
      <c r="AG37" s="25">
        <f t="shared" si="2"/>
        <v>4</v>
      </c>
      <c r="AH37" s="25">
        <f t="shared" si="3"/>
        <v>1</v>
      </c>
    </row>
    <row r="38" spans="1:34" x14ac:dyDescent="0.15">
      <c r="A38" s="25" t="str">
        <f>[1]DB!A38</f>
        <v>Lauge</v>
      </c>
      <c r="B38" s="25">
        <f>[1]DB!B38</f>
        <v>27</v>
      </c>
      <c r="C38" s="25">
        <f>[1]DB!C38</f>
        <v>2</v>
      </c>
      <c r="D38" s="25">
        <f>[1]DB!E38</f>
        <v>0</v>
      </c>
      <c r="E38" s="25">
        <f>IF(Rækker!V25="Disket",1,IF(I38&gt;5,1,IF(D38=1,1,0)))</f>
        <v>0</v>
      </c>
      <c r="F38" s="25">
        <f>[1]DB!G38</f>
        <v>0</v>
      </c>
      <c r="G38" s="25">
        <f>IF(Rækker!V25="Udmeldt",1,IF(F38=1,1,0))</f>
        <v>0</v>
      </c>
      <c r="H38" s="25">
        <f>[1]DB!I38</f>
        <v>0</v>
      </c>
      <c r="I38" s="25">
        <f>IF(Rækker!V25="MR",H38+1,H38)</f>
        <v>0</v>
      </c>
      <c r="J38" s="25">
        <f>[1]DB!K38</f>
        <v>0</v>
      </c>
      <c r="K38" s="25">
        <f>IF(Rækker!V25="Res",J38+1,J38)</f>
        <v>0</v>
      </c>
      <c r="L38" s="25" t="str">
        <f t="shared" si="0"/>
        <v/>
      </c>
      <c r="M38" s="25">
        <f>IF('Rækker - Udskrift'!AJ25=1,1,IF('Rækker - Udskrift'!AK25="X","X",IF('Rækker - Udskrift'!AL25=2,2,"")))</f>
        <v>2</v>
      </c>
      <c r="N38" s="25">
        <f>IF('Rækker - Udskrift'!AJ26=1,1,IF('Rækker - Udskrift'!AK26="X","X",IF('Rækker - Udskrift'!AL26=2,2,"")))</f>
        <v>2</v>
      </c>
      <c r="O38" s="25">
        <f>IF('Rækker - Udskrift'!AJ27=1,1,IF('Rækker - Udskrift'!AK27="X","X",IF('Rækker - Udskrift'!AL27=2,2,"")))</f>
        <v>1</v>
      </c>
      <c r="P38" s="25">
        <f>IF('Rækker - Udskrift'!AJ28=1,1,IF('Rækker - Udskrift'!AK28="X","X",IF('Rækker - Udskrift'!AL28=2,2,"")))</f>
        <v>1</v>
      </c>
      <c r="Q38" s="25">
        <f>IF('Rækker - Udskrift'!AJ29=1,1,IF('Rækker - Udskrift'!AK29="X","X",IF('Rækker - Udskrift'!AL29=2,2,"")))</f>
        <v>2</v>
      </c>
      <c r="R38" s="25">
        <f>IF('Rækker - Udskrift'!AJ30=1,1,IF('Rækker - Udskrift'!AK30="X","X",IF('Rækker - Udskrift'!AL30=2,2,"")))</f>
        <v>1</v>
      </c>
      <c r="S38" s="25" t="str">
        <f>IF('Rækker - Udskrift'!AJ31=1,1,IF('Rækker - Udskrift'!AK31="X","X",IF('Rækker - Udskrift'!AL31=2,2,"")))</f>
        <v>X</v>
      </c>
      <c r="T38" s="25">
        <f>IF('Rækker - Udskrift'!AJ32=1,1,IF('Rækker - Udskrift'!AK32="X","X",IF('Rækker - Udskrift'!AL32=2,2,"")))</f>
        <v>2</v>
      </c>
      <c r="U38" s="25">
        <f>IF('Rækker - Udskrift'!AJ33=1,1,IF('Rækker - Udskrift'!AK33="X","X",IF('Rækker - Udskrift'!AL33=2,2,"")))</f>
        <v>2</v>
      </c>
      <c r="V38" s="25" t="str">
        <f>IF('Rækker - Udskrift'!AJ34=1,1,IF('Rækker - Udskrift'!AK34="X","X",IF('Rækker - Udskrift'!AL34=2,2,"")))</f>
        <v>X</v>
      </c>
      <c r="W38" s="25" t="str">
        <f>IF('Rækker - Udskrift'!AJ35=1,1,IF('Rækker - Udskrift'!AK35="X","X",IF('Rækker - Udskrift'!AL35=2,2,"")))</f>
        <v>X</v>
      </c>
      <c r="X38" s="25">
        <f>IF('Rækker - Udskrift'!AJ36=1,1,IF('Rækker - Udskrift'!AK36="X","X",IF('Rækker - Udskrift'!AL36=2,2,"")))</f>
        <v>2</v>
      </c>
      <c r="Y38" s="25">
        <f>IF('Rækker - Udskrift'!AJ37=1,1,IF('Rækker - Udskrift'!AK37="X","X",IF('Rækker - Udskrift'!AL37=2,2,"")))</f>
        <v>2</v>
      </c>
      <c r="Z38" s="25">
        <f>IF(L38&lt;&gt;"",F2,IF(M38=M10,1,0)+IF(N38=N10,1,0)+IF(O38=O10,1,0)+IF(P38=P10,1,0)+IF(Q38=Q10,1,0)+IF(R38=R10,1,0)+IF(S38=S10,1,0)+IF(T38=T10,1,0)+IF(U38=U10,1,0)+IF(V38=V10,1,0)+IF(W38=W10,1,0)+IF(X38=X10,1,0)+IF(Y38=Y10,1,0))</f>
        <v>4</v>
      </c>
      <c r="AA38" s="25">
        <f>RANK(Z38,Z12:Z75,1)</f>
        <v>13</v>
      </c>
      <c r="AB38" s="25">
        <f t="shared" si="1"/>
        <v>4</v>
      </c>
      <c r="AC38" s="25">
        <f>IF(M38=M10,4096,0)+IF(N38=N10,2048,0)+IF(O38=O10,1024,0)+IF(P38=P10,512,0)+IF(Q38=Q10,256,0)+IF(R38=R10,128,0)+IF(S38=S10,64,0)+IF(T38=T10,32,0)+IF(U38=U10,16,0)+IF(V38=V10,8,0)+IF(W38=W10,4,0)+IF(X38=X10,2,0)+IF(Y38=Y10,1,0)</f>
        <v>6658</v>
      </c>
      <c r="AD38" s="25">
        <f>RANK(AC38,AC12:AC75,1)</f>
        <v>17</v>
      </c>
      <c r="AE38" s="25">
        <f t="shared" si="4"/>
        <v>862</v>
      </c>
      <c r="AF38" s="25">
        <f>RANK(AE38,AE12:AE75,1)</f>
        <v>13</v>
      </c>
      <c r="AG38" s="25">
        <f t="shared" si="2"/>
        <v>4</v>
      </c>
      <c r="AH38" s="25">
        <f t="shared" si="3"/>
        <v>1</v>
      </c>
    </row>
    <row r="39" spans="1:34" x14ac:dyDescent="0.15">
      <c r="A39" s="25" t="str">
        <f>[1]DB!A39</f>
        <v>Livpool</v>
      </c>
      <c r="B39" s="25">
        <f>[1]DB!B39</f>
        <v>28</v>
      </c>
      <c r="C39" s="25">
        <f>[1]DB!C39</f>
        <v>4</v>
      </c>
      <c r="D39" s="25">
        <f>[1]DB!E39</f>
        <v>0</v>
      </c>
      <c r="E39" s="25">
        <f>IF(Rækker!X25="Disket",1,IF(I39&gt;5,1,IF(D39=1,1,0)))</f>
        <v>0</v>
      </c>
      <c r="F39" s="25">
        <f>[1]DB!G39</f>
        <v>0</v>
      </c>
      <c r="G39" s="25">
        <f>IF(Rækker!X25="Udmeldt",1,IF(F39=1,1,0))</f>
        <v>0</v>
      </c>
      <c r="H39" s="25">
        <f>[1]DB!I39</f>
        <v>0</v>
      </c>
      <c r="I39" s="25">
        <f>IF(Rækker!X25="MR",H39+1,H39)</f>
        <v>0</v>
      </c>
      <c r="J39" s="25">
        <f>[1]DB!K39</f>
        <v>0</v>
      </c>
      <c r="K39" s="25">
        <f>IF(Rækker!X25="Res",J39+1,J39)</f>
        <v>0</v>
      </c>
      <c r="L39" s="25" t="str">
        <f t="shared" si="0"/>
        <v/>
      </c>
      <c r="M39" s="25">
        <f>IF('Rækker - Udskrift'!AM25=1,1,IF('Rækker - Udskrift'!AN25="X","X",IF('Rækker - Udskrift'!AO25=2,2,"")))</f>
        <v>2</v>
      </c>
      <c r="N39" s="25">
        <f>IF('Rækker - Udskrift'!AM26=1,1,IF('Rækker - Udskrift'!AN26="X","X",IF('Rækker - Udskrift'!AO26=2,2,"")))</f>
        <v>2</v>
      </c>
      <c r="O39" s="25">
        <f>IF('Rækker - Udskrift'!AM27=1,1,IF('Rækker - Udskrift'!AN27="X","X",IF('Rækker - Udskrift'!AO27=2,2,"")))</f>
        <v>1</v>
      </c>
      <c r="P39" s="25">
        <f>IF('Rækker - Udskrift'!AM28=1,1,IF('Rækker - Udskrift'!AN28="X","X",IF('Rækker - Udskrift'!AO28=2,2,"")))</f>
        <v>1</v>
      </c>
      <c r="Q39" s="25">
        <f>IF('Rækker - Udskrift'!AM29=1,1,IF('Rækker - Udskrift'!AN29="X","X",IF('Rækker - Udskrift'!AO29=2,2,"")))</f>
        <v>2</v>
      </c>
      <c r="R39" s="25">
        <f>IF('Rækker - Udskrift'!AM30=1,1,IF('Rækker - Udskrift'!AN30="X","X",IF('Rækker - Udskrift'!AO30=2,2,"")))</f>
        <v>1</v>
      </c>
      <c r="S39" s="25" t="str">
        <f>IF('Rækker - Udskrift'!AM31=1,1,IF('Rækker - Udskrift'!AN31="X","X",IF('Rækker - Udskrift'!AO31=2,2,"")))</f>
        <v>X</v>
      </c>
      <c r="T39" s="25">
        <f>IF('Rækker - Udskrift'!AM32=1,1,IF('Rækker - Udskrift'!AN32="X","X",IF('Rækker - Udskrift'!AO32=2,2,"")))</f>
        <v>1</v>
      </c>
      <c r="U39" s="25">
        <f>IF('Rækker - Udskrift'!AM33=1,1,IF('Rækker - Udskrift'!AN33="X","X",IF('Rækker - Udskrift'!AO33=2,2,"")))</f>
        <v>2</v>
      </c>
      <c r="V39" s="25">
        <f>IF('Rækker - Udskrift'!AM34=1,1,IF('Rækker - Udskrift'!AN34="X","X",IF('Rækker - Udskrift'!AO34=2,2,"")))</f>
        <v>2</v>
      </c>
      <c r="W39" s="25" t="str">
        <f>IF('Rækker - Udskrift'!AM35=1,1,IF('Rækker - Udskrift'!AN35="X","X",IF('Rækker - Udskrift'!AO35=2,2,"")))</f>
        <v>X</v>
      </c>
      <c r="X39" s="25">
        <f>IF('Rækker - Udskrift'!AM36=1,1,IF('Rækker - Udskrift'!AN36="X","X",IF('Rækker - Udskrift'!AO36=2,2,"")))</f>
        <v>2</v>
      </c>
      <c r="Y39" s="25">
        <f>IF('Rækker - Udskrift'!AM37=1,1,IF('Rækker - Udskrift'!AN37="X","X",IF('Rækker - Udskrift'!AO37=2,2,"")))</f>
        <v>2</v>
      </c>
      <c r="Z39" s="25">
        <f>IF(L39&lt;&gt;"",F2,IF(M39=M10,1,0)+IF(N39=N10,1,0)+IF(O39=O10,1,0)+IF(P39=P10,1,0)+IF(Q39=Q10,1,0)+IF(R39=R10,1,0)+IF(S39=S10,1,0)+IF(T39=T10,1,0)+IF(U39=U10,1,0)+IF(V39=V10,1,0)+IF(W39=W10,1,0)+IF(X39=X10,1,0)+IF(Y39=Y10,1,0))</f>
        <v>5</v>
      </c>
      <c r="AA39" s="25">
        <f>RANK(Z39,Z12:Z75,1)</f>
        <v>25</v>
      </c>
      <c r="AB39" s="25">
        <f t="shared" si="1"/>
        <v>5</v>
      </c>
      <c r="AC39" s="25">
        <f>IF(M39=M10,4096,0)+IF(N39=N10,2048,0)+IF(O39=O10,1024,0)+IF(P39=P10,512,0)+IF(Q39=Q10,256,0)+IF(R39=R10,128,0)+IF(S39=S10,64,0)+IF(T39=T10,32,0)+IF(U39=U10,16,0)+IF(V39=V10,8,0)+IF(W39=W10,4,0)+IF(X39=X10,2,0)+IF(Y39=Y10,1,0)</f>
        <v>6690</v>
      </c>
      <c r="AD39" s="25">
        <f>RANK(AC39,AC12:AC75,1)</f>
        <v>29</v>
      </c>
      <c r="AE39" s="25">
        <f t="shared" si="4"/>
        <v>1654</v>
      </c>
      <c r="AF39" s="25">
        <f>RANK(AE39,AE12:AE75,1)</f>
        <v>29</v>
      </c>
      <c r="AG39" s="25">
        <f t="shared" si="2"/>
        <v>5</v>
      </c>
      <c r="AH39" s="25">
        <f t="shared" si="3"/>
        <v>1</v>
      </c>
    </row>
    <row r="40" spans="1:34" x14ac:dyDescent="0.15">
      <c r="A40" s="25" t="str">
        <f>[1]DB!A40</f>
        <v>LPHJ</v>
      </c>
      <c r="B40" s="25">
        <f>[1]DB!B40</f>
        <v>29</v>
      </c>
      <c r="C40" s="25">
        <f>[1]DB!C40</f>
        <v>6</v>
      </c>
      <c r="D40" s="25">
        <f>[1]DB!E40</f>
        <v>0</v>
      </c>
      <c r="E40" s="25">
        <f>IF(Rækker!Z25="Disket",1,IF(I40&gt;5,1,IF(D40=1,1,0)))</f>
        <v>0</v>
      </c>
      <c r="F40" s="25">
        <f>[1]DB!G40</f>
        <v>0</v>
      </c>
      <c r="G40" s="25">
        <f>IF(Rækker!Z25="Udmeldt",1,IF(F40=1,1,0))</f>
        <v>0</v>
      </c>
      <c r="H40" s="25">
        <f>[1]DB!I40</f>
        <v>0</v>
      </c>
      <c r="I40" s="25">
        <f>IF(Rækker!Z25="MR",H40+1,H40)</f>
        <v>0</v>
      </c>
      <c r="J40" s="25">
        <f>[1]DB!K40</f>
        <v>0</v>
      </c>
      <c r="K40" s="25">
        <f>IF(Rækker!Z25="Res",J40+1,J40)</f>
        <v>0</v>
      </c>
      <c r="L40" s="25" t="str">
        <f t="shared" si="0"/>
        <v/>
      </c>
      <c r="M40" s="25">
        <f>IF('Rækker - Udskrift'!AP25=1,1,IF('Rækker - Udskrift'!AQ25="X","X",IF('Rækker - Udskrift'!AR25=2,2,"")))</f>
        <v>2</v>
      </c>
      <c r="N40" s="25">
        <f>IF('Rækker - Udskrift'!AP26=1,1,IF('Rækker - Udskrift'!AQ26="X","X",IF('Rækker - Udskrift'!AR26=2,2,"")))</f>
        <v>2</v>
      </c>
      <c r="O40" s="25">
        <f>IF('Rækker - Udskrift'!AP27=1,1,IF('Rækker - Udskrift'!AQ27="X","X",IF('Rækker - Udskrift'!AR27=2,2,"")))</f>
        <v>1</v>
      </c>
      <c r="P40" s="25">
        <f>IF('Rækker - Udskrift'!AP28=1,1,IF('Rækker - Udskrift'!AQ28="X","X",IF('Rækker - Udskrift'!AR28=2,2,"")))</f>
        <v>1</v>
      </c>
      <c r="Q40" s="25">
        <f>IF('Rækker - Udskrift'!AP29=1,1,IF('Rækker - Udskrift'!AQ29="X","X",IF('Rækker - Udskrift'!AR29=2,2,"")))</f>
        <v>2</v>
      </c>
      <c r="R40" s="25">
        <f>IF('Rækker - Udskrift'!AP30=1,1,IF('Rækker - Udskrift'!AQ30="X","X",IF('Rækker - Udskrift'!AR30=2,2,"")))</f>
        <v>1</v>
      </c>
      <c r="S40" s="25">
        <f>IF('Rækker - Udskrift'!AP31=1,1,IF('Rækker - Udskrift'!AQ31="X","X",IF('Rækker - Udskrift'!AR31=2,2,"")))</f>
        <v>2</v>
      </c>
      <c r="T40" s="25">
        <f>IF('Rækker - Udskrift'!AP32=1,1,IF('Rækker - Udskrift'!AQ32="X","X",IF('Rækker - Udskrift'!AR32=2,2,"")))</f>
        <v>1</v>
      </c>
      <c r="U40" s="25">
        <f>IF('Rækker - Udskrift'!AP33=1,1,IF('Rækker - Udskrift'!AQ33="X","X",IF('Rækker - Udskrift'!AR33=2,2,"")))</f>
        <v>2</v>
      </c>
      <c r="V40" s="25">
        <f>IF('Rækker - Udskrift'!AP34=1,1,IF('Rækker - Udskrift'!AQ34="X","X",IF('Rækker - Udskrift'!AR34=2,2,"")))</f>
        <v>2</v>
      </c>
      <c r="W40" s="25" t="str">
        <f>IF('Rækker - Udskrift'!AP35=1,1,IF('Rækker - Udskrift'!AQ35="X","X",IF('Rækker - Udskrift'!AR35=2,2,"")))</f>
        <v>X</v>
      </c>
      <c r="X40" s="25">
        <f>IF('Rækker - Udskrift'!AP36=1,1,IF('Rækker - Udskrift'!AQ36="X","X",IF('Rækker - Udskrift'!AR36=2,2,"")))</f>
        <v>2</v>
      </c>
      <c r="Y40" s="25">
        <f>IF('Rækker - Udskrift'!AP37=1,1,IF('Rækker - Udskrift'!AQ37="X","X",IF('Rækker - Udskrift'!AR37=2,2,"")))</f>
        <v>2</v>
      </c>
      <c r="Z40" s="25">
        <f>IF(L40&lt;&gt;"",F2,IF(M40=M10,1,0)+IF(N40=N10,1,0)+IF(O40=O10,1,0)+IF(P40=P10,1,0)+IF(Q40=Q10,1,0)+IF(R40=R10,1,0)+IF(S40=S10,1,0)+IF(T40=T10,1,0)+IF(U40=U10,1,0)+IF(V40=V10,1,0)+IF(W40=W10,1,0)+IF(X40=X10,1,0)+IF(Y40=Y10,1,0))</f>
        <v>6</v>
      </c>
      <c r="AA40" s="25">
        <f>RANK(Z40,Z12:Z75,1)</f>
        <v>48</v>
      </c>
      <c r="AB40" s="25">
        <f t="shared" si="1"/>
        <v>6</v>
      </c>
      <c r="AC40" s="25">
        <f>IF(M40=M10,4096,0)+IF(N40=N10,2048,0)+IF(O40=O10,1024,0)+IF(P40=P10,512,0)+IF(Q40=Q10,256,0)+IF(R40=R10,128,0)+IF(S40=S10,64,0)+IF(T40=T10,32,0)+IF(U40=U10,16,0)+IF(V40=V10,8,0)+IF(W40=W10,4,0)+IF(X40=X10,2,0)+IF(Y40=Y10,1,0)</f>
        <v>6754</v>
      </c>
      <c r="AD40" s="25">
        <f>RANK(AC40,AC12:AC75,1)</f>
        <v>53</v>
      </c>
      <c r="AE40" s="25">
        <f t="shared" si="4"/>
        <v>3173</v>
      </c>
      <c r="AF40" s="25">
        <f>RANK(AE40,AE12:AE75,1)</f>
        <v>52</v>
      </c>
      <c r="AG40" s="25">
        <f t="shared" si="2"/>
        <v>6</v>
      </c>
      <c r="AH40" s="25">
        <f t="shared" si="3"/>
        <v>1</v>
      </c>
    </row>
    <row r="41" spans="1:34" x14ac:dyDescent="0.15">
      <c r="A41" s="25" t="str">
        <f>[1]DB!A41</f>
        <v>Lucky</v>
      </c>
      <c r="B41" s="25">
        <f>[1]DB!B41</f>
        <v>30</v>
      </c>
      <c r="C41" s="25">
        <f>[1]DB!C41</f>
        <v>1</v>
      </c>
      <c r="D41" s="25">
        <f>[1]DB!E41</f>
        <v>0</v>
      </c>
      <c r="E41" s="25">
        <f>IF(Rækker!AB25="Disket",1,IF(I41&gt;5,1,IF(D41=1,1,0)))</f>
        <v>0</v>
      </c>
      <c r="F41" s="25">
        <f>[1]DB!G41</f>
        <v>0</v>
      </c>
      <c r="G41" s="25">
        <f>IF(Rækker!AB25="Udmeldt",1,IF(F41=1,1,0))</f>
        <v>0</v>
      </c>
      <c r="H41" s="25">
        <f>[1]DB!I41</f>
        <v>0</v>
      </c>
      <c r="I41" s="25">
        <f>IF(Rækker!AB25="MR",H41+1,H41)</f>
        <v>0</v>
      </c>
      <c r="J41" s="25">
        <f>[1]DB!K41</f>
        <v>0</v>
      </c>
      <c r="K41" s="25">
        <f>IF(Rækker!AB25="Res",J41+1,J41)</f>
        <v>0</v>
      </c>
      <c r="L41" s="25" t="str">
        <f t="shared" si="0"/>
        <v/>
      </c>
      <c r="M41" s="25">
        <f>IF('Rækker - Udskrift'!AS25=1,1,IF('Rækker - Udskrift'!AT25="X","X",IF('Rækker - Udskrift'!AU25=2,2,"")))</f>
        <v>2</v>
      </c>
      <c r="N41" s="25">
        <f>IF('Rækker - Udskrift'!AS26=1,1,IF('Rækker - Udskrift'!AT26="X","X",IF('Rækker - Udskrift'!AU26=2,2,"")))</f>
        <v>2</v>
      </c>
      <c r="O41" s="25">
        <f>IF('Rækker - Udskrift'!AS27=1,1,IF('Rækker - Udskrift'!AT27="X","X",IF('Rækker - Udskrift'!AU27=2,2,"")))</f>
        <v>1</v>
      </c>
      <c r="P41" s="25">
        <f>IF('Rækker - Udskrift'!AS28=1,1,IF('Rækker - Udskrift'!AT28="X","X",IF('Rækker - Udskrift'!AU28=2,2,"")))</f>
        <v>1</v>
      </c>
      <c r="Q41" s="25">
        <f>IF('Rækker - Udskrift'!AS29=1,1,IF('Rækker - Udskrift'!AT29="X","X",IF('Rækker - Udskrift'!AU29=2,2,"")))</f>
        <v>2</v>
      </c>
      <c r="R41" s="25">
        <f>IF('Rækker - Udskrift'!AS30=1,1,IF('Rækker - Udskrift'!AT30="X","X",IF('Rækker - Udskrift'!AU30=2,2,"")))</f>
        <v>1</v>
      </c>
      <c r="S41" s="25">
        <f>IF('Rækker - Udskrift'!AS31=1,1,IF('Rækker - Udskrift'!AT31="X","X",IF('Rækker - Udskrift'!AU31=2,2,"")))</f>
        <v>2</v>
      </c>
      <c r="T41" s="25" t="str">
        <f>IF('Rækker - Udskrift'!AS32=1,1,IF('Rækker - Udskrift'!AT32="X","X",IF('Rækker - Udskrift'!AU32=2,2,"")))</f>
        <v>X</v>
      </c>
      <c r="U41" s="25">
        <f>IF('Rækker - Udskrift'!AS33=1,1,IF('Rækker - Udskrift'!AT33="X","X",IF('Rækker - Udskrift'!AU33=2,2,"")))</f>
        <v>2</v>
      </c>
      <c r="V41" s="25" t="str">
        <f>IF('Rækker - Udskrift'!AS34=1,1,IF('Rækker - Udskrift'!AT34="X","X",IF('Rækker - Udskrift'!AU34=2,2,"")))</f>
        <v>X</v>
      </c>
      <c r="W41" s="25">
        <f>IF('Rækker - Udskrift'!AS35=1,1,IF('Rækker - Udskrift'!AT35="X","X",IF('Rækker - Udskrift'!AU35=2,2,"")))</f>
        <v>1</v>
      </c>
      <c r="X41" s="25" t="str">
        <f>IF('Rækker - Udskrift'!AS36=1,1,IF('Rækker - Udskrift'!AT36="X","X",IF('Rækker - Udskrift'!AU36=2,2,"")))</f>
        <v>X</v>
      </c>
      <c r="Y41" s="25">
        <f>IF('Rækker - Udskrift'!AS37=1,1,IF('Rækker - Udskrift'!AT37="X","X",IF('Rækker - Udskrift'!AU37=2,2,"")))</f>
        <v>2</v>
      </c>
      <c r="Z41" s="25">
        <f>IF(L41&lt;&gt;"",F2,IF(M41=M10,1,0)+IF(N41=N10,1,0)+IF(O41=O10,1,0)+IF(P41=P10,1,0)+IF(Q41=Q10,1,0)+IF(R41=R10,1,0)+IF(S41=S10,1,0)+IF(T41=T10,1,0)+IF(U41=U10,1,0)+IF(V41=V10,1,0)+IF(W41=W10,1,0)+IF(X41=X10,1,0)+IF(Y41=Y10,1,0))</f>
        <v>5</v>
      </c>
      <c r="AA41" s="25">
        <f>RANK(Z41,Z12:Z75,1)</f>
        <v>25</v>
      </c>
      <c r="AB41" s="25">
        <f t="shared" si="1"/>
        <v>5</v>
      </c>
      <c r="AC41" s="25">
        <f>IF(M41=M10,4096,0)+IF(N41=N10,2048,0)+IF(O41=O10,1024,0)+IF(P41=P10,512,0)+IF(Q41=Q10,256,0)+IF(R41=R10,128,0)+IF(S41=S10,64,0)+IF(T41=T10,32,0)+IF(U41=U10,16,0)+IF(V41=V10,8,0)+IF(W41=W10,4,0)+IF(X41=X10,2,0)+IF(Y41=Y10,1,0)</f>
        <v>6724</v>
      </c>
      <c r="AD41" s="25">
        <f>RANK(AC41,AC12:AC75,1)</f>
        <v>49</v>
      </c>
      <c r="AE41" s="25">
        <f t="shared" si="4"/>
        <v>1674</v>
      </c>
      <c r="AF41" s="25">
        <f>RANK(AE41,AE12:AE75,1)</f>
        <v>47</v>
      </c>
      <c r="AG41" s="25">
        <f t="shared" si="2"/>
        <v>5</v>
      </c>
      <c r="AH41" s="25">
        <f t="shared" si="3"/>
        <v>1</v>
      </c>
    </row>
    <row r="42" spans="1:34" x14ac:dyDescent="0.15">
      <c r="A42" s="25" t="str">
        <f>[1]DB!A42</f>
        <v>LUFCMOT</v>
      </c>
      <c r="B42" s="25">
        <f>[1]DB!B42</f>
        <v>31</v>
      </c>
      <c r="C42" s="25">
        <f>[1]DB!C42</f>
        <v>3</v>
      </c>
      <c r="D42" s="25">
        <f>[1]DB!E42</f>
        <v>0</v>
      </c>
      <c r="E42" s="25">
        <f>IF(Rækker!AD25="Disket",1,IF(I42&gt;5,1,IF(D42=1,1,0)))</f>
        <v>0</v>
      </c>
      <c r="F42" s="25">
        <f>[1]DB!G42</f>
        <v>0</v>
      </c>
      <c r="G42" s="25">
        <f>IF(Rækker!AD25="Udmeldt",1,IF(F42=1,1,0))</f>
        <v>0</v>
      </c>
      <c r="H42" s="25">
        <f>[1]DB!I42</f>
        <v>0</v>
      </c>
      <c r="I42" s="25">
        <f>IF(Rækker!AD25="MR",H42+1,H42)</f>
        <v>0</v>
      </c>
      <c r="J42" s="25">
        <f>[1]DB!K42</f>
        <v>0</v>
      </c>
      <c r="K42" s="25">
        <f>IF(Rækker!AD25="Res",J42+1,J42)</f>
        <v>0</v>
      </c>
      <c r="L42" s="25" t="str">
        <f t="shared" si="0"/>
        <v/>
      </c>
      <c r="M42" s="25">
        <f>IF('Rækker - Udskrift'!AV25=1,1,IF('Rækker - Udskrift'!AW25="X","X",IF('Rækker - Udskrift'!AX25=2,2,"")))</f>
        <v>2</v>
      </c>
      <c r="N42" s="25">
        <f>IF('Rækker - Udskrift'!AV26=1,1,IF('Rækker - Udskrift'!AW26="X","X",IF('Rækker - Udskrift'!AX26=2,2,"")))</f>
        <v>2</v>
      </c>
      <c r="O42" s="25">
        <f>IF('Rækker - Udskrift'!AV27=1,1,IF('Rækker - Udskrift'!AW27="X","X",IF('Rækker - Udskrift'!AX27=2,2,"")))</f>
        <v>1</v>
      </c>
      <c r="P42" s="25">
        <f>IF('Rækker - Udskrift'!AV28=1,1,IF('Rækker - Udskrift'!AW28="X","X",IF('Rækker - Udskrift'!AX28=2,2,"")))</f>
        <v>1</v>
      </c>
      <c r="Q42" s="25">
        <f>IF('Rækker - Udskrift'!AV29=1,1,IF('Rækker - Udskrift'!AW29="X","X",IF('Rækker - Udskrift'!AX29=2,2,"")))</f>
        <v>2</v>
      </c>
      <c r="R42" s="25">
        <f>IF('Rækker - Udskrift'!AV30=1,1,IF('Rækker - Udskrift'!AW30="X","X",IF('Rækker - Udskrift'!AX30=2,2,"")))</f>
        <v>1</v>
      </c>
      <c r="S42" s="25" t="str">
        <f>IF('Rækker - Udskrift'!AV31=1,1,IF('Rækker - Udskrift'!AW31="X","X",IF('Rækker - Udskrift'!AX31=2,2,"")))</f>
        <v>X</v>
      </c>
      <c r="T42" s="25">
        <f>IF('Rækker - Udskrift'!AV32=1,1,IF('Rækker - Udskrift'!AW32="X","X",IF('Rækker - Udskrift'!AX32=2,2,"")))</f>
        <v>2</v>
      </c>
      <c r="U42" s="25">
        <f>IF('Rækker - Udskrift'!AV33=1,1,IF('Rækker - Udskrift'!AW33="X","X",IF('Rækker - Udskrift'!AX33=2,2,"")))</f>
        <v>2</v>
      </c>
      <c r="V42" s="25">
        <f>IF('Rækker - Udskrift'!AV34=1,1,IF('Rækker - Udskrift'!AW34="X","X",IF('Rækker - Udskrift'!AX34=2,2,"")))</f>
        <v>2</v>
      </c>
      <c r="W42" s="25">
        <f>IF('Rækker - Udskrift'!AV35=1,1,IF('Rækker - Udskrift'!AW35="X","X",IF('Rækker - Udskrift'!AX35=2,2,"")))</f>
        <v>2</v>
      </c>
      <c r="X42" s="25">
        <f>IF('Rækker - Udskrift'!AV36=1,1,IF('Rækker - Udskrift'!AW36="X","X",IF('Rækker - Udskrift'!AX36=2,2,"")))</f>
        <v>2</v>
      </c>
      <c r="Y42" s="25">
        <f>IF('Rækker - Udskrift'!AV37=1,1,IF('Rækker - Udskrift'!AW37="X","X",IF('Rækker - Udskrift'!AX37=2,2,"")))</f>
        <v>2</v>
      </c>
      <c r="Z42" s="25">
        <f>IF(L42&lt;&gt;"",F2,IF(M42=M10,1,0)+IF(N42=N10,1,0)+IF(O42=O10,1,0)+IF(P42=P10,1,0)+IF(Q42=Q10,1,0)+IF(R42=R10,1,0)+IF(S42=S10,1,0)+IF(T42=T10,1,0)+IF(U42=U10,1,0)+IF(V42=V10,1,0)+IF(W42=W10,1,0)+IF(X42=X10,1,0)+IF(Y42=Y10,1,0))</f>
        <v>4</v>
      </c>
      <c r="AA42" s="25">
        <f>RANK(Z42,Z12:Z75,1)</f>
        <v>13</v>
      </c>
      <c r="AB42" s="25">
        <f t="shared" si="1"/>
        <v>4</v>
      </c>
      <c r="AC42" s="25">
        <f>IF(M42=M10,4096,0)+IF(N42=N10,2048,0)+IF(O42=O10,1024,0)+IF(P42=P10,512,0)+IF(Q42=Q10,256,0)+IF(R42=R10,128,0)+IF(S42=S10,64,0)+IF(T42=T10,32,0)+IF(U42=U10,16,0)+IF(V42=V10,8,0)+IF(W42=W10,4,0)+IF(X42=X10,2,0)+IF(Y42=Y10,1,0)</f>
        <v>6658</v>
      </c>
      <c r="AD42" s="25">
        <f>RANK(AC42,AC12:AC75,1)</f>
        <v>17</v>
      </c>
      <c r="AE42" s="25">
        <f t="shared" si="4"/>
        <v>862</v>
      </c>
      <c r="AF42" s="25">
        <f>RANK(AE42,AE12:AE75,1)</f>
        <v>13</v>
      </c>
      <c r="AG42" s="25">
        <f t="shared" si="2"/>
        <v>4</v>
      </c>
      <c r="AH42" s="25">
        <f t="shared" si="3"/>
        <v>1</v>
      </c>
    </row>
    <row r="43" spans="1:34" x14ac:dyDescent="0.15">
      <c r="A43" s="25" t="str">
        <f>[1]DB!A43</f>
        <v>Lund</v>
      </c>
      <c r="B43" s="25">
        <f>[1]DB!B43</f>
        <v>32</v>
      </c>
      <c r="C43" s="25">
        <f>[1]DB!C43</f>
        <v>5</v>
      </c>
      <c r="D43" s="25">
        <f>[1]DB!E43</f>
        <v>0</v>
      </c>
      <c r="E43" s="25">
        <f>IF(Rækker!AF25="Disket",1,IF(I43&gt;5,1,IF(D43=1,1,0)))</f>
        <v>0</v>
      </c>
      <c r="F43" s="25">
        <f>[1]DB!G43</f>
        <v>0</v>
      </c>
      <c r="G43" s="25">
        <f>IF(Rækker!AF25="Udmeldt",1,IF(F43=1,1,0))</f>
        <v>0</v>
      </c>
      <c r="H43" s="25">
        <f>[1]DB!I43</f>
        <v>0</v>
      </c>
      <c r="I43" s="25">
        <f>IF(Rækker!AF25="MR",H43+1,H43)</f>
        <v>0</v>
      </c>
      <c r="J43" s="25">
        <f>[1]DB!K43</f>
        <v>0</v>
      </c>
      <c r="K43" s="25">
        <f>IF(Rækker!AF25="Res",J43+1,J43)</f>
        <v>0</v>
      </c>
      <c r="L43" s="25" t="str">
        <f t="shared" si="0"/>
        <v/>
      </c>
      <c r="M43" s="25">
        <f>IF('Rækker - Udskrift'!AY25=1,1,IF('Rækker - Udskrift'!AZ25="X","X",IF('Rækker - Udskrift'!BA25=2,2,"")))</f>
        <v>2</v>
      </c>
      <c r="N43" s="25">
        <f>IF('Rækker - Udskrift'!AY26=1,1,IF('Rækker - Udskrift'!AZ26="X","X",IF('Rækker - Udskrift'!BA26=2,2,"")))</f>
        <v>2</v>
      </c>
      <c r="O43" s="25">
        <f>IF('Rækker - Udskrift'!AY27=1,1,IF('Rækker - Udskrift'!AZ27="X","X",IF('Rækker - Udskrift'!BA27=2,2,"")))</f>
        <v>1</v>
      </c>
      <c r="P43" s="25">
        <f>IF('Rækker - Udskrift'!AY28=1,1,IF('Rækker - Udskrift'!AZ28="X","X",IF('Rækker - Udskrift'!BA28=2,2,"")))</f>
        <v>1</v>
      </c>
      <c r="Q43" s="25">
        <f>IF('Rækker - Udskrift'!AY29=1,1,IF('Rækker - Udskrift'!AZ29="X","X",IF('Rækker - Udskrift'!BA29=2,2,"")))</f>
        <v>2</v>
      </c>
      <c r="R43" s="25">
        <f>IF('Rækker - Udskrift'!AY30=1,1,IF('Rækker - Udskrift'!AZ30="X","X",IF('Rækker - Udskrift'!BA30=2,2,"")))</f>
        <v>1</v>
      </c>
      <c r="S43" s="25">
        <f>IF('Rækker - Udskrift'!AY31=1,1,IF('Rækker - Udskrift'!AZ31="X","X",IF('Rækker - Udskrift'!BA31=2,2,"")))</f>
        <v>2</v>
      </c>
      <c r="T43" s="25">
        <f>IF('Rækker - Udskrift'!AY32=1,1,IF('Rækker - Udskrift'!AZ32="X","X",IF('Rækker - Udskrift'!BA32=2,2,"")))</f>
        <v>2</v>
      </c>
      <c r="U43" s="25">
        <f>IF('Rækker - Udskrift'!AY33=1,1,IF('Rækker - Udskrift'!AZ33="X","X",IF('Rækker - Udskrift'!BA33=2,2,"")))</f>
        <v>2</v>
      </c>
      <c r="V43" s="25">
        <f>IF('Rækker - Udskrift'!AY34=1,1,IF('Rækker - Udskrift'!AZ34="X","X",IF('Rækker - Udskrift'!BA34=2,2,"")))</f>
        <v>2</v>
      </c>
      <c r="W43" s="25" t="str">
        <f>IF('Rækker - Udskrift'!AY35=1,1,IF('Rækker - Udskrift'!AZ35="X","X",IF('Rækker - Udskrift'!BA35=2,2,"")))</f>
        <v>X</v>
      </c>
      <c r="X43" s="25">
        <f>IF('Rækker - Udskrift'!AY36=1,1,IF('Rækker - Udskrift'!AZ36="X","X",IF('Rækker - Udskrift'!BA36=2,2,"")))</f>
        <v>2</v>
      </c>
      <c r="Y43" s="25">
        <f>IF('Rækker - Udskrift'!AY37=1,1,IF('Rækker - Udskrift'!AZ37="X","X",IF('Rækker - Udskrift'!BA37=2,2,"")))</f>
        <v>2</v>
      </c>
      <c r="Z43" s="25">
        <f>IF(L43&lt;&gt;"",F2,IF(M43=M10,1,0)+IF(N43=N10,1,0)+IF(O43=O10,1,0)+IF(P43=P10,1,0)+IF(Q43=Q10,1,0)+IF(R43=R10,1,0)+IF(S43=S10,1,0)+IF(T43=T10,1,0)+IF(U43=U10,1,0)+IF(V43=V10,1,0)+IF(W43=W10,1,0)+IF(X43=X10,1,0)+IF(Y43=Y10,1,0))</f>
        <v>5</v>
      </c>
      <c r="AA43" s="25">
        <f>RANK(Z43,Z12:Z75,1)</f>
        <v>25</v>
      </c>
      <c r="AB43" s="25">
        <f t="shared" si="1"/>
        <v>5</v>
      </c>
      <c r="AC43" s="25">
        <f>IF(M43=M10,4096,0)+IF(N43=N10,2048,0)+IF(O43=O10,1024,0)+IF(P43=P10,512,0)+IF(Q43=Q10,256,0)+IF(R43=R10,128,0)+IF(S43=S10,64,0)+IF(T43=T10,32,0)+IF(U43=U10,16,0)+IF(V43=V10,8,0)+IF(W43=W10,4,0)+IF(X43=X10,2,0)+IF(Y43=Y10,1,0)</f>
        <v>6722</v>
      </c>
      <c r="AD43" s="25">
        <f>RANK(AC43,AC12:AC75,1)</f>
        <v>34</v>
      </c>
      <c r="AE43" s="25">
        <f t="shared" si="4"/>
        <v>1659</v>
      </c>
      <c r="AF43" s="25">
        <f>RANK(AE43,AE12:AE75,1)</f>
        <v>32</v>
      </c>
      <c r="AG43" s="25">
        <f t="shared" si="2"/>
        <v>5</v>
      </c>
      <c r="AH43" s="25">
        <f t="shared" si="3"/>
        <v>1</v>
      </c>
    </row>
    <row r="44" spans="1:34" x14ac:dyDescent="0.15">
      <c r="A44" s="25" t="str">
        <f>[1]DB!A44</f>
        <v>Mauer</v>
      </c>
      <c r="B44" s="25">
        <f>[1]DB!B44</f>
        <v>33</v>
      </c>
      <c r="C44" s="25">
        <f>[1]DB!C44</f>
        <v>2</v>
      </c>
      <c r="D44" s="25">
        <f>[1]DB!E44</f>
        <v>0</v>
      </c>
      <c r="E44" s="25">
        <f>IF(Rækker!B45="Disket",1,IF(I44&gt;5,1,IF(D44=1,1,0)))</f>
        <v>0</v>
      </c>
      <c r="F44" s="25">
        <f>[1]DB!G44</f>
        <v>0</v>
      </c>
      <c r="G44" s="25">
        <f>IF(Rækker!B45="Udmeldt",1,IF(F44=1,1,0))</f>
        <v>0</v>
      </c>
      <c r="H44" s="25">
        <f>[1]DB!I44</f>
        <v>0</v>
      </c>
      <c r="I44" s="25">
        <f>IF(Rækker!B45="MR",H44+1,H44)</f>
        <v>0</v>
      </c>
      <c r="J44" s="25">
        <f>[1]DB!K44</f>
        <v>0</v>
      </c>
      <c r="K44" s="25">
        <f>IF(Rækker!B45="Res",J44+1,J44)</f>
        <v>1</v>
      </c>
      <c r="L44" s="25" t="str">
        <f t="shared" ref="L44:L75" si="5">IF(E44=1,"Disket",IF(G44=1,"Udmeldt",IF(H44&lt;&gt;I44,CONCATENATE("MR ",I44),IF(J44&lt;&gt;K44,IF(K44&gt;10,"Res 10+",CONCATENATE("Res ",K44)),""))))</f>
        <v>Res 1</v>
      </c>
      <c r="M44" s="25" t="str">
        <f>IF('Rækker - Udskrift'!F43=1,1,IF('Rækker - Udskrift'!G43="X","X",IF('Rækker - Udskrift'!H43=2,2,"")))</f>
        <v/>
      </c>
      <c r="N44" s="25" t="str">
        <f>IF('Rækker - Udskrift'!F44=1,1,IF('Rækker - Udskrift'!G44="X","X",IF('Rækker - Udskrift'!H44=2,2,"")))</f>
        <v/>
      </c>
      <c r="O44" s="25" t="str">
        <f>IF('Rækker - Udskrift'!F45=1,1,IF('Rækker - Udskrift'!G45="X","X",IF('Rækker - Udskrift'!H45=2,2,"")))</f>
        <v/>
      </c>
      <c r="P44" s="25" t="str">
        <f>IF('Rækker - Udskrift'!F46=1,1,IF('Rækker - Udskrift'!G46="X","X",IF('Rækker - Udskrift'!H46=2,2,"")))</f>
        <v/>
      </c>
      <c r="Q44" s="25" t="str">
        <f>IF('Rækker - Udskrift'!F47=1,1,IF('Rækker - Udskrift'!G47="X","X",IF('Rækker - Udskrift'!H47=2,2,"")))</f>
        <v/>
      </c>
      <c r="R44" s="25" t="str">
        <f>IF('Rækker - Udskrift'!F48=1,1,IF('Rækker - Udskrift'!G48="X","X",IF('Rækker - Udskrift'!H48=2,2,"")))</f>
        <v/>
      </c>
      <c r="S44" s="25" t="str">
        <f>IF('Rækker - Udskrift'!F49=1,1,IF('Rækker - Udskrift'!G49="X","X",IF('Rækker - Udskrift'!H49=2,2,"")))</f>
        <v/>
      </c>
      <c r="T44" s="25" t="str">
        <f>IF('Rækker - Udskrift'!F50=1,1,IF('Rækker - Udskrift'!G50="X","X",IF('Rækker - Udskrift'!H50=2,2,"")))</f>
        <v/>
      </c>
      <c r="U44" s="25" t="str">
        <f>IF('Rækker - Udskrift'!F51=1,1,IF('Rækker - Udskrift'!G51="X","X",IF('Rækker - Udskrift'!H51=2,2,"")))</f>
        <v/>
      </c>
      <c r="V44" s="25" t="str">
        <f>IF('Rækker - Udskrift'!F52=1,1,IF('Rækker - Udskrift'!G52="X","X",IF('Rækker - Udskrift'!H52=2,2,"")))</f>
        <v/>
      </c>
      <c r="W44" s="25" t="str">
        <f>IF('Rækker - Udskrift'!F53=1,1,IF('Rækker - Udskrift'!G53="X","X",IF('Rækker - Udskrift'!H53=2,2,"")))</f>
        <v/>
      </c>
      <c r="X44" s="25" t="str">
        <f>IF('Rækker - Udskrift'!F54=1,1,IF('Rækker - Udskrift'!G54="X","X",IF('Rækker - Udskrift'!H54=2,2,"")))</f>
        <v/>
      </c>
      <c r="Y44" s="25" t="str">
        <f>IF('Rækker - Udskrift'!F55=1,1,IF('Rækker - Udskrift'!G55="X","X",IF('Rækker - Udskrift'!H55=2,2,"")))</f>
        <v/>
      </c>
      <c r="Z44" s="25">
        <f>IF(L44&lt;&gt;"",F2,IF(M44=M10,1,0)+IF(N44=N10,1,0)+IF(O44=O10,1,0)+IF(P44=P10,1,0)+IF(Q44=Q10,1,0)+IF(R44=R10,1,0)+IF(S44=S10,1,0)+IF(T44=T10,1,0)+IF(U44=U10,1,0)+IF(V44=V10,1,0)+IF(W44=W10,1,0)+IF(X44=X10,1,0)+IF(Y44=Y10,1,0))</f>
        <v>5</v>
      </c>
      <c r="AA44" s="25">
        <f>RANK(Z44,Z12:Z75,1)</f>
        <v>25</v>
      </c>
      <c r="AB44" s="25">
        <f t="shared" ref="AB44:AB75" si="6">IF(L44&lt;&gt;"",IF(LEFT(L44,3)="Res",Z44,0),Z44)</f>
        <v>5</v>
      </c>
      <c r="AC44" s="25">
        <f>IF(M44=M10,4096,0)+IF(N44=N10,2048,0)+IF(O44=O10,1024,0)+IF(P44=P10,512,0)+IF(Q44=Q10,256,0)+IF(R44=R10,128,0)+IF(S44=S10,64,0)+IF(T44=T10,32,0)+IF(U44=U10,16,0)+IF(V44=V10,8,0)+IF(W44=W10,4,0)+IF(X44=X10,2,0)+IF(Y44=Y10,1,0)</f>
        <v>0</v>
      </c>
      <c r="AD44" s="25">
        <f>RANK(AC44,AC12:AC75,1)</f>
        <v>1</v>
      </c>
      <c r="AE44" s="25">
        <f t="shared" si="4"/>
        <v>1626</v>
      </c>
      <c r="AF44" s="25">
        <f>RANK(AE44,AE12:AE75,1)</f>
        <v>25</v>
      </c>
      <c r="AG44" s="25">
        <f t="shared" ref="AG44:AG75" si="7">IF(AND(A44&lt;&gt;"",L44=""),Z44,0)</f>
        <v>0</v>
      </c>
      <c r="AH44" s="25">
        <f t="shared" ref="AH44:AH75" si="8">IF(AND(A44&lt;&gt;"",L44=""),1,0)</f>
        <v>0</v>
      </c>
    </row>
    <row r="45" spans="1:34" x14ac:dyDescent="0.15">
      <c r="A45" s="25" t="str">
        <f>[1]DB!A45</f>
        <v>MFP</v>
      </c>
      <c r="B45" s="25">
        <f>[1]DB!B45</f>
        <v>34</v>
      </c>
      <c r="C45" s="25">
        <f>[1]DB!C45</f>
        <v>4</v>
      </c>
      <c r="D45" s="25">
        <f>[1]DB!E45</f>
        <v>0</v>
      </c>
      <c r="E45" s="25">
        <f>IF(Rækker!D45="Disket",1,IF(I45&gt;5,1,IF(D45=1,1,0)))</f>
        <v>0</v>
      </c>
      <c r="F45" s="25">
        <f>[1]DB!G45</f>
        <v>0</v>
      </c>
      <c r="G45" s="25">
        <f>IF(Rækker!D45="Udmeldt",1,IF(F45=1,1,0))</f>
        <v>0</v>
      </c>
      <c r="H45" s="25">
        <f>[1]DB!I45</f>
        <v>0</v>
      </c>
      <c r="I45" s="25">
        <f>IF(Rækker!D45="MR",H45+1,H45)</f>
        <v>0</v>
      </c>
      <c r="J45" s="25">
        <f>[1]DB!K45</f>
        <v>0</v>
      </c>
      <c r="K45" s="25">
        <f>IF(Rækker!D45="Res",J45+1,J45)</f>
        <v>0</v>
      </c>
      <c r="L45" s="25" t="str">
        <f t="shared" si="5"/>
        <v/>
      </c>
      <c r="M45" s="25">
        <f>IF('Rækker - Udskrift'!I43=1,1,IF('Rækker - Udskrift'!J43="X","X",IF('Rækker - Udskrift'!K43=2,2,"")))</f>
        <v>2</v>
      </c>
      <c r="N45" s="25">
        <f>IF('Rækker - Udskrift'!I44=1,1,IF('Rækker - Udskrift'!J44="X","X",IF('Rækker - Udskrift'!K44=2,2,"")))</f>
        <v>2</v>
      </c>
      <c r="O45" s="25">
        <f>IF('Rækker - Udskrift'!I45=1,1,IF('Rækker - Udskrift'!J45="X","X",IF('Rækker - Udskrift'!K45=2,2,"")))</f>
        <v>1</v>
      </c>
      <c r="P45" s="25">
        <f>IF('Rækker - Udskrift'!I46=1,1,IF('Rækker - Udskrift'!J46="X","X",IF('Rækker - Udskrift'!K46=2,2,"")))</f>
        <v>1</v>
      </c>
      <c r="Q45" s="25">
        <f>IF('Rækker - Udskrift'!I47=1,1,IF('Rækker - Udskrift'!J47="X","X",IF('Rækker - Udskrift'!K47=2,2,"")))</f>
        <v>2</v>
      </c>
      <c r="R45" s="25">
        <f>IF('Rækker - Udskrift'!I48=1,1,IF('Rækker - Udskrift'!J48="X","X",IF('Rækker - Udskrift'!K48=2,2,"")))</f>
        <v>1</v>
      </c>
      <c r="S45" s="25">
        <f>IF('Rækker - Udskrift'!I49=1,1,IF('Rækker - Udskrift'!J49="X","X",IF('Rækker - Udskrift'!K49=2,2,"")))</f>
        <v>2</v>
      </c>
      <c r="T45" s="25">
        <f>IF('Rækker - Udskrift'!I50=1,1,IF('Rækker - Udskrift'!J50="X","X",IF('Rækker - Udskrift'!K50=2,2,"")))</f>
        <v>2</v>
      </c>
      <c r="U45" s="25">
        <f>IF('Rækker - Udskrift'!I51=1,1,IF('Rækker - Udskrift'!J51="X","X",IF('Rækker - Udskrift'!K51=2,2,"")))</f>
        <v>2</v>
      </c>
      <c r="V45" s="25">
        <f>IF('Rækker - Udskrift'!I52=1,1,IF('Rækker - Udskrift'!J52="X","X",IF('Rækker - Udskrift'!K52=2,2,"")))</f>
        <v>1</v>
      </c>
      <c r="W45" s="25" t="str">
        <f>IF('Rækker - Udskrift'!I53=1,1,IF('Rækker - Udskrift'!J53="X","X",IF('Rækker - Udskrift'!K53=2,2,"")))</f>
        <v>X</v>
      </c>
      <c r="X45" s="25">
        <f>IF('Rækker - Udskrift'!I54=1,1,IF('Rækker - Udskrift'!J54="X","X",IF('Rækker - Udskrift'!K54=2,2,"")))</f>
        <v>2</v>
      </c>
      <c r="Y45" s="25">
        <f>IF('Rækker - Udskrift'!I55=1,1,IF('Rækker - Udskrift'!J55="X","X",IF('Rækker - Udskrift'!K55=2,2,"")))</f>
        <v>2</v>
      </c>
      <c r="Z45" s="25">
        <f>IF(L45&lt;&gt;"",F2,IF(M45=M10,1,0)+IF(N45=N10,1,0)+IF(O45=O10,1,0)+IF(P45=P10,1,0)+IF(Q45=Q10,1,0)+IF(R45=R10,1,0)+IF(S45=S10,1,0)+IF(T45=T10,1,0)+IF(U45=U10,1,0)+IF(V45=V10,1,0)+IF(W45=W10,1,0)+IF(X45=X10,1,0)+IF(Y45=Y10,1,0))</f>
        <v>6</v>
      </c>
      <c r="AA45" s="25">
        <f>RANK(Z45,Z12:Z75,1)</f>
        <v>48</v>
      </c>
      <c r="AB45" s="25">
        <f t="shared" si="6"/>
        <v>6</v>
      </c>
      <c r="AC45" s="25">
        <f>IF(M45=M10,4096,0)+IF(N45=N10,2048,0)+IF(O45=O10,1024,0)+IF(P45=P10,512,0)+IF(Q45=Q10,256,0)+IF(R45=R10,128,0)+IF(S45=S10,64,0)+IF(T45=T10,32,0)+IF(U45=U10,16,0)+IF(V45=V10,8,0)+IF(W45=W10,4,0)+IF(X45=X10,2,0)+IF(Y45=Y10,1,0)</f>
        <v>6730</v>
      </c>
      <c r="AD45" s="25">
        <f>RANK(AC45,AC12:AC75,1)</f>
        <v>50</v>
      </c>
      <c r="AE45" s="25">
        <f t="shared" si="4"/>
        <v>3170</v>
      </c>
      <c r="AF45" s="25">
        <f>RANK(AE45,AE12:AE75,1)</f>
        <v>50</v>
      </c>
      <c r="AG45" s="25">
        <f t="shared" si="7"/>
        <v>6</v>
      </c>
      <c r="AH45" s="25">
        <f t="shared" si="8"/>
        <v>1</v>
      </c>
    </row>
    <row r="46" spans="1:34" x14ac:dyDescent="0.15">
      <c r="A46" s="25" t="str">
        <f>[1]DB!A46</f>
        <v>Murer</v>
      </c>
      <c r="B46" s="25">
        <f>[1]DB!B46</f>
        <v>35</v>
      </c>
      <c r="C46" s="25">
        <f>[1]DB!C46</f>
        <v>10</v>
      </c>
      <c r="D46" s="25">
        <f>[1]DB!E46</f>
        <v>0</v>
      </c>
      <c r="E46" s="25">
        <f>IF(Rækker!F45="Disket",1,IF(I46&gt;5,1,IF(D46=1,1,0)))</f>
        <v>0</v>
      </c>
      <c r="F46" s="25">
        <f>[1]DB!G46</f>
        <v>0</v>
      </c>
      <c r="G46" s="25">
        <f>IF(Rækker!F45="Udmeldt",1,IF(F46=1,1,0))</f>
        <v>0</v>
      </c>
      <c r="H46" s="25">
        <f>[1]DB!I46</f>
        <v>0</v>
      </c>
      <c r="I46" s="25">
        <f>IF(Rækker!F45="MR",H46+1,H46)</f>
        <v>0</v>
      </c>
      <c r="J46" s="25">
        <f>[1]DB!K46</f>
        <v>0</v>
      </c>
      <c r="K46" s="25">
        <f>IF(Rækker!F45="Res",J46+1,J46)</f>
        <v>0</v>
      </c>
      <c r="L46" s="25" t="str">
        <f t="shared" si="5"/>
        <v/>
      </c>
      <c r="M46" s="25">
        <f>IF('Rækker - Udskrift'!L43=1,1,IF('Rækker - Udskrift'!M43="X","X",IF('Rækker - Udskrift'!N43=2,2,"")))</f>
        <v>2</v>
      </c>
      <c r="N46" s="25">
        <f>IF('Rækker - Udskrift'!L44=1,1,IF('Rækker - Udskrift'!M44="X","X",IF('Rækker - Udskrift'!N44=2,2,"")))</f>
        <v>2</v>
      </c>
      <c r="O46" s="25">
        <f>IF('Rækker - Udskrift'!L45=1,1,IF('Rækker - Udskrift'!M45="X","X",IF('Rækker - Udskrift'!N45=2,2,"")))</f>
        <v>1</v>
      </c>
      <c r="P46" s="25">
        <f>IF('Rækker - Udskrift'!L46=1,1,IF('Rækker - Udskrift'!M46="X","X",IF('Rækker - Udskrift'!N46=2,2,"")))</f>
        <v>1</v>
      </c>
      <c r="Q46" s="25">
        <f>IF('Rækker - Udskrift'!L47=1,1,IF('Rækker - Udskrift'!M47="X","X",IF('Rækker - Udskrift'!N47=2,2,"")))</f>
        <v>2</v>
      </c>
      <c r="R46" s="25">
        <f>IF('Rækker - Udskrift'!L48=1,1,IF('Rækker - Udskrift'!M48="X","X",IF('Rækker - Udskrift'!N48=2,2,"")))</f>
        <v>1</v>
      </c>
      <c r="S46" s="25">
        <f>IF('Rækker - Udskrift'!L49=1,1,IF('Rækker - Udskrift'!M49="X","X",IF('Rækker - Udskrift'!N49=2,2,"")))</f>
        <v>1</v>
      </c>
      <c r="T46" s="25">
        <f>IF('Rækker - Udskrift'!L50=1,1,IF('Rækker - Udskrift'!M50="X","X",IF('Rækker - Udskrift'!N50=2,2,"")))</f>
        <v>1</v>
      </c>
      <c r="U46" s="25">
        <f>IF('Rækker - Udskrift'!L51=1,1,IF('Rækker - Udskrift'!M51="X","X",IF('Rækker - Udskrift'!N51=2,2,"")))</f>
        <v>2</v>
      </c>
      <c r="V46" s="25">
        <f>IF('Rækker - Udskrift'!L52=1,1,IF('Rækker - Udskrift'!M52="X","X",IF('Rækker - Udskrift'!N52=2,2,"")))</f>
        <v>2</v>
      </c>
      <c r="W46" s="25" t="str">
        <f>IF('Rækker - Udskrift'!L53=1,1,IF('Rækker - Udskrift'!M53="X","X",IF('Rækker - Udskrift'!N53=2,2,"")))</f>
        <v>X</v>
      </c>
      <c r="X46" s="25">
        <f>IF('Rækker - Udskrift'!L54=1,1,IF('Rækker - Udskrift'!M54="X","X",IF('Rækker - Udskrift'!N54=2,2,"")))</f>
        <v>2</v>
      </c>
      <c r="Y46" s="25">
        <f>IF('Rækker - Udskrift'!L55=1,1,IF('Rækker - Udskrift'!M55="X","X",IF('Rækker - Udskrift'!N55=2,2,"")))</f>
        <v>2</v>
      </c>
      <c r="Z46" s="25">
        <f>IF(L46&lt;&gt;"",F2,IF(M46=M10,1,0)+IF(N46=N10,1,0)+IF(O46=O10,1,0)+IF(P46=P10,1,0)+IF(Q46=Q10,1,0)+IF(R46=R10,1,0)+IF(S46=S10,1,0)+IF(T46=T10,1,0)+IF(U46=U10,1,0)+IF(V46=V10,1,0)+IF(W46=W10,1,0)+IF(X46=X10,1,0)+IF(Y46=Y10,1,0))</f>
        <v>5</v>
      </c>
      <c r="AA46" s="25">
        <f>RANK(Z46,Z12:Z75,1)</f>
        <v>25</v>
      </c>
      <c r="AB46" s="25">
        <f t="shared" si="6"/>
        <v>5</v>
      </c>
      <c r="AC46" s="25">
        <f>IF(M46=M10,4096,0)+IF(N46=N10,2048,0)+IF(O46=O10,1024,0)+IF(P46=P10,512,0)+IF(Q46=Q10,256,0)+IF(R46=R10,128,0)+IF(S46=S10,64,0)+IF(T46=T10,32,0)+IF(U46=U10,16,0)+IF(V46=V10,8,0)+IF(W46=W10,4,0)+IF(X46=X10,2,0)+IF(Y46=Y10,1,0)</f>
        <v>6690</v>
      </c>
      <c r="AD46" s="25">
        <f>RANK(AC46,AC12:AC75,1)</f>
        <v>29</v>
      </c>
      <c r="AE46" s="25">
        <f t="shared" si="4"/>
        <v>1654</v>
      </c>
      <c r="AF46" s="25">
        <f>RANK(AE46,AE12:AE75,1)</f>
        <v>29</v>
      </c>
      <c r="AG46" s="25">
        <f t="shared" si="7"/>
        <v>5</v>
      </c>
      <c r="AH46" s="25">
        <f t="shared" si="8"/>
        <v>1</v>
      </c>
    </row>
    <row r="47" spans="1:34" x14ac:dyDescent="0.15">
      <c r="A47" s="25" t="str">
        <f>[1]DB!A47</f>
        <v>Nemelig</v>
      </c>
      <c r="B47" s="25">
        <f>[1]DB!B47</f>
        <v>36</v>
      </c>
      <c r="C47" s="25">
        <f>[1]DB!C47</f>
        <v>1</v>
      </c>
      <c r="D47" s="25">
        <f>[1]DB!E47</f>
        <v>0</v>
      </c>
      <c r="E47" s="25">
        <f>IF(Rækker!H45="Disket",1,IF(I47&gt;5,1,IF(D47=1,1,0)))</f>
        <v>0</v>
      </c>
      <c r="F47" s="25">
        <f>[1]DB!G47</f>
        <v>0</v>
      </c>
      <c r="G47" s="25">
        <f>IF(Rækker!H45="Udmeldt",1,IF(F47=1,1,0))</f>
        <v>0</v>
      </c>
      <c r="H47" s="25">
        <f>[1]DB!I47</f>
        <v>0</v>
      </c>
      <c r="I47" s="25">
        <f>IF(Rækker!H45="MR",H47+1,H47)</f>
        <v>0</v>
      </c>
      <c r="J47" s="25">
        <f>[1]DB!K47</f>
        <v>0</v>
      </c>
      <c r="K47" s="25">
        <f>IF(Rækker!H45="Res",J47+1,J47)</f>
        <v>0</v>
      </c>
      <c r="L47" s="25" t="str">
        <f t="shared" si="5"/>
        <v/>
      </c>
      <c r="M47" s="25">
        <f>IF('Rækker - Udskrift'!O43=1,1,IF('Rækker - Udskrift'!P43="X","X",IF('Rækker - Udskrift'!Q43=2,2,"")))</f>
        <v>2</v>
      </c>
      <c r="N47" s="25">
        <f>IF('Rækker - Udskrift'!O44=1,1,IF('Rækker - Udskrift'!P44="X","X",IF('Rækker - Udskrift'!Q44=2,2,"")))</f>
        <v>2</v>
      </c>
      <c r="O47" s="25">
        <f>IF('Rækker - Udskrift'!O45=1,1,IF('Rækker - Udskrift'!P45="X","X",IF('Rækker - Udskrift'!Q45=2,2,"")))</f>
        <v>1</v>
      </c>
      <c r="P47" s="25">
        <f>IF('Rækker - Udskrift'!O46=1,1,IF('Rækker - Udskrift'!P46="X","X",IF('Rækker - Udskrift'!Q46=2,2,"")))</f>
        <v>1</v>
      </c>
      <c r="Q47" s="25" t="str">
        <f>IF('Rækker - Udskrift'!O47=1,1,IF('Rækker - Udskrift'!P47="X","X",IF('Rækker - Udskrift'!Q47=2,2,"")))</f>
        <v>X</v>
      </c>
      <c r="R47" s="25">
        <f>IF('Rækker - Udskrift'!O48=1,1,IF('Rækker - Udskrift'!P48="X","X",IF('Rækker - Udskrift'!Q48=2,2,"")))</f>
        <v>1</v>
      </c>
      <c r="S47" s="25">
        <f>IF('Rækker - Udskrift'!O49=1,1,IF('Rækker - Udskrift'!P49="X","X",IF('Rækker - Udskrift'!Q49=2,2,"")))</f>
        <v>2</v>
      </c>
      <c r="T47" s="25">
        <f>IF('Rækker - Udskrift'!O50=1,1,IF('Rækker - Udskrift'!P50="X","X",IF('Rækker - Udskrift'!Q50=2,2,"")))</f>
        <v>1</v>
      </c>
      <c r="U47" s="25">
        <f>IF('Rækker - Udskrift'!O51=1,1,IF('Rækker - Udskrift'!P51="X","X",IF('Rækker - Udskrift'!Q51=2,2,"")))</f>
        <v>2</v>
      </c>
      <c r="V47" s="25">
        <f>IF('Rækker - Udskrift'!O52=1,1,IF('Rækker - Udskrift'!P52="X","X",IF('Rækker - Udskrift'!Q52=2,2,"")))</f>
        <v>2</v>
      </c>
      <c r="W47" s="25">
        <f>IF('Rækker - Udskrift'!O53=1,1,IF('Rækker - Udskrift'!P53="X","X",IF('Rækker - Udskrift'!Q53=2,2,"")))</f>
        <v>2</v>
      </c>
      <c r="X47" s="25">
        <f>IF('Rækker - Udskrift'!O54=1,1,IF('Rækker - Udskrift'!P54="X","X",IF('Rækker - Udskrift'!Q54=2,2,"")))</f>
        <v>2</v>
      </c>
      <c r="Y47" s="25">
        <f>IF('Rækker - Udskrift'!O55=1,1,IF('Rækker - Udskrift'!P55="X","X",IF('Rækker - Udskrift'!Q55=2,2,"")))</f>
        <v>2</v>
      </c>
      <c r="Z47" s="25">
        <f>IF(L47&lt;&gt;"",F2,IF(M47=M10,1,0)+IF(N47=N10,1,0)+IF(O47=O10,1,0)+IF(P47=P10,1,0)+IF(Q47=Q10,1,0)+IF(R47=R10,1,0)+IF(S47=S10,1,0)+IF(T47=T10,1,0)+IF(U47=U10,1,0)+IF(V47=V10,1,0)+IF(W47=W10,1,0)+IF(X47=X10,1,0)+IF(Y47=Y10,1,0))</f>
        <v>7</v>
      </c>
      <c r="AA47" s="25">
        <f>RANK(Z47,Z12:Z75,1)</f>
        <v>61</v>
      </c>
      <c r="AB47" s="25">
        <f t="shared" si="6"/>
        <v>7</v>
      </c>
      <c r="AC47" s="25">
        <f>IF(M47=M10,4096,0)+IF(N47=N10,2048,0)+IF(O47=O10,1024,0)+IF(P47=P10,512,0)+IF(Q47=Q10,256,0)+IF(R47=R10,128,0)+IF(S47=S10,64,0)+IF(T47=T10,32,0)+IF(U47=U10,16,0)+IF(V47=V10,8,0)+IF(W47=W10,4,0)+IF(X47=X10,2,0)+IF(Y47=Y10,1,0)</f>
        <v>7010</v>
      </c>
      <c r="AD47" s="25">
        <f>RANK(AC47,AC12:AC75,1)</f>
        <v>63</v>
      </c>
      <c r="AE47" s="25">
        <f t="shared" si="4"/>
        <v>4028</v>
      </c>
      <c r="AF47" s="25">
        <f>RANK(AE47,AE12:AE75,1)</f>
        <v>64</v>
      </c>
      <c r="AG47" s="25">
        <f t="shared" si="7"/>
        <v>7</v>
      </c>
      <c r="AH47" s="25">
        <f t="shared" si="8"/>
        <v>1</v>
      </c>
    </row>
    <row r="48" spans="1:34" x14ac:dyDescent="0.15">
      <c r="A48" s="25" t="str">
        <f>[1]DB!A48</f>
        <v>Nielsen</v>
      </c>
      <c r="B48" s="25">
        <f>[1]DB!B48</f>
        <v>37</v>
      </c>
      <c r="C48" s="25">
        <f>[1]DB!C48</f>
        <v>2</v>
      </c>
      <c r="D48" s="25">
        <f>[1]DB!E48</f>
        <v>0</v>
      </c>
      <c r="E48" s="25">
        <f>IF(Rækker!J45="Disket",1,IF(I48&gt;5,1,IF(D48=1,1,0)))</f>
        <v>0</v>
      </c>
      <c r="F48" s="25">
        <f>[1]DB!G48</f>
        <v>0</v>
      </c>
      <c r="G48" s="25">
        <f>IF(Rækker!J45="Udmeldt",1,IF(F48=1,1,0))</f>
        <v>0</v>
      </c>
      <c r="H48" s="25">
        <f>[1]DB!I48</f>
        <v>0</v>
      </c>
      <c r="I48" s="25">
        <f>IF(Rækker!J45="MR",H48+1,H48)</f>
        <v>0</v>
      </c>
      <c r="J48" s="25">
        <f>[1]DB!K48</f>
        <v>0</v>
      </c>
      <c r="K48" s="25">
        <f>IF(Rækker!J45="Res",J48+1,J48)</f>
        <v>0</v>
      </c>
      <c r="L48" s="25" t="str">
        <f t="shared" si="5"/>
        <v/>
      </c>
      <c r="M48" s="25">
        <f>IF('Rækker - Udskrift'!R43=1,1,IF('Rækker - Udskrift'!S43="X","X",IF('Rækker - Udskrift'!T43=2,2,"")))</f>
        <v>2</v>
      </c>
      <c r="N48" s="25">
        <f>IF('Rækker - Udskrift'!R44=1,1,IF('Rækker - Udskrift'!S44="X","X",IF('Rækker - Udskrift'!T44=2,2,"")))</f>
        <v>2</v>
      </c>
      <c r="O48" s="25">
        <f>IF('Rækker - Udskrift'!R45=1,1,IF('Rækker - Udskrift'!S45="X","X",IF('Rækker - Udskrift'!T45=2,2,"")))</f>
        <v>1</v>
      </c>
      <c r="P48" s="25">
        <f>IF('Rækker - Udskrift'!R46=1,1,IF('Rækker - Udskrift'!S46="X","X",IF('Rækker - Udskrift'!T46=2,2,"")))</f>
        <v>1</v>
      </c>
      <c r="Q48" s="25">
        <f>IF('Rækker - Udskrift'!R47=1,1,IF('Rækker - Udskrift'!S47="X","X",IF('Rækker - Udskrift'!T47=2,2,"")))</f>
        <v>2</v>
      </c>
      <c r="R48" s="25">
        <f>IF('Rækker - Udskrift'!R48=1,1,IF('Rækker - Udskrift'!S48="X","X",IF('Rækker - Udskrift'!T48=2,2,"")))</f>
        <v>1</v>
      </c>
      <c r="S48" s="25">
        <f>IF('Rækker - Udskrift'!R49=1,1,IF('Rækker - Udskrift'!S49="X","X",IF('Rækker - Udskrift'!T49=2,2,"")))</f>
        <v>1</v>
      </c>
      <c r="T48" s="25">
        <f>IF('Rækker - Udskrift'!R50=1,1,IF('Rækker - Udskrift'!S50="X","X",IF('Rækker - Udskrift'!T50=2,2,"")))</f>
        <v>1</v>
      </c>
      <c r="U48" s="25">
        <f>IF('Rækker - Udskrift'!R51=1,1,IF('Rækker - Udskrift'!S51="X","X",IF('Rækker - Udskrift'!T51=2,2,"")))</f>
        <v>2</v>
      </c>
      <c r="V48" s="25" t="str">
        <f>IF('Rækker - Udskrift'!R52=1,1,IF('Rækker - Udskrift'!S52="X","X",IF('Rækker - Udskrift'!T52=2,2,"")))</f>
        <v>X</v>
      </c>
      <c r="W48" s="25">
        <f>IF('Rækker - Udskrift'!R53=1,1,IF('Rækker - Udskrift'!S53="X","X",IF('Rækker - Udskrift'!T53=2,2,"")))</f>
        <v>1</v>
      </c>
      <c r="X48" s="25">
        <f>IF('Rækker - Udskrift'!R54=1,1,IF('Rækker - Udskrift'!S54="X","X",IF('Rækker - Udskrift'!T54=2,2,"")))</f>
        <v>2</v>
      </c>
      <c r="Y48" s="25">
        <f>IF('Rækker - Udskrift'!R55=1,1,IF('Rækker - Udskrift'!S55="X","X",IF('Rækker - Udskrift'!T55=2,2,"")))</f>
        <v>2</v>
      </c>
      <c r="Z48" s="25">
        <f>IF(L48&lt;&gt;"",F2,IF(M48=M10,1,0)+IF(N48=N10,1,0)+IF(O48=O10,1,0)+IF(P48=P10,1,0)+IF(Q48=Q10,1,0)+IF(R48=R10,1,0)+IF(S48=S10,1,0)+IF(T48=T10,1,0)+IF(U48=U10,1,0)+IF(V48=V10,1,0)+IF(W48=W10,1,0)+IF(X48=X10,1,0)+IF(Y48=Y10,1,0))</f>
        <v>6</v>
      </c>
      <c r="AA48" s="25">
        <f>RANK(Z48,Z12:Z75,1)</f>
        <v>48</v>
      </c>
      <c r="AB48" s="25">
        <f t="shared" si="6"/>
        <v>6</v>
      </c>
      <c r="AC48" s="25">
        <f>IF(M48=M10,4096,0)+IF(N48=N10,2048,0)+IF(O48=O10,1024,0)+IF(P48=P10,512,0)+IF(Q48=Q10,256,0)+IF(R48=R10,128,0)+IF(S48=S10,64,0)+IF(T48=T10,32,0)+IF(U48=U10,16,0)+IF(V48=V10,8,0)+IF(W48=W10,4,0)+IF(X48=X10,2,0)+IF(Y48=Y10,1,0)</f>
        <v>6694</v>
      </c>
      <c r="AD48" s="25">
        <f>RANK(AC48,AC12:AC75,1)</f>
        <v>32</v>
      </c>
      <c r="AE48" s="25">
        <f t="shared" si="4"/>
        <v>3152</v>
      </c>
      <c r="AF48" s="25">
        <f>RANK(AE48,AE12:AE75,1)</f>
        <v>49</v>
      </c>
      <c r="AG48" s="25">
        <f t="shared" si="7"/>
        <v>6</v>
      </c>
      <c r="AH48" s="25">
        <f t="shared" si="8"/>
        <v>1</v>
      </c>
    </row>
    <row r="49" spans="1:34" x14ac:dyDescent="0.15">
      <c r="A49" s="25" t="str">
        <f>[1]DB!A49</f>
        <v>Nuser</v>
      </c>
      <c r="B49" s="25">
        <f>[1]DB!B49</f>
        <v>38</v>
      </c>
      <c r="C49" s="25">
        <f>[1]DB!C49</f>
        <v>5</v>
      </c>
      <c r="D49" s="25">
        <f>[1]DB!E49</f>
        <v>0</v>
      </c>
      <c r="E49" s="25">
        <f>IF(Rækker!L45="Disket",1,IF(I49&gt;5,1,IF(D49=1,1,0)))</f>
        <v>0</v>
      </c>
      <c r="F49" s="25">
        <f>[1]DB!G49</f>
        <v>0</v>
      </c>
      <c r="G49" s="25">
        <f>IF(Rækker!L45="Udmeldt",1,IF(F49=1,1,0))</f>
        <v>0</v>
      </c>
      <c r="H49" s="25">
        <f>[1]DB!I49</f>
        <v>0</v>
      </c>
      <c r="I49" s="25">
        <f>IF(Rækker!L45="MR",H49+1,H49)</f>
        <v>0</v>
      </c>
      <c r="J49" s="25">
        <f>[1]DB!K49</f>
        <v>0</v>
      </c>
      <c r="K49" s="25">
        <f>IF(Rækker!L45="Res",J49+1,J49)</f>
        <v>0</v>
      </c>
      <c r="L49" s="25" t="str">
        <f t="shared" si="5"/>
        <v/>
      </c>
      <c r="M49" s="25">
        <f>IF('Rækker - Udskrift'!U43=1,1,IF('Rækker - Udskrift'!V43="X","X",IF('Rækker - Udskrift'!W43=2,2,"")))</f>
        <v>2</v>
      </c>
      <c r="N49" s="25">
        <f>IF('Rækker - Udskrift'!U44=1,1,IF('Rækker - Udskrift'!V44="X","X",IF('Rækker - Udskrift'!W44=2,2,"")))</f>
        <v>2</v>
      </c>
      <c r="O49" s="25">
        <f>IF('Rækker - Udskrift'!U45=1,1,IF('Rækker - Udskrift'!V45="X","X",IF('Rækker - Udskrift'!W45=2,2,"")))</f>
        <v>1</v>
      </c>
      <c r="P49" s="25">
        <f>IF('Rækker - Udskrift'!U46=1,1,IF('Rækker - Udskrift'!V46="X","X",IF('Rækker - Udskrift'!W46=2,2,"")))</f>
        <v>1</v>
      </c>
      <c r="Q49" s="25">
        <f>IF('Rækker - Udskrift'!U47=1,1,IF('Rækker - Udskrift'!V47="X","X",IF('Rækker - Udskrift'!W47=2,2,"")))</f>
        <v>2</v>
      </c>
      <c r="R49" s="25">
        <f>IF('Rækker - Udskrift'!U48=1,1,IF('Rækker - Udskrift'!V48="X","X",IF('Rækker - Udskrift'!W48=2,2,"")))</f>
        <v>1</v>
      </c>
      <c r="S49" s="25" t="str">
        <f>IF('Rækker - Udskrift'!U49=1,1,IF('Rækker - Udskrift'!V49="X","X",IF('Rækker - Udskrift'!W49=2,2,"")))</f>
        <v>X</v>
      </c>
      <c r="T49" s="25">
        <f>IF('Rækker - Udskrift'!U50=1,1,IF('Rækker - Udskrift'!V50="X","X",IF('Rækker - Udskrift'!W50=2,2,"")))</f>
        <v>2</v>
      </c>
      <c r="U49" s="25">
        <f>IF('Rækker - Udskrift'!U51=1,1,IF('Rækker - Udskrift'!V51="X","X",IF('Rækker - Udskrift'!W51=2,2,"")))</f>
        <v>2</v>
      </c>
      <c r="V49" s="25">
        <f>IF('Rækker - Udskrift'!U52=1,1,IF('Rækker - Udskrift'!V52="X","X",IF('Rækker - Udskrift'!W52=2,2,"")))</f>
        <v>2</v>
      </c>
      <c r="W49" s="25">
        <f>IF('Rækker - Udskrift'!U53=1,1,IF('Rækker - Udskrift'!V53="X","X",IF('Rækker - Udskrift'!W53=2,2,"")))</f>
        <v>2</v>
      </c>
      <c r="X49" s="25">
        <f>IF('Rækker - Udskrift'!U54=1,1,IF('Rækker - Udskrift'!V54="X","X",IF('Rækker - Udskrift'!W54=2,2,"")))</f>
        <v>2</v>
      </c>
      <c r="Y49" s="25">
        <f>IF('Rækker - Udskrift'!U55=1,1,IF('Rækker - Udskrift'!V55="X","X",IF('Rækker - Udskrift'!W55=2,2,"")))</f>
        <v>2</v>
      </c>
      <c r="Z49" s="25">
        <f>IF(L49&lt;&gt;"",F2,IF(M49=M10,1,0)+IF(N49=N10,1,0)+IF(O49=O10,1,0)+IF(P49=P10,1,0)+IF(Q49=Q10,1,0)+IF(R49=R10,1,0)+IF(S49=S10,1,0)+IF(T49=T10,1,0)+IF(U49=U10,1,0)+IF(V49=V10,1,0)+IF(W49=W10,1,0)+IF(X49=X10,1,0)+IF(Y49=Y10,1,0))</f>
        <v>4</v>
      </c>
      <c r="AA49" s="25">
        <f>RANK(Z49,Z12:Z75,1)</f>
        <v>13</v>
      </c>
      <c r="AB49" s="25">
        <f t="shared" si="6"/>
        <v>4</v>
      </c>
      <c r="AC49" s="25">
        <f>IF(M49=M10,4096,0)+IF(N49=N10,2048,0)+IF(O49=O10,1024,0)+IF(P49=P10,512,0)+IF(Q49=Q10,256,0)+IF(R49=R10,128,0)+IF(S49=S10,64,0)+IF(T49=T10,32,0)+IF(U49=U10,16,0)+IF(V49=V10,8,0)+IF(W49=W10,4,0)+IF(X49=X10,2,0)+IF(Y49=Y10,1,0)</f>
        <v>6658</v>
      </c>
      <c r="AD49" s="25">
        <f>RANK(AC49,AC12:AC75,1)</f>
        <v>17</v>
      </c>
      <c r="AE49" s="25">
        <f t="shared" si="4"/>
        <v>862</v>
      </c>
      <c r="AF49" s="25">
        <f>RANK(AE49,AE12:AE75,1)</f>
        <v>13</v>
      </c>
      <c r="AG49" s="25">
        <f t="shared" si="7"/>
        <v>4</v>
      </c>
      <c r="AH49" s="25">
        <f t="shared" si="8"/>
        <v>1</v>
      </c>
    </row>
    <row r="50" spans="1:34" x14ac:dyDescent="0.15">
      <c r="A50" s="25" t="str">
        <f>[1]DB!A50</f>
        <v>Percy</v>
      </c>
      <c r="B50" s="25">
        <f>[1]DB!B50</f>
        <v>39</v>
      </c>
      <c r="C50" s="25">
        <f>[1]DB!C50</f>
        <v>2</v>
      </c>
      <c r="D50" s="25">
        <f>[1]DB!E50</f>
        <v>0</v>
      </c>
      <c r="E50" s="25">
        <f>IF(Rækker!N45="Disket",1,IF(I50&gt;5,1,IF(D50=1,1,0)))</f>
        <v>0</v>
      </c>
      <c r="F50" s="25">
        <f>[1]DB!G50</f>
        <v>0</v>
      </c>
      <c r="G50" s="25">
        <f>IF(Rækker!N45="Udmeldt",1,IF(F50=1,1,0))</f>
        <v>0</v>
      </c>
      <c r="H50" s="25">
        <f>[1]DB!I50</f>
        <v>0</v>
      </c>
      <c r="I50" s="25">
        <f>IF(Rækker!N45="MR",H50+1,H50)</f>
        <v>0</v>
      </c>
      <c r="J50" s="25">
        <f>[1]DB!K50</f>
        <v>0</v>
      </c>
      <c r="K50" s="25">
        <f>IF(Rækker!N45="Res",J50+1,J50)</f>
        <v>0</v>
      </c>
      <c r="L50" s="25" t="str">
        <f t="shared" si="5"/>
        <v/>
      </c>
      <c r="M50" s="25">
        <f>IF('Rækker - Udskrift'!X43=1,1,IF('Rækker - Udskrift'!Y43="X","X",IF('Rækker - Udskrift'!Z43=2,2,"")))</f>
        <v>2</v>
      </c>
      <c r="N50" s="25">
        <f>IF('Rækker - Udskrift'!X44=1,1,IF('Rækker - Udskrift'!Y44="X","X",IF('Rækker - Udskrift'!Z44=2,2,"")))</f>
        <v>2</v>
      </c>
      <c r="O50" s="25">
        <f>IF('Rækker - Udskrift'!X45=1,1,IF('Rækker - Udskrift'!Y45="X","X",IF('Rækker - Udskrift'!Z45=2,2,"")))</f>
        <v>1</v>
      </c>
      <c r="P50" s="25">
        <f>IF('Rækker - Udskrift'!X46=1,1,IF('Rækker - Udskrift'!Y46="X","X",IF('Rækker - Udskrift'!Z46=2,2,"")))</f>
        <v>1</v>
      </c>
      <c r="Q50" s="25">
        <f>IF('Rækker - Udskrift'!X47=1,1,IF('Rækker - Udskrift'!Y47="X","X",IF('Rækker - Udskrift'!Z47=2,2,"")))</f>
        <v>2</v>
      </c>
      <c r="R50" s="25">
        <f>IF('Rækker - Udskrift'!X48=1,1,IF('Rækker - Udskrift'!Y48="X","X",IF('Rækker - Udskrift'!Z48=2,2,"")))</f>
        <v>1</v>
      </c>
      <c r="S50" s="25">
        <f>IF('Rækker - Udskrift'!X49=1,1,IF('Rækker - Udskrift'!Y49="X","X",IF('Rækker - Udskrift'!Z49=2,2,"")))</f>
        <v>1</v>
      </c>
      <c r="T50" s="25" t="str">
        <f>IF('Rækker - Udskrift'!X50=1,1,IF('Rækker - Udskrift'!Y50="X","X",IF('Rækker - Udskrift'!Z50=2,2,"")))</f>
        <v>X</v>
      </c>
      <c r="U50" s="25">
        <f>IF('Rækker - Udskrift'!X51=1,1,IF('Rækker - Udskrift'!Y51="X","X",IF('Rækker - Udskrift'!Z51=2,2,"")))</f>
        <v>2</v>
      </c>
      <c r="V50" s="25">
        <f>IF('Rækker - Udskrift'!X52=1,1,IF('Rækker - Udskrift'!Y52="X","X",IF('Rækker - Udskrift'!Z52=2,2,"")))</f>
        <v>2</v>
      </c>
      <c r="W50" s="25">
        <f>IF('Rækker - Udskrift'!X53=1,1,IF('Rækker - Udskrift'!Y53="X","X",IF('Rækker - Udskrift'!Z53=2,2,"")))</f>
        <v>2</v>
      </c>
      <c r="X50" s="25">
        <f>IF('Rækker - Udskrift'!X54=1,1,IF('Rækker - Udskrift'!Y54="X","X",IF('Rækker - Udskrift'!Z54=2,2,"")))</f>
        <v>2</v>
      </c>
      <c r="Y50" s="25">
        <f>IF('Rækker - Udskrift'!X55=1,1,IF('Rækker - Udskrift'!Y55="X","X",IF('Rækker - Udskrift'!Z55=2,2,"")))</f>
        <v>2</v>
      </c>
      <c r="Z50" s="25">
        <f>IF(L50&lt;&gt;"",F2,IF(M50=M10,1,0)+IF(N50=N10,1,0)+IF(O50=O10,1,0)+IF(P50=P10,1,0)+IF(Q50=Q10,1,0)+IF(R50=R10,1,0)+IF(S50=S10,1,0)+IF(T50=T10,1,0)+IF(U50=U10,1,0)+IF(V50=V10,1,0)+IF(W50=W10,1,0)+IF(X50=X10,1,0)+IF(Y50=Y10,1,0))</f>
        <v>4</v>
      </c>
      <c r="AA50" s="25">
        <f>RANK(Z50,Z12:Z75,1)</f>
        <v>13</v>
      </c>
      <c r="AB50" s="25">
        <f t="shared" si="6"/>
        <v>4</v>
      </c>
      <c r="AC50" s="25">
        <f>IF(M50=M10,4096,0)+IF(N50=N10,2048,0)+IF(O50=O10,1024,0)+IF(P50=P10,512,0)+IF(Q50=Q10,256,0)+IF(R50=R10,128,0)+IF(S50=S10,64,0)+IF(T50=T10,32,0)+IF(U50=U10,16,0)+IF(V50=V10,8,0)+IF(W50=W10,4,0)+IF(X50=X10,2,0)+IF(Y50=Y10,1,0)</f>
        <v>6658</v>
      </c>
      <c r="AD50" s="25">
        <f>RANK(AC50,AC12:AC75,1)</f>
        <v>17</v>
      </c>
      <c r="AE50" s="25">
        <f t="shared" si="4"/>
        <v>862</v>
      </c>
      <c r="AF50" s="25">
        <f>RANK(AE50,AE12:AE75,1)</f>
        <v>13</v>
      </c>
      <c r="AG50" s="25">
        <f t="shared" si="7"/>
        <v>4</v>
      </c>
      <c r="AH50" s="25">
        <f t="shared" si="8"/>
        <v>1</v>
      </c>
    </row>
    <row r="51" spans="1:34" x14ac:dyDescent="0.15">
      <c r="A51" s="25" t="str">
        <f>[1]DB!A51</f>
        <v>Randers</v>
      </c>
      <c r="B51" s="25">
        <f>[1]DB!B51</f>
        <v>40</v>
      </c>
      <c r="C51" s="25">
        <f>[1]DB!C51</f>
        <v>3</v>
      </c>
      <c r="D51" s="25">
        <f>[1]DB!E51</f>
        <v>0</v>
      </c>
      <c r="E51" s="25">
        <f>IF(Rækker!P45="Disket",1,IF(I51&gt;5,1,IF(D51=1,1,0)))</f>
        <v>0</v>
      </c>
      <c r="F51" s="25">
        <f>[1]DB!G51</f>
        <v>0</v>
      </c>
      <c r="G51" s="25">
        <f>IF(Rækker!P45="Udmeldt",1,IF(F51=1,1,0))</f>
        <v>0</v>
      </c>
      <c r="H51" s="25">
        <f>[1]DB!I51</f>
        <v>0</v>
      </c>
      <c r="I51" s="25">
        <f>IF(Rækker!P45="MR",H51+1,H51)</f>
        <v>0</v>
      </c>
      <c r="J51" s="25">
        <f>[1]DB!K51</f>
        <v>0</v>
      </c>
      <c r="K51" s="25">
        <f>IF(Rækker!P45="Res",J51+1,J51)</f>
        <v>0</v>
      </c>
      <c r="L51" s="25" t="str">
        <f t="shared" si="5"/>
        <v/>
      </c>
      <c r="M51" s="25">
        <f>IF('Rækker - Udskrift'!AA43=1,1,IF('Rækker - Udskrift'!AB43="X","X",IF('Rækker - Udskrift'!AC43=2,2,"")))</f>
        <v>2</v>
      </c>
      <c r="N51" s="25">
        <f>IF('Rækker - Udskrift'!AA44=1,1,IF('Rækker - Udskrift'!AB44="X","X",IF('Rækker - Udskrift'!AC44=2,2,"")))</f>
        <v>1</v>
      </c>
      <c r="O51" s="25">
        <f>IF('Rækker - Udskrift'!AA45=1,1,IF('Rækker - Udskrift'!AB45="X","X",IF('Rækker - Udskrift'!AC45=2,2,"")))</f>
        <v>2</v>
      </c>
      <c r="P51" s="25">
        <f>IF('Rækker - Udskrift'!AA46=1,1,IF('Rækker - Udskrift'!AB46="X","X",IF('Rækker - Udskrift'!AC46=2,2,"")))</f>
        <v>1</v>
      </c>
      <c r="Q51" s="25">
        <f>IF('Rækker - Udskrift'!AA47=1,1,IF('Rækker - Udskrift'!AB47="X","X",IF('Rækker - Udskrift'!AC47=2,2,"")))</f>
        <v>2</v>
      </c>
      <c r="R51" s="25">
        <f>IF('Rækker - Udskrift'!AA48=1,1,IF('Rækker - Udskrift'!AB48="X","X",IF('Rækker - Udskrift'!AC48=2,2,"")))</f>
        <v>1</v>
      </c>
      <c r="S51" s="25">
        <f>IF('Rækker - Udskrift'!AA49=1,1,IF('Rækker - Udskrift'!AB49="X","X",IF('Rækker - Udskrift'!AC49=2,2,"")))</f>
        <v>2</v>
      </c>
      <c r="T51" s="25">
        <f>IF('Rækker - Udskrift'!AA50=1,1,IF('Rækker - Udskrift'!AB50="X","X",IF('Rækker - Udskrift'!AC50=2,2,"")))</f>
        <v>1</v>
      </c>
      <c r="U51" s="25">
        <f>IF('Rækker - Udskrift'!AA51=1,1,IF('Rækker - Udskrift'!AB51="X","X",IF('Rækker - Udskrift'!AC51=2,2,"")))</f>
        <v>2</v>
      </c>
      <c r="V51" s="25" t="str">
        <f>IF('Rækker - Udskrift'!AA52=1,1,IF('Rækker - Udskrift'!AB52="X","X",IF('Rækker - Udskrift'!AC52=2,2,"")))</f>
        <v>X</v>
      </c>
      <c r="W51" s="25">
        <f>IF('Rækker - Udskrift'!AA53=1,1,IF('Rækker - Udskrift'!AB53="X","X",IF('Rækker - Udskrift'!AC53=2,2,"")))</f>
        <v>2</v>
      </c>
      <c r="X51" s="25">
        <f>IF('Rækker - Udskrift'!AA54=1,1,IF('Rækker - Udskrift'!AB54="X","X",IF('Rækker - Udskrift'!AC54=2,2,"")))</f>
        <v>2</v>
      </c>
      <c r="Y51" s="25">
        <f>IF('Rækker - Udskrift'!AA55=1,1,IF('Rækker - Udskrift'!AB55="X","X",IF('Rækker - Udskrift'!AC55=2,2,"")))</f>
        <v>2</v>
      </c>
      <c r="Z51" s="25">
        <f>IF(L51&lt;&gt;"",F2,IF(M51=M10,1,0)+IF(N51=N10,1,0)+IF(O51=O10,1,0)+IF(P51=P10,1,0)+IF(Q51=Q10,1,0)+IF(R51=R10,1,0)+IF(S51=S10,1,0)+IF(T51=T10,1,0)+IF(U51=U10,1,0)+IF(V51=V10,1,0)+IF(W51=W10,1,0)+IF(X51=X10,1,0)+IF(Y51=Y10,1,0))</f>
        <v>6</v>
      </c>
      <c r="AA51" s="25">
        <f>RANK(Z51,Z12:Z75,1)</f>
        <v>48</v>
      </c>
      <c r="AB51" s="25">
        <f t="shared" si="6"/>
        <v>6</v>
      </c>
      <c r="AC51" s="25">
        <f>IF(M51=M10,4096,0)+IF(N51=N10,2048,0)+IF(O51=O10,1024,0)+IF(P51=P10,512,0)+IF(Q51=Q10,256,0)+IF(R51=R10,128,0)+IF(S51=S10,64,0)+IF(T51=T10,32,0)+IF(U51=U10,16,0)+IF(V51=V10,8,0)+IF(W51=W10,4,0)+IF(X51=X10,2,0)+IF(Y51=Y10,1,0)</f>
        <v>5730</v>
      </c>
      <c r="AD51" s="25">
        <f>RANK(AC51,AC12:AC75,1)</f>
        <v>16</v>
      </c>
      <c r="AE51" s="25">
        <f t="shared" si="4"/>
        <v>3136</v>
      </c>
      <c r="AF51" s="25">
        <f>RANK(AE51,AE12:AE75,1)</f>
        <v>48</v>
      </c>
      <c r="AG51" s="25">
        <f t="shared" si="7"/>
        <v>6</v>
      </c>
      <c r="AH51" s="25">
        <f t="shared" si="8"/>
        <v>1</v>
      </c>
    </row>
    <row r="52" spans="1:34" x14ac:dyDescent="0.15">
      <c r="A52" s="25" t="str">
        <f>[1]DB!A52</f>
        <v>Robbo</v>
      </c>
      <c r="B52" s="25">
        <f>[1]DB!B52</f>
        <v>41</v>
      </c>
      <c r="C52" s="25">
        <f>[1]DB!C52</f>
        <v>2</v>
      </c>
      <c r="D52" s="25">
        <f>[1]DB!E52</f>
        <v>0</v>
      </c>
      <c r="E52" s="25">
        <f>IF(Rækker!R45="Disket",1,IF(I52&gt;5,1,IF(D52=1,1,0)))</f>
        <v>0</v>
      </c>
      <c r="F52" s="25">
        <f>[1]DB!G52</f>
        <v>0</v>
      </c>
      <c r="G52" s="25">
        <f>IF(Rækker!R45="Udmeldt",1,IF(F52=1,1,0))</f>
        <v>0</v>
      </c>
      <c r="H52" s="25">
        <f>[1]DB!I52</f>
        <v>0</v>
      </c>
      <c r="I52" s="25">
        <f>IF(Rækker!R45="MR",H52+1,H52)</f>
        <v>0</v>
      </c>
      <c r="J52" s="25">
        <f>[1]DB!K52</f>
        <v>0</v>
      </c>
      <c r="K52" s="25">
        <f>IF(Rækker!R45="Res",J52+1,J52)</f>
        <v>0</v>
      </c>
      <c r="L52" s="25" t="str">
        <f t="shared" si="5"/>
        <v/>
      </c>
      <c r="M52" s="25">
        <f>IF('Rækker - Udskrift'!AD43=1,1,IF('Rækker - Udskrift'!AE43="X","X",IF('Rækker - Udskrift'!AF43=2,2,"")))</f>
        <v>2</v>
      </c>
      <c r="N52" s="25">
        <f>IF('Rækker - Udskrift'!AD44=1,1,IF('Rækker - Udskrift'!AE44="X","X",IF('Rækker - Udskrift'!AF44=2,2,"")))</f>
        <v>2</v>
      </c>
      <c r="O52" s="25">
        <f>IF('Rækker - Udskrift'!AD45=1,1,IF('Rækker - Udskrift'!AE45="X","X",IF('Rækker - Udskrift'!AF45=2,2,"")))</f>
        <v>1</v>
      </c>
      <c r="P52" s="25">
        <f>IF('Rækker - Udskrift'!AD46=1,1,IF('Rækker - Udskrift'!AE46="X","X",IF('Rækker - Udskrift'!AF46=2,2,"")))</f>
        <v>1</v>
      </c>
      <c r="Q52" s="25">
        <f>IF('Rækker - Udskrift'!AD47=1,1,IF('Rækker - Udskrift'!AE47="X","X",IF('Rækker - Udskrift'!AF47=2,2,"")))</f>
        <v>2</v>
      </c>
      <c r="R52" s="25">
        <f>IF('Rækker - Udskrift'!AD48=1,1,IF('Rækker - Udskrift'!AE48="X","X",IF('Rækker - Udskrift'!AF48=2,2,"")))</f>
        <v>1</v>
      </c>
      <c r="S52" s="25">
        <f>IF('Rækker - Udskrift'!AD49=1,1,IF('Rækker - Udskrift'!AE49="X","X",IF('Rækker - Udskrift'!AF49=2,2,"")))</f>
        <v>2</v>
      </c>
      <c r="T52" s="25">
        <f>IF('Rækker - Udskrift'!AD50=1,1,IF('Rækker - Udskrift'!AE50="X","X",IF('Rækker - Udskrift'!AF50=2,2,"")))</f>
        <v>1</v>
      </c>
      <c r="U52" s="25">
        <f>IF('Rækker - Udskrift'!AD51=1,1,IF('Rækker - Udskrift'!AE51="X","X",IF('Rækker - Udskrift'!AF51=2,2,"")))</f>
        <v>2</v>
      </c>
      <c r="V52" s="25">
        <f>IF('Rækker - Udskrift'!AD52=1,1,IF('Rækker - Udskrift'!AE52="X","X",IF('Rækker - Udskrift'!AF52=2,2,"")))</f>
        <v>2</v>
      </c>
      <c r="W52" s="25" t="str">
        <f>IF('Rækker - Udskrift'!AD53=1,1,IF('Rækker - Udskrift'!AE53="X","X",IF('Rækker - Udskrift'!AF53=2,2,"")))</f>
        <v>X</v>
      </c>
      <c r="X52" s="25">
        <f>IF('Rækker - Udskrift'!AD54=1,1,IF('Rækker - Udskrift'!AE54="X","X",IF('Rækker - Udskrift'!AF54=2,2,"")))</f>
        <v>2</v>
      </c>
      <c r="Y52" s="25">
        <f>IF('Rækker - Udskrift'!AD55=1,1,IF('Rækker - Udskrift'!AE55="X","X",IF('Rækker - Udskrift'!AF55=2,2,"")))</f>
        <v>2</v>
      </c>
      <c r="Z52" s="25">
        <f>IF(L52&lt;&gt;"",F2,IF(M52=M10,1,0)+IF(N52=N10,1,0)+IF(O52=O10,1,0)+IF(P52=P10,1,0)+IF(Q52=Q10,1,0)+IF(R52=R10,1,0)+IF(S52=S10,1,0)+IF(T52=T10,1,0)+IF(U52=U10,1,0)+IF(V52=V10,1,0)+IF(W52=W10,1,0)+IF(X52=X10,1,0)+IF(Y52=Y10,1,0))</f>
        <v>6</v>
      </c>
      <c r="AA52" s="25">
        <f>RANK(Z52,Z12:Z75,1)</f>
        <v>48</v>
      </c>
      <c r="AB52" s="25">
        <f t="shared" si="6"/>
        <v>6</v>
      </c>
      <c r="AC52" s="25">
        <f>IF(M52=M10,4096,0)+IF(N52=N10,2048,0)+IF(O52=O10,1024,0)+IF(P52=P10,512,0)+IF(Q52=Q10,256,0)+IF(R52=R10,128,0)+IF(S52=S10,64,0)+IF(T52=T10,32,0)+IF(U52=U10,16,0)+IF(V52=V10,8,0)+IF(W52=W10,4,0)+IF(X52=X10,2,0)+IF(Y52=Y10,1,0)</f>
        <v>6754</v>
      </c>
      <c r="AD52" s="25">
        <f>RANK(AC52,AC12:AC75,1)</f>
        <v>53</v>
      </c>
      <c r="AE52" s="25">
        <f t="shared" si="4"/>
        <v>3173</v>
      </c>
      <c r="AF52" s="25">
        <f>RANK(AE52,AE12:AE75,1)</f>
        <v>52</v>
      </c>
      <c r="AG52" s="25">
        <f t="shared" si="7"/>
        <v>6</v>
      </c>
      <c r="AH52" s="25">
        <f t="shared" si="8"/>
        <v>1</v>
      </c>
    </row>
    <row r="53" spans="1:34" x14ac:dyDescent="0.15">
      <c r="A53" s="25" t="str">
        <f>[1]DB!A53</f>
        <v>Schøn</v>
      </c>
      <c r="B53" s="25">
        <f>[1]DB!B53</f>
        <v>42</v>
      </c>
      <c r="C53" s="25">
        <f>[1]DB!C53</f>
        <v>1</v>
      </c>
      <c r="D53" s="25">
        <f>[1]DB!E53</f>
        <v>0</v>
      </c>
      <c r="E53" s="25">
        <f>IF(Rækker!T45="Disket",1,IF(I53&gt;5,1,IF(D53=1,1,0)))</f>
        <v>0</v>
      </c>
      <c r="F53" s="25">
        <f>[1]DB!G53</f>
        <v>0</v>
      </c>
      <c r="G53" s="25">
        <f>IF(Rækker!T45="Udmeldt",1,IF(F53=1,1,0))</f>
        <v>0</v>
      </c>
      <c r="H53" s="25">
        <f>[1]DB!I53</f>
        <v>0</v>
      </c>
      <c r="I53" s="25">
        <f>IF(Rækker!T45="MR",H53+1,H53)</f>
        <v>0</v>
      </c>
      <c r="J53" s="25">
        <f>[1]DB!K53</f>
        <v>0</v>
      </c>
      <c r="K53" s="25">
        <f>IF(Rækker!T45="Res",J53+1,J53)</f>
        <v>0</v>
      </c>
      <c r="L53" s="25" t="str">
        <f t="shared" si="5"/>
        <v/>
      </c>
      <c r="M53" s="25">
        <f>IF('Rækker - Udskrift'!AG43=1,1,IF('Rækker - Udskrift'!AH43="X","X",IF('Rækker - Udskrift'!AI43=2,2,"")))</f>
        <v>2</v>
      </c>
      <c r="N53" s="25">
        <f>IF('Rækker - Udskrift'!AG44=1,1,IF('Rækker - Udskrift'!AH44="X","X",IF('Rækker - Udskrift'!AI44=2,2,"")))</f>
        <v>2</v>
      </c>
      <c r="O53" s="25">
        <f>IF('Rækker - Udskrift'!AG45=1,1,IF('Rækker - Udskrift'!AH45="X","X",IF('Rækker - Udskrift'!AI45=2,2,"")))</f>
        <v>1</v>
      </c>
      <c r="P53" s="25">
        <f>IF('Rækker - Udskrift'!AG46=1,1,IF('Rækker - Udskrift'!AH46="X","X",IF('Rækker - Udskrift'!AI46=2,2,"")))</f>
        <v>1</v>
      </c>
      <c r="Q53" s="25">
        <f>IF('Rækker - Udskrift'!AG47=1,1,IF('Rækker - Udskrift'!AH47="X","X",IF('Rækker - Udskrift'!AI47=2,2,"")))</f>
        <v>2</v>
      </c>
      <c r="R53" s="25">
        <f>IF('Rækker - Udskrift'!AG48=1,1,IF('Rækker - Udskrift'!AH48="X","X",IF('Rækker - Udskrift'!AI48=2,2,"")))</f>
        <v>1</v>
      </c>
      <c r="S53" s="25" t="str">
        <f>IF('Rækker - Udskrift'!AG49=1,1,IF('Rækker - Udskrift'!AH49="X","X",IF('Rækker - Udskrift'!AI49=2,2,"")))</f>
        <v>X</v>
      </c>
      <c r="T53" s="25">
        <f>IF('Rækker - Udskrift'!AG50=1,1,IF('Rækker - Udskrift'!AH50="X","X",IF('Rækker - Udskrift'!AI50=2,2,"")))</f>
        <v>2</v>
      </c>
      <c r="U53" s="25">
        <f>IF('Rækker - Udskrift'!AG51=1,1,IF('Rækker - Udskrift'!AH51="X","X",IF('Rækker - Udskrift'!AI51=2,2,"")))</f>
        <v>2</v>
      </c>
      <c r="V53" s="25" t="str">
        <f>IF('Rækker - Udskrift'!AG52=1,1,IF('Rækker - Udskrift'!AH52="X","X",IF('Rækker - Udskrift'!AI52=2,2,"")))</f>
        <v>X</v>
      </c>
      <c r="W53" s="25">
        <f>IF('Rækker - Udskrift'!AG53=1,1,IF('Rækker - Udskrift'!AH53="X","X",IF('Rækker - Udskrift'!AI53=2,2,"")))</f>
        <v>2</v>
      </c>
      <c r="X53" s="25">
        <f>IF('Rækker - Udskrift'!AG54=1,1,IF('Rækker - Udskrift'!AH54="X","X",IF('Rækker - Udskrift'!AI54=2,2,"")))</f>
        <v>2</v>
      </c>
      <c r="Y53" s="25">
        <f>IF('Rækker - Udskrift'!AG55=1,1,IF('Rækker - Udskrift'!AH55="X","X",IF('Rækker - Udskrift'!AI55=2,2,"")))</f>
        <v>2</v>
      </c>
      <c r="Z53" s="25">
        <f>IF(L53&lt;&gt;"",F2,IF(M53=M10,1,0)+IF(N53=N10,1,0)+IF(O53=O10,1,0)+IF(P53=P10,1,0)+IF(Q53=Q10,1,0)+IF(R53=R10,1,0)+IF(S53=S10,1,0)+IF(T53=T10,1,0)+IF(U53=U10,1,0)+IF(V53=V10,1,0)+IF(W53=W10,1,0)+IF(X53=X10,1,0)+IF(Y53=Y10,1,0))</f>
        <v>4</v>
      </c>
      <c r="AA53" s="25">
        <f>RANK(Z53,Z12:Z75,1)</f>
        <v>13</v>
      </c>
      <c r="AB53" s="25">
        <f t="shared" si="6"/>
        <v>4</v>
      </c>
      <c r="AC53" s="25">
        <f>IF(M53=M10,4096,0)+IF(N53=N10,2048,0)+IF(O53=O10,1024,0)+IF(P53=P10,512,0)+IF(Q53=Q10,256,0)+IF(R53=R10,128,0)+IF(S53=S10,64,0)+IF(T53=T10,32,0)+IF(U53=U10,16,0)+IF(V53=V10,8,0)+IF(W53=W10,4,0)+IF(X53=X10,2,0)+IF(Y53=Y10,1,0)</f>
        <v>6658</v>
      </c>
      <c r="AD53" s="25">
        <f>RANK(AC53,AC12:AC75,1)</f>
        <v>17</v>
      </c>
      <c r="AE53" s="25">
        <f t="shared" si="4"/>
        <v>862</v>
      </c>
      <c r="AF53" s="25">
        <f>RANK(AE53,AE12:AE75,1)</f>
        <v>13</v>
      </c>
      <c r="AG53" s="25">
        <f t="shared" si="7"/>
        <v>4</v>
      </c>
      <c r="AH53" s="25">
        <f t="shared" si="8"/>
        <v>1</v>
      </c>
    </row>
    <row r="54" spans="1:34" x14ac:dyDescent="0.15">
      <c r="A54" s="25" t="str">
        <f>[1]DB!A54</f>
        <v>Sebjoh</v>
      </c>
      <c r="B54" s="25">
        <f>[1]DB!B54</f>
        <v>43</v>
      </c>
      <c r="C54" s="25">
        <f>[1]DB!C54</f>
        <v>1</v>
      </c>
      <c r="D54" s="25">
        <f>[1]DB!E54</f>
        <v>0</v>
      </c>
      <c r="E54" s="25">
        <f>IF(Rækker!V45="Disket",1,IF(I54&gt;5,1,IF(D54=1,1,0)))</f>
        <v>0</v>
      </c>
      <c r="F54" s="25">
        <f>[1]DB!G54</f>
        <v>0</v>
      </c>
      <c r="G54" s="25">
        <f>IF(Rækker!V45="Udmeldt",1,IF(F54=1,1,0))</f>
        <v>0</v>
      </c>
      <c r="H54" s="25">
        <f>[1]DB!I54</f>
        <v>0</v>
      </c>
      <c r="I54" s="25">
        <f>IF(Rækker!V45="MR",H54+1,H54)</f>
        <v>0</v>
      </c>
      <c r="J54" s="25">
        <f>[1]DB!K54</f>
        <v>0</v>
      </c>
      <c r="K54" s="25">
        <f>IF(Rækker!V45="Res",J54+1,J54)</f>
        <v>0</v>
      </c>
      <c r="L54" s="25" t="str">
        <f t="shared" si="5"/>
        <v/>
      </c>
      <c r="M54" s="25">
        <f>IF('Rækker - Udskrift'!AJ43=1,1,IF('Rækker - Udskrift'!AK43="X","X",IF('Rækker - Udskrift'!AL43=2,2,"")))</f>
        <v>2</v>
      </c>
      <c r="N54" s="25">
        <f>IF('Rækker - Udskrift'!AJ44=1,1,IF('Rækker - Udskrift'!AK44="X","X",IF('Rækker - Udskrift'!AL44=2,2,"")))</f>
        <v>2</v>
      </c>
      <c r="O54" s="25">
        <f>IF('Rækker - Udskrift'!AJ45=1,1,IF('Rækker - Udskrift'!AK45="X","X",IF('Rækker - Udskrift'!AL45=2,2,"")))</f>
        <v>1</v>
      </c>
      <c r="P54" s="25">
        <f>IF('Rækker - Udskrift'!AJ46=1,1,IF('Rækker - Udskrift'!AK46="X","X",IF('Rækker - Udskrift'!AL46=2,2,"")))</f>
        <v>1</v>
      </c>
      <c r="Q54" s="25">
        <f>IF('Rækker - Udskrift'!AJ47=1,1,IF('Rækker - Udskrift'!AK47="X","X",IF('Rækker - Udskrift'!AL47=2,2,"")))</f>
        <v>2</v>
      </c>
      <c r="R54" s="25">
        <f>IF('Rækker - Udskrift'!AJ48=1,1,IF('Rækker - Udskrift'!AK48="X","X",IF('Rækker - Udskrift'!AL48=2,2,"")))</f>
        <v>1</v>
      </c>
      <c r="S54" s="25">
        <f>IF('Rækker - Udskrift'!AJ49=1,1,IF('Rækker - Udskrift'!AK49="X","X",IF('Rækker - Udskrift'!AL49=2,2,"")))</f>
        <v>2</v>
      </c>
      <c r="T54" s="25">
        <f>IF('Rækker - Udskrift'!AJ50=1,1,IF('Rækker - Udskrift'!AK50="X","X",IF('Rækker - Udskrift'!AL50=2,2,"")))</f>
        <v>2</v>
      </c>
      <c r="U54" s="25">
        <f>IF('Rækker - Udskrift'!AJ51=1,1,IF('Rækker - Udskrift'!AK51="X","X",IF('Rækker - Udskrift'!AL51=2,2,"")))</f>
        <v>2</v>
      </c>
      <c r="V54" s="25" t="str">
        <f>IF('Rækker - Udskrift'!AJ52=1,1,IF('Rækker - Udskrift'!AK52="X","X",IF('Rækker - Udskrift'!AL52=2,2,"")))</f>
        <v>X</v>
      </c>
      <c r="W54" s="25" t="str">
        <f>IF('Rækker - Udskrift'!AJ53=1,1,IF('Rækker - Udskrift'!AK53="X","X",IF('Rækker - Udskrift'!AL53=2,2,"")))</f>
        <v>X</v>
      </c>
      <c r="X54" s="25">
        <f>IF('Rækker - Udskrift'!AJ54=1,1,IF('Rækker - Udskrift'!AK54="X","X",IF('Rækker - Udskrift'!AL54=2,2,"")))</f>
        <v>2</v>
      </c>
      <c r="Y54" s="25">
        <f>IF('Rækker - Udskrift'!AJ55=1,1,IF('Rækker - Udskrift'!AK55="X","X",IF('Rækker - Udskrift'!AL55=2,2,"")))</f>
        <v>2</v>
      </c>
      <c r="Z54" s="25">
        <f>IF(L54&lt;&gt;"",F2,IF(M54=M10,1,0)+IF(N54=N10,1,0)+IF(O54=O10,1,0)+IF(P54=P10,1,0)+IF(Q54=Q10,1,0)+IF(R54=R10,1,0)+IF(S54=S10,1,0)+IF(T54=T10,1,0)+IF(U54=U10,1,0)+IF(V54=V10,1,0)+IF(W54=W10,1,0)+IF(X54=X10,1,0)+IF(Y54=Y10,1,0))</f>
        <v>5</v>
      </c>
      <c r="AA54" s="25">
        <f>RANK(Z54,Z12:Z75,1)</f>
        <v>25</v>
      </c>
      <c r="AB54" s="25">
        <f t="shared" si="6"/>
        <v>5</v>
      </c>
      <c r="AC54" s="25">
        <f>IF(M54=M10,4096,0)+IF(N54=N10,2048,0)+IF(O54=O10,1024,0)+IF(P54=P10,512,0)+IF(Q54=Q10,256,0)+IF(R54=R10,128,0)+IF(S54=S10,64,0)+IF(T54=T10,32,0)+IF(U54=U10,16,0)+IF(V54=V10,8,0)+IF(W54=W10,4,0)+IF(X54=X10,2,0)+IF(Y54=Y10,1,0)</f>
        <v>6722</v>
      </c>
      <c r="AD54" s="25">
        <f>RANK(AC54,AC12:AC75,1)</f>
        <v>34</v>
      </c>
      <c r="AE54" s="25">
        <f t="shared" si="4"/>
        <v>1659</v>
      </c>
      <c r="AF54" s="25">
        <f>RANK(AE54,AE12:AE75,1)</f>
        <v>32</v>
      </c>
      <c r="AG54" s="25">
        <f t="shared" si="7"/>
        <v>5</v>
      </c>
      <c r="AH54" s="25">
        <f t="shared" si="8"/>
        <v>1</v>
      </c>
    </row>
    <row r="55" spans="1:34" x14ac:dyDescent="0.15">
      <c r="A55" s="25" t="str">
        <f>[1]DB!A55</f>
        <v>Select</v>
      </c>
      <c r="B55" s="25">
        <f>[1]DB!B55</f>
        <v>44</v>
      </c>
      <c r="C55" s="25">
        <f>[1]DB!C55</f>
        <v>10</v>
      </c>
      <c r="D55" s="25">
        <f>[1]DB!E55</f>
        <v>0</v>
      </c>
      <c r="E55" s="25">
        <f>IF(Rækker!X45="Disket",1,IF(I55&gt;5,1,IF(D55=1,1,0)))</f>
        <v>0</v>
      </c>
      <c r="F55" s="25">
        <f>[1]DB!G55</f>
        <v>0</v>
      </c>
      <c r="G55" s="25">
        <f>IF(Rækker!X45="Udmeldt",1,IF(F55=1,1,0))</f>
        <v>0</v>
      </c>
      <c r="H55" s="25">
        <f>[1]DB!I55</f>
        <v>0</v>
      </c>
      <c r="I55" s="25">
        <f>IF(Rækker!X45="MR",H55+1,H55)</f>
        <v>0</v>
      </c>
      <c r="J55" s="25">
        <f>[1]DB!K55</f>
        <v>0</v>
      </c>
      <c r="K55" s="25">
        <f>IF(Rækker!X45="Res",J55+1,J55)</f>
        <v>0</v>
      </c>
      <c r="L55" s="25" t="str">
        <f t="shared" si="5"/>
        <v/>
      </c>
      <c r="M55" s="25">
        <f>IF('Rækker - Udskrift'!AM43=1,1,IF('Rækker - Udskrift'!AN43="X","X",IF('Rækker - Udskrift'!AO43=2,2,"")))</f>
        <v>2</v>
      </c>
      <c r="N55" s="25">
        <f>IF('Rækker - Udskrift'!AM44=1,1,IF('Rækker - Udskrift'!AN44="X","X",IF('Rækker - Udskrift'!AO44=2,2,"")))</f>
        <v>2</v>
      </c>
      <c r="O55" s="25">
        <f>IF('Rækker - Udskrift'!AM45=1,1,IF('Rækker - Udskrift'!AN45="X","X",IF('Rækker - Udskrift'!AO45=2,2,"")))</f>
        <v>1</v>
      </c>
      <c r="P55" s="25">
        <f>IF('Rækker - Udskrift'!AM46=1,1,IF('Rækker - Udskrift'!AN46="X","X",IF('Rækker - Udskrift'!AO46=2,2,"")))</f>
        <v>1</v>
      </c>
      <c r="Q55" s="25">
        <f>IF('Rækker - Udskrift'!AM47=1,1,IF('Rækker - Udskrift'!AN47="X","X",IF('Rækker - Udskrift'!AO47=2,2,"")))</f>
        <v>2</v>
      </c>
      <c r="R55" s="25">
        <f>IF('Rækker - Udskrift'!AM48=1,1,IF('Rækker - Udskrift'!AN48="X","X",IF('Rækker - Udskrift'!AO48=2,2,"")))</f>
        <v>1</v>
      </c>
      <c r="S55" s="25">
        <f>IF('Rækker - Udskrift'!AM49=1,1,IF('Rækker - Udskrift'!AN49="X","X",IF('Rækker - Udskrift'!AO49=2,2,"")))</f>
        <v>2</v>
      </c>
      <c r="T55" s="25">
        <f>IF('Rækker - Udskrift'!AM50=1,1,IF('Rækker - Udskrift'!AN50="X","X",IF('Rækker - Udskrift'!AO50=2,2,"")))</f>
        <v>2</v>
      </c>
      <c r="U55" s="25">
        <f>IF('Rækker - Udskrift'!AM51=1,1,IF('Rækker - Udskrift'!AN51="X","X",IF('Rækker - Udskrift'!AO51=2,2,"")))</f>
        <v>2</v>
      </c>
      <c r="V55" s="25">
        <f>IF('Rækker - Udskrift'!AM52=1,1,IF('Rækker - Udskrift'!AN52="X","X",IF('Rækker - Udskrift'!AO52=2,2,"")))</f>
        <v>1</v>
      </c>
      <c r="W55" s="25" t="str">
        <f>IF('Rækker - Udskrift'!AM53=1,1,IF('Rækker - Udskrift'!AN53="X","X",IF('Rækker - Udskrift'!AO53=2,2,"")))</f>
        <v>X</v>
      </c>
      <c r="X55" s="25">
        <f>IF('Rækker - Udskrift'!AM54=1,1,IF('Rækker - Udskrift'!AN54="X","X",IF('Rækker - Udskrift'!AO54=2,2,"")))</f>
        <v>2</v>
      </c>
      <c r="Y55" s="25">
        <f>IF('Rækker - Udskrift'!AM55=1,1,IF('Rækker - Udskrift'!AN55="X","X",IF('Rækker - Udskrift'!AO55=2,2,"")))</f>
        <v>2</v>
      </c>
      <c r="Z55" s="25">
        <f>IF(L55&lt;&gt;"",F2,IF(M55=M10,1,0)+IF(N55=N10,1,0)+IF(O55=O10,1,0)+IF(P55=P10,1,0)+IF(Q55=Q10,1,0)+IF(R55=R10,1,0)+IF(S55=S10,1,0)+IF(T55=T10,1,0)+IF(U55=U10,1,0)+IF(V55=V10,1,0)+IF(W55=W10,1,0)+IF(X55=X10,1,0)+IF(Y55=Y10,1,0))</f>
        <v>6</v>
      </c>
      <c r="AA55" s="25">
        <f>RANK(Z55,Z12:Z75,1)</f>
        <v>48</v>
      </c>
      <c r="AB55" s="25">
        <f t="shared" si="6"/>
        <v>6</v>
      </c>
      <c r="AC55" s="25">
        <f>IF(M55=M10,4096,0)+IF(N55=N10,2048,0)+IF(O55=O10,1024,0)+IF(P55=P10,512,0)+IF(Q55=Q10,256,0)+IF(R55=R10,128,0)+IF(S55=S10,64,0)+IF(T55=T10,32,0)+IF(U55=U10,16,0)+IF(V55=V10,8,0)+IF(W55=W10,4,0)+IF(X55=X10,2,0)+IF(Y55=Y10,1,0)</f>
        <v>6730</v>
      </c>
      <c r="AD55" s="25">
        <f>RANK(AC55,AC12:AC75,1)</f>
        <v>50</v>
      </c>
      <c r="AE55" s="25">
        <f t="shared" si="4"/>
        <v>3170</v>
      </c>
      <c r="AF55" s="25">
        <f>RANK(AE55,AE12:AE75,1)</f>
        <v>50</v>
      </c>
      <c r="AG55" s="25">
        <f t="shared" si="7"/>
        <v>6</v>
      </c>
      <c r="AH55" s="25">
        <f t="shared" si="8"/>
        <v>1</v>
      </c>
    </row>
    <row r="56" spans="1:34" x14ac:dyDescent="0.15">
      <c r="A56" s="25" t="str">
        <f>[1]DB!A56</f>
        <v>SPVK</v>
      </c>
      <c r="B56" s="25">
        <f>[1]DB!B56</f>
        <v>45</v>
      </c>
      <c r="C56" s="25">
        <f>[1]DB!C56</f>
        <v>5</v>
      </c>
      <c r="D56" s="25">
        <f>[1]DB!E56</f>
        <v>0</v>
      </c>
      <c r="E56" s="25">
        <f>IF(Rækker!Z45="Disket",1,IF(I56&gt;5,1,IF(D56=1,1,0)))</f>
        <v>0</v>
      </c>
      <c r="F56" s="25">
        <f>[1]DB!G56</f>
        <v>0</v>
      </c>
      <c r="G56" s="25">
        <f>IF(Rækker!Z45="Udmeldt",1,IF(F56=1,1,0))</f>
        <v>0</v>
      </c>
      <c r="H56" s="25">
        <f>[1]DB!I56</f>
        <v>0</v>
      </c>
      <c r="I56" s="25">
        <f>IF(Rækker!Z45="MR",H56+1,H56)</f>
        <v>0</v>
      </c>
      <c r="J56" s="25">
        <f>[1]DB!K56</f>
        <v>0</v>
      </c>
      <c r="K56" s="25">
        <f>IF(Rækker!Z45="Res",J56+1,J56)</f>
        <v>0</v>
      </c>
      <c r="L56" s="25" t="str">
        <f t="shared" si="5"/>
        <v/>
      </c>
      <c r="M56" s="25">
        <f>IF('Rækker - Udskrift'!AP43=1,1,IF('Rækker - Udskrift'!AQ43="X","X",IF('Rækker - Udskrift'!AR43=2,2,"")))</f>
        <v>2</v>
      </c>
      <c r="N56" s="25">
        <f>IF('Rækker - Udskrift'!AP44=1,1,IF('Rækker - Udskrift'!AQ44="X","X",IF('Rækker - Udskrift'!AR44=2,2,"")))</f>
        <v>2</v>
      </c>
      <c r="O56" s="25">
        <f>IF('Rækker - Udskrift'!AP45=1,1,IF('Rækker - Udskrift'!AQ45="X","X",IF('Rækker - Udskrift'!AR45=2,2,"")))</f>
        <v>1</v>
      </c>
      <c r="P56" s="25">
        <f>IF('Rækker - Udskrift'!AP46=1,1,IF('Rækker - Udskrift'!AQ46="X","X",IF('Rækker - Udskrift'!AR46=2,2,"")))</f>
        <v>1</v>
      </c>
      <c r="Q56" s="25">
        <f>IF('Rækker - Udskrift'!AP47=1,1,IF('Rækker - Udskrift'!AQ47="X","X",IF('Rækker - Udskrift'!AR47=2,2,"")))</f>
        <v>2</v>
      </c>
      <c r="R56" s="25">
        <f>IF('Rækker - Udskrift'!AP48=1,1,IF('Rækker - Udskrift'!AQ48="X","X",IF('Rækker - Udskrift'!AR48=2,2,"")))</f>
        <v>1</v>
      </c>
      <c r="S56" s="25">
        <f>IF('Rækker - Udskrift'!AP49=1,1,IF('Rækker - Udskrift'!AQ49="X","X",IF('Rækker - Udskrift'!AR49=2,2,"")))</f>
        <v>2</v>
      </c>
      <c r="T56" s="25">
        <f>IF('Rækker - Udskrift'!AP50=1,1,IF('Rækker - Udskrift'!AQ50="X","X",IF('Rækker - Udskrift'!AR50=2,2,"")))</f>
        <v>1</v>
      </c>
      <c r="U56" s="25">
        <f>IF('Rækker - Udskrift'!AP51=1,1,IF('Rækker - Udskrift'!AQ51="X","X",IF('Rækker - Udskrift'!AR51=2,2,"")))</f>
        <v>2</v>
      </c>
      <c r="V56" s="25">
        <f>IF('Rækker - Udskrift'!AP52=1,1,IF('Rækker - Udskrift'!AQ52="X","X",IF('Rækker - Udskrift'!AR52=2,2,"")))</f>
        <v>2</v>
      </c>
      <c r="W56" s="25" t="str">
        <f>IF('Rækker - Udskrift'!AP53=1,1,IF('Rækker - Udskrift'!AQ53="X","X",IF('Rækker - Udskrift'!AR53=2,2,"")))</f>
        <v>X</v>
      </c>
      <c r="X56" s="25">
        <f>IF('Rækker - Udskrift'!AP54=1,1,IF('Rækker - Udskrift'!AQ54="X","X",IF('Rækker - Udskrift'!AR54=2,2,"")))</f>
        <v>2</v>
      </c>
      <c r="Y56" s="25">
        <f>IF('Rækker - Udskrift'!AP55=1,1,IF('Rækker - Udskrift'!AQ55="X","X",IF('Rækker - Udskrift'!AR55=2,2,"")))</f>
        <v>2</v>
      </c>
      <c r="Z56" s="25">
        <f>IF(L56&lt;&gt;"",F2,IF(M56=M10,1,0)+IF(N56=N10,1,0)+IF(O56=O10,1,0)+IF(P56=P10,1,0)+IF(Q56=Q10,1,0)+IF(R56=R10,1,0)+IF(S56=S10,1,0)+IF(T56=T10,1,0)+IF(U56=U10,1,0)+IF(V56=V10,1,0)+IF(W56=W10,1,0)+IF(X56=X10,1,0)+IF(Y56=Y10,1,0))</f>
        <v>6</v>
      </c>
      <c r="AA56" s="25">
        <f>RANK(Z56,Z12:Z75,1)</f>
        <v>48</v>
      </c>
      <c r="AB56" s="25">
        <f t="shared" si="6"/>
        <v>6</v>
      </c>
      <c r="AC56" s="25">
        <f>IF(M56=M10,4096,0)+IF(N56=N10,2048,0)+IF(O56=O10,1024,0)+IF(P56=P10,512,0)+IF(Q56=Q10,256,0)+IF(R56=R10,128,0)+IF(S56=S10,64,0)+IF(T56=T10,32,0)+IF(U56=U10,16,0)+IF(V56=V10,8,0)+IF(W56=W10,4,0)+IF(X56=X10,2,0)+IF(Y56=Y10,1,0)</f>
        <v>6754</v>
      </c>
      <c r="AD56" s="25">
        <f>RANK(AC56,AC12:AC75,1)</f>
        <v>53</v>
      </c>
      <c r="AE56" s="25">
        <f t="shared" si="4"/>
        <v>3173</v>
      </c>
      <c r="AF56" s="25">
        <f>RANK(AE56,AE12:AE75,1)</f>
        <v>52</v>
      </c>
      <c r="AG56" s="25">
        <f t="shared" si="7"/>
        <v>6</v>
      </c>
      <c r="AH56" s="25">
        <f t="shared" si="8"/>
        <v>1</v>
      </c>
    </row>
    <row r="57" spans="1:34" x14ac:dyDescent="0.15">
      <c r="A57" s="25" t="str">
        <f>[1]DB!A57</f>
        <v>Steam</v>
      </c>
      <c r="B57" s="25">
        <f>[1]DB!B57</f>
        <v>46</v>
      </c>
      <c r="C57" s="25">
        <f>[1]DB!C57</f>
        <v>10</v>
      </c>
      <c r="D57" s="25">
        <f>[1]DB!E57</f>
        <v>0</v>
      </c>
      <c r="E57" s="25">
        <f>IF(Rækker!AB45="Disket",1,IF(I57&gt;5,1,IF(D57=1,1,0)))</f>
        <v>0</v>
      </c>
      <c r="F57" s="25">
        <f>[1]DB!G57</f>
        <v>0</v>
      </c>
      <c r="G57" s="25">
        <f>IF(Rækker!AB45="Udmeldt",1,IF(F57=1,1,0))</f>
        <v>0</v>
      </c>
      <c r="H57" s="25">
        <f>[1]DB!I57</f>
        <v>0</v>
      </c>
      <c r="I57" s="25">
        <f>IF(Rækker!AB45="MR",H57+1,H57)</f>
        <v>0</v>
      </c>
      <c r="J57" s="25">
        <f>[1]DB!K57</f>
        <v>0</v>
      </c>
      <c r="K57" s="25">
        <f>IF(Rækker!AB45="Res",J57+1,J57)</f>
        <v>0</v>
      </c>
      <c r="L57" s="25" t="str">
        <f t="shared" si="5"/>
        <v/>
      </c>
      <c r="M57" s="25">
        <f>IF('Rækker - Udskrift'!AS43=1,1,IF('Rækker - Udskrift'!AT43="X","X",IF('Rækker - Udskrift'!AU43=2,2,"")))</f>
        <v>2</v>
      </c>
      <c r="N57" s="25">
        <f>IF('Rækker - Udskrift'!AS44=1,1,IF('Rækker - Udskrift'!AT44="X","X",IF('Rækker - Udskrift'!AU44=2,2,"")))</f>
        <v>2</v>
      </c>
      <c r="O57" s="25">
        <f>IF('Rækker - Udskrift'!AS45=1,1,IF('Rækker - Udskrift'!AT45="X","X",IF('Rækker - Udskrift'!AU45=2,2,"")))</f>
        <v>1</v>
      </c>
      <c r="P57" s="25">
        <f>IF('Rækker - Udskrift'!AS46=1,1,IF('Rækker - Udskrift'!AT46="X","X",IF('Rækker - Udskrift'!AU46=2,2,"")))</f>
        <v>1</v>
      </c>
      <c r="Q57" s="25">
        <f>IF('Rækker - Udskrift'!AS47=1,1,IF('Rækker - Udskrift'!AT47="X","X",IF('Rækker - Udskrift'!AU47=2,2,"")))</f>
        <v>2</v>
      </c>
      <c r="R57" s="25">
        <f>IF('Rækker - Udskrift'!AS48=1,1,IF('Rækker - Udskrift'!AT48="X","X",IF('Rækker - Udskrift'!AU48=2,2,"")))</f>
        <v>1</v>
      </c>
      <c r="S57" s="25">
        <f>IF('Rækker - Udskrift'!AS49=1,1,IF('Rækker - Udskrift'!AT49="X","X",IF('Rækker - Udskrift'!AU49=2,2,"")))</f>
        <v>2</v>
      </c>
      <c r="T57" s="25">
        <f>IF('Rækker - Udskrift'!AS50=1,1,IF('Rækker - Udskrift'!AT50="X","X",IF('Rækker - Udskrift'!AU50=2,2,"")))</f>
        <v>2</v>
      </c>
      <c r="U57" s="25">
        <f>IF('Rækker - Udskrift'!AS51=1,1,IF('Rækker - Udskrift'!AT51="X","X",IF('Rækker - Udskrift'!AU51=2,2,"")))</f>
        <v>2</v>
      </c>
      <c r="V57" s="25" t="str">
        <f>IF('Rækker - Udskrift'!AS52=1,1,IF('Rækker - Udskrift'!AT52="X","X",IF('Rækker - Udskrift'!AU52=2,2,"")))</f>
        <v>X</v>
      </c>
      <c r="W57" s="25">
        <f>IF('Rækker - Udskrift'!AS53=1,1,IF('Rækker - Udskrift'!AT53="X","X",IF('Rækker - Udskrift'!AU53=2,2,"")))</f>
        <v>2</v>
      </c>
      <c r="X57" s="25">
        <f>IF('Rækker - Udskrift'!AS54=1,1,IF('Rækker - Udskrift'!AT54="X","X",IF('Rækker - Udskrift'!AU54=2,2,"")))</f>
        <v>2</v>
      </c>
      <c r="Y57" s="25">
        <f>IF('Rækker - Udskrift'!AS55=1,1,IF('Rækker - Udskrift'!AT55="X","X",IF('Rækker - Udskrift'!AU55=2,2,"")))</f>
        <v>2</v>
      </c>
      <c r="Z57" s="25">
        <f>IF(L57&lt;&gt;"",F2,IF(M57=M10,1,0)+IF(N57=N10,1,0)+IF(O57=O10,1,0)+IF(P57=P10,1,0)+IF(Q57=Q10,1,0)+IF(R57=R10,1,0)+IF(S57=S10,1,0)+IF(T57=T10,1,0)+IF(U57=U10,1,0)+IF(V57=V10,1,0)+IF(W57=W10,1,0)+IF(X57=X10,1,0)+IF(Y57=Y10,1,0))</f>
        <v>5</v>
      </c>
      <c r="AA57" s="25">
        <f>RANK(Z57,Z12:Z75,1)</f>
        <v>25</v>
      </c>
      <c r="AB57" s="25">
        <f t="shared" si="6"/>
        <v>5</v>
      </c>
      <c r="AC57" s="25">
        <f>IF(M57=M10,4096,0)+IF(N57=N10,2048,0)+IF(O57=O10,1024,0)+IF(P57=P10,512,0)+IF(Q57=Q10,256,0)+IF(R57=R10,128,0)+IF(S57=S10,64,0)+IF(T57=T10,32,0)+IF(U57=U10,16,0)+IF(V57=V10,8,0)+IF(W57=W10,4,0)+IF(X57=X10,2,0)+IF(Y57=Y10,1,0)</f>
        <v>6722</v>
      </c>
      <c r="AD57" s="25">
        <f>RANK(AC57,AC12:AC75,1)</f>
        <v>34</v>
      </c>
      <c r="AE57" s="25">
        <f t="shared" si="4"/>
        <v>1659</v>
      </c>
      <c r="AF57" s="25">
        <f>RANK(AE57,AE12:AE75,1)</f>
        <v>32</v>
      </c>
      <c r="AG57" s="25">
        <f t="shared" si="7"/>
        <v>5</v>
      </c>
      <c r="AH57" s="25">
        <f t="shared" si="8"/>
        <v>1</v>
      </c>
    </row>
    <row r="58" spans="1:34" x14ac:dyDescent="0.15">
      <c r="A58" s="25" t="str">
        <f>[1]DB!A58</f>
        <v>Stoke</v>
      </c>
      <c r="B58" s="25">
        <f>[1]DB!B58</f>
        <v>47</v>
      </c>
      <c r="C58" s="25">
        <f>[1]DB!C58</f>
        <v>1</v>
      </c>
      <c r="D58" s="25">
        <f>[1]DB!E58</f>
        <v>0</v>
      </c>
      <c r="E58" s="25">
        <f>IF(Rækker!AD45="Disket",1,IF(I58&gt;5,1,IF(D58=1,1,0)))</f>
        <v>0</v>
      </c>
      <c r="F58" s="25">
        <f>[1]DB!G58</f>
        <v>0</v>
      </c>
      <c r="G58" s="25">
        <f>IF(Rækker!AD45="Udmeldt",1,IF(F58=1,1,0))</f>
        <v>0</v>
      </c>
      <c r="H58" s="25">
        <f>[1]DB!I58</f>
        <v>0</v>
      </c>
      <c r="I58" s="25">
        <f>IF(Rækker!AD45="MR",H58+1,H58)</f>
        <v>0</v>
      </c>
      <c r="J58" s="25">
        <f>[1]DB!K58</f>
        <v>0</v>
      </c>
      <c r="K58" s="25">
        <f>IF(Rækker!AD45="Res",J58+1,J58)</f>
        <v>0</v>
      </c>
      <c r="L58" s="25" t="str">
        <f t="shared" si="5"/>
        <v/>
      </c>
      <c r="M58" s="25">
        <f>IF('Rækker - Udskrift'!AV43=1,1,IF('Rækker - Udskrift'!AW43="X","X",IF('Rækker - Udskrift'!AX43=2,2,"")))</f>
        <v>2</v>
      </c>
      <c r="N58" s="25">
        <f>IF('Rækker - Udskrift'!AV44=1,1,IF('Rækker - Udskrift'!AW44="X","X",IF('Rækker - Udskrift'!AX44=2,2,"")))</f>
        <v>2</v>
      </c>
      <c r="O58" s="25">
        <f>IF('Rækker - Udskrift'!AV45=1,1,IF('Rækker - Udskrift'!AW45="X","X",IF('Rækker - Udskrift'!AX45=2,2,"")))</f>
        <v>1</v>
      </c>
      <c r="P58" s="25">
        <f>IF('Rækker - Udskrift'!AV46=1,1,IF('Rækker - Udskrift'!AW46="X","X",IF('Rækker - Udskrift'!AX46=2,2,"")))</f>
        <v>1</v>
      </c>
      <c r="Q58" s="25">
        <f>IF('Rækker - Udskrift'!AV47=1,1,IF('Rækker - Udskrift'!AW47="X","X",IF('Rækker - Udskrift'!AX47=2,2,"")))</f>
        <v>2</v>
      </c>
      <c r="R58" s="25">
        <f>IF('Rækker - Udskrift'!AV48=1,1,IF('Rækker - Udskrift'!AW48="X","X",IF('Rækker - Udskrift'!AX48=2,2,"")))</f>
        <v>1</v>
      </c>
      <c r="S58" s="25">
        <f>IF('Rækker - Udskrift'!AV49=1,1,IF('Rækker - Udskrift'!AW49="X","X",IF('Rækker - Udskrift'!AX49=2,2,"")))</f>
        <v>2</v>
      </c>
      <c r="T58" s="25">
        <f>IF('Rækker - Udskrift'!AV50=1,1,IF('Rækker - Udskrift'!AW50="X","X",IF('Rækker - Udskrift'!AX50=2,2,"")))</f>
        <v>2</v>
      </c>
      <c r="U58" s="25">
        <f>IF('Rækker - Udskrift'!AV51=1,1,IF('Rækker - Udskrift'!AW51="X","X",IF('Rækker - Udskrift'!AX51=2,2,"")))</f>
        <v>2</v>
      </c>
      <c r="V58" s="25">
        <f>IF('Rækker - Udskrift'!AV52=1,1,IF('Rækker - Udskrift'!AW52="X","X",IF('Rækker - Udskrift'!AX52=2,2,"")))</f>
        <v>2</v>
      </c>
      <c r="W58" s="25">
        <f>IF('Rækker - Udskrift'!AV53=1,1,IF('Rækker - Udskrift'!AW53="X","X",IF('Rækker - Udskrift'!AX53=2,2,"")))</f>
        <v>2</v>
      </c>
      <c r="X58" s="25">
        <f>IF('Rækker - Udskrift'!AV54=1,1,IF('Rækker - Udskrift'!AW54="X","X",IF('Rækker - Udskrift'!AX54=2,2,"")))</f>
        <v>2</v>
      </c>
      <c r="Y58" s="25" t="str">
        <f>IF('Rækker - Udskrift'!AV55=1,1,IF('Rækker - Udskrift'!AW55="X","X",IF('Rækker - Udskrift'!AX55=2,2,"")))</f>
        <v>X</v>
      </c>
      <c r="Z58" s="25">
        <f>IF(L58&lt;&gt;"",F2,IF(M58=M10,1,0)+IF(N58=N10,1,0)+IF(O58=O10,1,0)+IF(P58=P10,1,0)+IF(Q58=Q10,1,0)+IF(R58=R10,1,0)+IF(S58=S10,1,0)+IF(T58=T10,1,0)+IF(U58=U10,1,0)+IF(V58=V10,1,0)+IF(W58=W10,1,0)+IF(X58=X10,1,0)+IF(Y58=Y10,1,0))</f>
        <v>5</v>
      </c>
      <c r="AA58" s="25">
        <f>RANK(Z58,Z12:Z75,1)</f>
        <v>25</v>
      </c>
      <c r="AB58" s="25">
        <f t="shared" si="6"/>
        <v>5</v>
      </c>
      <c r="AC58" s="25">
        <f>IF(M58=M10,4096,0)+IF(N58=N10,2048,0)+IF(O58=O10,1024,0)+IF(P58=P10,512,0)+IF(Q58=Q10,256,0)+IF(R58=R10,128,0)+IF(S58=S10,64,0)+IF(T58=T10,32,0)+IF(U58=U10,16,0)+IF(V58=V10,8,0)+IF(W58=W10,4,0)+IF(X58=X10,2,0)+IF(Y58=Y10,1,0)</f>
        <v>6722</v>
      </c>
      <c r="AD58" s="25">
        <f>RANK(AC58,AC12:AC75,1)</f>
        <v>34</v>
      </c>
      <c r="AE58" s="25">
        <f t="shared" si="4"/>
        <v>1659</v>
      </c>
      <c r="AF58" s="25">
        <f>RANK(AE58,AE12:AE75,1)</f>
        <v>32</v>
      </c>
      <c r="AG58" s="25">
        <f t="shared" si="7"/>
        <v>5</v>
      </c>
      <c r="AH58" s="25">
        <f t="shared" si="8"/>
        <v>1</v>
      </c>
    </row>
    <row r="59" spans="1:34" x14ac:dyDescent="0.15">
      <c r="A59" s="25" t="str">
        <f>[1]DB!A59</f>
        <v>Tynde</v>
      </c>
      <c r="B59" s="25">
        <f>[1]DB!B59</f>
        <v>48</v>
      </c>
      <c r="C59" s="25">
        <f>[1]DB!C59</f>
        <v>1</v>
      </c>
      <c r="D59" s="25">
        <f>[1]DB!E59</f>
        <v>0</v>
      </c>
      <c r="E59" s="25">
        <f>IF(Rækker!AF45="Disket",1,IF(I59&gt;5,1,IF(D59=1,1,0)))</f>
        <v>0</v>
      </c>
      <c r="F59" s="25">
        <f>[1]DB!G59</f>
        <v>0</v>
      </c>
      <c r="G59" s="25">
        <f>IF(Rækker!AF45="Udmeldt",1,IF(F59=1,1,0))</f>
        <v>0</v>
      </c>
      <c r="H59" s="25">
        <f>[1]DB!I59</f>
        <v>0</v>
      </c>
      <c r="I59" s="25">
        <f>IF(Rækker!AF45="MR",H59+1,H59)</f>
        <v>0</v>
      </c>
      <c r="J59" s="25">
        <f>[1]DB!K59</f>
        <v>0</v>
      </c>
      <c r="K59" s="25">
        <f>IF(Rækker!AF45="Res",J59+1,J59)</f>
        <v>0</v>
      </c>
      <c r="L59" s="25" t="str">
        <f t="shared" si="5"/>
        <v/>
      </c>
      <c r="M59" s="25">
        <f>IF('Rækker - Udskrift'!AY43=1,1,IF('Rækker - Udskrift'!AZ43="X","X",IF('Rækker - Udskrift'!BA43=2,2,"")))</f>
        <v>2</v>
      </c>
      <c r="N59" s="25">
        <f>IF('Rækker - Udskrift'!AY44=1,1,IF('Rækker - Udskrift'!AZ44="X","X",IF('Rækker - Udskrift'!BA44=2,2,"")))</f>
        <v>2</v>
      </c>
      <c r="O59" s="25">
        <f>IF('Rækker - Udskrift'!AY45=1,1,IF('Rækker - Udskrift'!AZ45="X","X",IF('Rækker - Udskrift'!BA45=2,2,"")))</f>
        <v>2</v>
      </c>
      <c r="P59" s="25">
        <f>IF('Rækker - Udskrift'!AY46=1,1,IF('Rækker - Udskrift'!AZ46="X","X",IF('Rækker - Udskrift'!BA46=2,2,"")))</f>
        <v>1</v>
      </c>
      <c r="Q59" s="25">
        <f>IF('Rækker - Udskrift'!AY47=1,1,IF('Rækker - Udskrift'!AZ47="X","X",IF('Rækker - Udskrift'!BA47=2,2,"")))</f>
        <v>2</v>
      </c>
      <c r="R59" s="25">
        <f>IF('Rækker - Udskrift'!AY48=1,1,IF('Rækker - Udskrift'!AZ48="X","X",IF('Rækker - Udskrift'!BA48=2,2,"")))</f>
        <v>1</v>
      </c>
      <c r="S59" s="25" t="str">
        <f>IF('Rækker - Udskrift'!AY49=1,1,IF('Rækker - Udskrift'!AZ49="X","X",IF('Rækker - Udskrift'!BA49=2,2,"")))</f>
        <v>X</v>
      </c>
      <c r="T59" s="25">
        <f>IF('Rækker - Udskrift'!AY50=1,1,IF('Rækker - Udskrift'!AZ50="X","X",IF('Rækker - Udskrift'!BA50=2,2,"")))</f>
        <v>2</v>
      </c>
      <c r="U59" s="25">
        <f>IF('Rækker - Udskrift'!AY51=1,1,IF('Rækker - Udskrift'!AZ51="X","X",IF('Rækker - Udskrift'!BA51=2,2,"")))</f>
        <v>2</v>
      </c>
      <c r="V59" s="25">
        <f>IF('Rækker - Udskrift'!AY52=1,1,IF('Rækker - Udskrift'!AZ52="X","X",IF('Rækker - Udskrift'!BA52=2,2,"")))</f>
        <v>1</v>
      </c>
      <c r="W59" s="25">
        <f>IF('Rækker - Udskrift'!AY53=1,1,IF('Rækker - Udskrift'!AZ53="X","X",IF('Rækker - Udskrift'!BA53=2,2,"")))</f>
        <v>2</v>
      </c>
      <c r="X59" s="25">
        <f>IF('Rækker - Udskrift'!AY54=1,1,IF('Rækker - Udskrift'!AZ54="X","X",IF('Rækker - Udskrift'!BA54=2,2,"")))</f>
        <v>2</v>
      </c>
      <c r="Y59" s="25">
        <f>IF('Rækker - Udskrift'!AY55=1,1,IF('Rækker - Udskrift'!AZ55="X","X",IF('Rækker - Udskrift'!BA55=2,2,"")))</f>
        <v>2</v>
      </c>
      <c r="Z59" s="25">
        <f>IF(L59&lt;&gt;"",F2,IF(M59=M10,1,0)+IF(N59=N10,1,0)+IF(O59=O10,1,0)+IF(P59=P10,1,0)+IF(Q59=Q10,1,0)+IF(R59=R10,1,0)+IF(S59=S10,1,0)+IF(T59=T10,1,0)+IF(U59=U10,1,0)+IF(V59=V10,1,0)+IF(W59=W10,1,0)+IF(X59=X10,1,0)+IF(Y59=Y10,1,0))</f>
        <v>6</v>
      </c>
      <c r="AA59" s="25">
        <f>RANK(Z59,Z12:Z75,1)</f>
        <v>48</v>
      </c>
      <c r="AB59" s="25">
        <f t="shared" si="6"/>
        <v>6</v>
      </c>
      <c r="AC59" s="25">
        <f>IF(M59=M10,4096,0)+IF(N59=N10,2048,0)+IF(O59=O10,1024,0)+IF(P59=P10,512,0)+IF(Q59=Q10,256,0)+IF(R59=R10,128,0)+IF(S59=S10,64,0)+IF(T59=T10,32,0)+IF(U59=U10,16,0)+IF(V59=V10,8,0)+IF(W59=W10,4,0)+IF(X59=X10,2,0)+IF(Y59=Y10,1,0)</f>
        <v>7690</v>
      </c>
      <c r="AD59" s="25">
        <f>RANK(AC59,AC12:AC75,1)</f>
        <v>64</v>
      </c>
      <c r="AE59" s="25">
        <f t="shared" si="4"/>
        <v>3184</v>
      </c>
      <c r="AF59" s="25">
        <f>RANK(AE59,AE12:AE75,1)</f>
        <v>60</v>
      </c>
      <c r="AG59" s="25">
        <f t="shared" si="7"/>
        <v>6</v>
      </c>
      <c r="AH59" s="25">
        <f t="shared" si="8"/>
        <v>1</v>
      </c>
    </row>
    <row r="60" spans="1:34" x14ac:dyDescent="0.15">
      <c r="A60" s="25" t="str">
        <f>[1]DB!A60</f>
        <v>Tøfting</v>
      </c>
      <c r="B60" s="25">
        <f>[1]DB!B60</f>
        <v>49</v>
      </c>
      <c r="C60" s="25">
        <f>[1]DB!C60</f>
        <v>1</v>
      </c>
      <c r="D60" s="25">
        <f>[1]DB!E60</f>
        <v>0</v>
      </c>
      <c r="E60" s="25">
        <f>IF(Rækker!B65="Disket",1,IF(I60&gt;5,1,IF(D60=1,1,0)))</f>
        <v>0</v>
      </c>
      <c r="F60" s="25">
        <f>[1]DB!G60</f>
        <v>0</v>
      </c>
      <c r="G60" s="25">
        <f>IF(Rækker!B65="Udmeldt",1,IF(F60=1,1,0))</f>
        <v>0</v>
      </c>
      <c r="H60" s="25">
        <f>[1]DB!I60</f>
        <v>0</v>
      </c>
      <c r="I60" s="25">
        <f>IF(Rækker!B65="MR",H60+1,H60)</f>
        <v>0</v>
      </c>
      <c r="J60" s="25">
        <f>[1]DB!K60</f>
        <v>0</v>
      </c>
      <c r="K60" s="25">
        <f>IF(Rækker!B65="Res",J60+1,J60)</f>
        <v>0</v>
      </c>
      <c r="L60" s="25" t="str">
        <f t="shared" si="5"/>
        <v/>
      </c>
      <c r="M60" s="25">
        <f>IF('Rækker - Udskrift'!F61=1,1,IF('Rækker - Udskrift'!G61="X","X",IF('Rækker - Udskrift'!H61=2,2,"")))</f>
        <v>2</v>
      </c>
      <c r="N60" s="25">
        <f>IF('Rækker - Udskrift'!F62=1,1,IF('Rækker - Udskrift'!G62="X","X",IF('Rækker - Udskrift'!H62=2,2,"")))</f>
        <v>2</v>
      </c>
      <c r="O60" s="25">
        <f>IF('Rækker - Udskrift'!F63=1,1,IF('Rækker - Udskrift'!G63="X","X",IF('Rækker - Udskrift'!H63=2,2,"")))</f>
        <v>1</v>
      </c>
      <c r="P60" s="25">
        <f>IF('Rækker - Udskrift'!F64=1,1,IF('Rækker - Udskrift'!G64="X","X",IF('Rækker - Udskrift'!H64=2,2,"")))</f>
        <v>1</v>
      </c>
      <c r="Q60" s="25">
        <f>IF('Rækker - Udskrift'!F65=1,1,IF('Rækker - Udskrift'!G65="X","X",IF('Rækker - Udskrift'!H65=2,2,"")))</f>
        <v>2</v>
      </c>
      <c r="R60" s="25">
        <f>IF('Rækker - Udskrift'!F66=1,1,IF('Rækker - Udskrift'!G66="X","X",IF('Rækker - Udskrift'!H66=2,2,"")))</f>
        <v>1</v>
      </c>
      <c r="S60" s="25">
        <f>IF('Rækker - Udskrift'!F67=1,1,IF('Rækker - Udskrift'!G67="X","X",IF('Rækker - Udskrift'!H67=2,2,"")))</f>
        <v>2</v>
      </c>
      <c r="T60" s="25">
        <f>IF('Rækker - Udskrift'!F68=1,1,IF('Rækker - Udskrift'!G68="X","X",IF('Rækker - Udskrift'!H68=2,2,"")))</f>
        <v>2</v>
      </c>
      <c r="U60" s="25">
        <f>IF('Rækker - Udskrift'!F69=1,1,IF('Rækker - Udskrift'!G69="X","X",IF('Rækker - Udskrift'!H69=2,2,"")))</f>
        <v>2</v>
      </c>
      <c r="V60" s="25">
        <f>IF('Rækker - Udskrift'!F70=1,1,IF('Rækker - Udskrift'!G70="X","X",IF('Rækker - Udskrift'!H70=2,2,"")))</f>
        <v>2</v>
      </c>
      <c r="W60" s="25" t="str">
        <f>IF('Rækker - Udskrift'!F71=1,1,IF('Rækker - Udskrift'!G71="X","X",IF('Rækker - Udskrift'!H71=2,2,"")))</f>
        <v>X</v>
      </c>
      <c r="X60" s="25">
        <f>IF('Rækker - Udskrift'!F72=1,1,IF('Rækker - Udskrift'!G72="X","X",IF('Rækker - Udskrift'!H72=2,2,"")))</f>
        <v>2</v>
      </c>
      <c r="Y60" s="25">
        <f>IF('Rækker - Udskrift'!F73=1,1,IF('Rækker - Udskrift'!G73="X","X",IF('Rækker - Udskrift'!H73=2,2,"")))</f>
        <v>2</v>
      </c>
      <c r="Z60" s="25">
        <f>IF(L60&lt;&gt;"",F2,IF(M60=M10,1,0)+IF(N60=N10,1,0)+IF(O60=O10,1,0)+IF(P60=P10,1,0)+IF(Q60=Q10,1,0)+IF(R60=R10,1,0)+IF(S60=S10,1,0)+IF(T60=T10,1,0)+IF(U60=U10,1,0)+IF(V60=V10,1,0)+IF(W60=W10,1,0)+IF(X60=X10,1,0)+IF(Y60=Y10,1,0))</f>
        <v>5</v>
      </c>
      <c r="AA60" s="25">
        <f>RANK(Z60,Z12:Z75,1)</f>
        <v>25</v>
      </c>
      <c r="AB60" s="25">
        <f t="shared" si="6"/>
        <v>5</v>
      </c>
      <c r="AC60" s="25">
        <f>IF(M60=M10,4096,0)+IF(N60=N10,2048,0)+IF(O60=O10,1024,0)+IF(P60=P10,512,0)+IF(Q60=Q10,256,0)+IF(R60=R10,128,0)+IF(S60=S10,64,0)+IF(T60=T10,32,0)+IF(U60=U10,16,0)+IF(V60=V10,8,0)+IF(W60=W10,4,0)+IF(X60=X10,2,0)+IF(Y60=Y10,1,0)</f>
        <v>6722</v>
      </c>
      <c r="AD60" s="25">
        <f>RANK(AC60,AC12:AC75,1)</f>
        <v>34</v>
      </c>
      <c r="AE60" s="25">
        <f t="shared" si="4"/>
        <v>1659</v>
      </c>
      <c r="AF60" s="25">
        <f>RANK(AE60,AE12:AE75,1)</f>
        <v>32</v>
      </c>
      <c r="AG60" s="25">
        <f t="shared" si="7"/>
        <v>5</v>
      </c>
      <c r="AH60" s="25">
        <f t="shared" si="8"/>
        <v>1</v>
      </c>
    </row>
    <row r="61" spans="1:34" x14ac:dyDescent="0.15">
      <c r="A61" s="25" t="str">
        <f>[1]DB!A61</f>
        <v>United</v>
      </c>
      <c r="B61" s="25">
        <f>[1]DB!B61</f>
        <v>50</v>
      </c>
      <c r="C61" s="25">
        <f>[1]DB!C61</f>
        <v>2</v>
      </c>
      <c r="D61" s="25">
        <f>[1]DB!E61</f>
        <v>0</v>
      </c>
      <c r="E61" s="25">
        <f>IF(Rækker!D65="Disket",1,IF(I61&gt;5,1,IF(D61=1,1,0)))</f>
        <v>0</v>
      </c>
      <c r="F61" s="25">
        <f>[1]DB!G61</f>
        <v>0</v>
      </c>
      <c r="G61" s="25">
        <f>IF(Rækker!D65="Udmeldt",1,IF(F61=1,1,0))</f>
        <v>0</v>
      </c>
      <c r="H61" s="25">
        <f>[1]DB!I61</f>
        <v>0</v>
      </c>
      <c r="I61" s="25">
        <f>IF(Rækker!D65="MR",H61+1,H61)</f>
        <v>0</v>
      </c>
      <c r="J61" s="25">
        <f>[1]DB!K61</f>
        <v>0</v>
      </c>
      <c r="K61" s="25">
        <f>IF(Rækker!D65="Res",J61+1,J61)</f>
        <v>0</v>
      </c>
      <c r="L61" s="25" t="str">
        <f t="shared" si="5"/>
        <v/>
      </c>
      <c r="M61" s="25">
        <f>IF('Rækker - Udskrift'!I61=1,1,IF('Rækker - Udskrift'!J61="X","X",IF('Rækker - Udskrift'!K61=2,2,"")))</f>
        <v>2</v>
      </c>
      <c r="N61" s="25">
        <f>IF('Rækker - Udskrift'!I62=1,1,IF('Rækker - Udskrift'!J62="X","X",IF('Rækker - Udskrift'!K62=2,2,"")))</f>
        <v>2</v>
      </c>
      <c r="O61" s="25">
        <f>IF('Rækker - Udskrift'!I63=1,1,IF('Rækker - Udskrift'!J63="X","X",IF('Rækker - Udskrift'!K63=2,2,"")))</f>
        <v>1</v>
      </c>
      <c r="P61" s="25">
        <f>IF('Rækker - Udskrift'!I64=1,1,IF('Rækker - Udskrift'!J64="X","X",IF('Rækker - Udskrift'!K64=2,2,"")))</f>
        <v>1</v>
      </c>
      <c r="Q61" s="25">
        <f>IF('Rækker - Udskrift'!I65=1,1,IF('Rækker - Udskrift'!J65="X","X",IF('Rækker - Udskrift'!K65=2,2,"")))</f>
        <v>2</v>
      </c>
      <c r="R61" s="25">
        <f>IF('Rækker - Udskrift'!I66=1,1,IF('Rækker - Udskrift'!J66="X","X",IF('Rækker - Udskrift'!K66=2,2,"")))</f>
        <v>1</v>
      </c>
      <c r="S61" s="25">
        <f>IF('Rækker - Udskrift'!I67=1,1,IF('Rækker - Udskrift'!J67="X","X",IF('Rækker - Udskrift'!K67=2,2,"")))</f>
        <v>2</v>
      </c>
      <c r="T61" s="25">
        <f>IF('Rækker - Udskrift'!I68=1,1,IF('Rækker - Udskrift'!J68="X","X",IF('Rækker - Udskrift'!K68=2,2,"")))</f>
        <v>2</v>
      </c>
      <c r="U61" s="25">
        <f>IF('Rækker - Udskrift'!I69=1,1,IF('Rækker - Udskrift'!J69="X","X",IF('Rækker - Udskrift'!K69=2,2,"")))</f>
        <v>2</v>
      </c>
      <c r="V61" s="25">
        <f>IF('Rækker - Udskrift'!I70=1,1,IF('Rækker - Udskrift'!J70="X","X",IF('Rækker - Udskrift'!K70=2,2,"")))</f>
        <v>1</v>
      </c>
      <c r="W61" s="25">
        <f>IF('Rækker - Udskrift'!I71=1,1,IF('Rækker - Udskrift'!J71="X","X",IF('Rækker - Udskrift'!K71=2,2,"")))</f>
        <v>1</v>
      </c>
      <c r="X61" s="25">
        <f>IF('Rækker - Udskrift'!I72=1,1,IF('Rækker - Udskrift'!J72="X","X",IF('Rækker - Udskrift'!K72=2,2,"")))</f>
        <v>2</v>
      </c>
      <c r="Y61" s="25" t="str">
        <f>IF('Rækker - Udskrift'!I73=1,1,IF('Rækker - Udskrift'!J73="X","X",IF('Rækker - Udskrift'!K73=2,2,"")))</f>
        <v>X</v>
      </c>
      <c r="Z61" s="25">
        <f>IF(L61&lt;&gt;"",F2,IF(M61=M10,1,0)+IF(N61=N10,1,0)+IF(O61=O10,1,0)+IF(P61=P10,1,0)+IF(Q61=Q10,1,0)+IF(R61=R10,1,0)+IF(S61=S10,1,0)+IF(T61=T10,1,0)+IF(U61=U10,1,0)+IF(V61=V10,1,0)+IF(W61=W10,1,0)+IF(X61=X10,1,0)+IF(Y61=Y10,1,0))</f>
        <v>7</v>
      </c>
      <c r="AA61" s="25">
        <f>RANK(Z61,Z12:Z75,1)</f>
        <v>61</v>
      </c>
      <c r="AB61" s="25">
        <f t="shared" si="6"/>
        <v>7</v>
      </c>
      <c r="AC61" s="25">
        <f>IF(M61=M10,4096,0)+IF(N61=N10,2048,0)+IF(O61=O10,1024,0)+IF(P61=P10,512,0)+IF(Q61=Q10,256,0)+IF(R61=R10,128,0)+IF(S61=S10,64,0)+IF(T61=T10,32,0)+IF(U61=U10,16,0)+IF(V61=V10,8,0)+IF(W61=W10,4,0)+IF(X61=X10,2,0)+IF(Y61=Y10,1,0)</f>
        <v>6734</v>
      </c>
      <c r="AD61" s="25">
        <f>RANK(AC61,AC12:AC75,1)</f>
        <v>52</v>
      </c>
      <c r="AE61" s="25">
        <f t="shared" si="4"/>
        <v>4017</v>
      </c>
      <c r="AF61" s="25">
        <f>RANK(AE61,AE12:AE75,1)</f>
        <v>61</v>
      </c>
      <c r="AG61" s="25">
        <f t="shared" si="7"/>
        <v>7</v>
      </c>
      <c r="AH61" s="25">
        <f t="shared" si="8"/>
        <v>1</v>
      </c>
    </row>
    <row r="62" spans="1:34" x14ac:dyDescent="0.15">
      <c r="A62" s="25" t="str">
        <f>[1]DB!A62</f>
        <v>Watson</v>
      </c>
      <c r="B62" s="25">
        <f>[1]DB!B62</f>
        <v>51</v>
      </c>
      <c r="C62" s="25">
        <f>[1]DB!C62</f>
        <v>2</v>
      </c>
      <c r="D62" s="25">
        <f>[1]DB!E62</f>
        <v>0</v>
      </c>
      <c r="E62" s="25">
        <f>IF(Rækker!F65="Disket",1,IF(I62&gt;5,1,IF(D62=1,1,0)))</f>
        <v>0</v>
      </c>
      <c r="F62" s="25">
        <f>[1]DB!G62</f>
        <v>0</v>
      </c>
      <c r="G62" s="25">
        <f>IF(Rækker!F65="Udmeldt",1,IF(F62=1,1,0))</f>
        <v>0</v>
      </c>
      <c r="H62" s="25">
        <f>[1]DB!I62</f>
        <v>0</v>
      </c>
      <c r="I62" s="25">
        <f>IF(Rækker!F65="MR",H62+1,H62)</f>
        <v>0</v>
      </c>
      <c r="J62" s="25">
        <f>[1]DB!K62</f>
        <v>0</v>
      </c>
      <c r="K62" s="25">
        <f>IF(Rækker!F65="Res",J62+1,J62)</f>
        <v>0</v>
      </c>
      <c r="L62" s="25" t="str">
        <f t="shared" si="5"/>
        <v/>
      </c>
      <c r="M62" s="25">
        <f>IF('Rækker - Udskrift'!L61=1,1,IF('Rækker - Udskrift'!M61="X","X",IF('Rækker - Udskrift'!N61=2,2,"")))</f>
        <v>2</v>
      </c>
      <c r="N62" s="25">
        <f>IF('Rækker - Udskrift'!L62=1,1,IF('Rækker - Udskrift'!M62="X","X",IF('Rækker - Udskrift'!N62=2,2,"")))</f>
        <v>2</v>
      </c>
      <c r="O62" s="25">
        <f>IF('Rækker - Udskrift'!L63=1,1,IF('Rækker - Udskrift'!M63="X","X",IF('Rækker - Udskrift'!N63=2,2,"")))</f>
        <v>1</v>
      </c>
      <c r="P62" s="25">
        <f>IF('Rækker - Udskrift'!L64=1,1,IF('Rækker - Udskrift'!M64="X","X",IF('Rækker - Udskrift'!N64=2,2,"")))</f>
        <v>1</v>
      </c>
      <c r="Q62" s="25">
        <f>IF('Rækker - Udskrift'!L65=1,1,IF('Rækker - Udskrift'!M65="X","X",IF('Rækker - Udskrift'!N65=2,2,"")))</f>
        <v>2</v>
      </c>
      <c r="R62" s="25">
        <f>IF('Rækker - Udskrift'!L66=1,1,IF('Rækker - Udskrift'!M66="X","X",IF('Rækker - Udskrift'!N66=2,2,"")))</f>
        <v>1</v>
      </c>
      <c r="S62" s="25">
        <f>IF('Rækker - Udskrift'!L67=1,1,IF('Rækker - Udskrift'!M67="X","X",IF('Rækker - Udskrift'!N67=2,2,"")))</f>
        <v>1</v>
      </c>
      <c r="T62" s="25" t="str">
        <f>IF('Rækker - Udskrift'!L68=1,1,IF('Rækker - Udskrift'!M68="X","X",IF('Rækker - Udskrift'!N68=2,2,"")))</f>
        <v>X</v>
      </c>
      <c r="U62" s="25">
        <f>IF('Rækker - Udskrift'!L69=1,1,IF('Rækker - Udskrift'!M69="X","X",IF('Rækker - Udskrift'!N69=2,2,"")))</f>
        <v>2</v>
      </c>
      <c r="V62" s="25">
        <f>IF('Rækker - Udskrift'!L70=1,1,IF('Rækker - Udskrift'!M70="X","X",IF('Rækker - Udskrift'!N70=2,2,"")))</f>
        <v>2</v>
      </c>
      <c r="W62" s="25">
        <f>IF('Rækker - Udskrift'!L71=1,1,IF('Rækker - Udskrift'!M71="X","X",IF('Rækker - Udskrift'!N71=2,2,"")))</f>
        <v>2</v>
      </c>
      <c r="X62" s="25">
        <f>IF('Rækker - Udskrift'!L72=1,1,IF('Rækker - Udskrift'!M72="X","X",IF('Rækker - Udskrift'!N72=2,2,"")))</f>
        <v>2</v>
      </c>
      <c r="Y62" s="25">
        <f>IF('Rækker - Udskrift'!L73=1,1,IF('Rækker - Udskrift'!M73="X","X",IF('Rækker - Udskrift'!N73=2,2,"")))</f>
        <v>2</v>
      </c>
      <c r="Z62" s="25">
        <f>IF(L62&lt;&gt;"",F2,IF(M62=M10,1,0)+IF(N62=N10,1,0)+IF(O62=O10,1,0)+IF(P62=P10,1,0)+IF(Q62=Q10,1,0)+IF(R62=R10,1,0)+IF(S62=S10,1,0)+IF(T62=T10,1,0)+IF(U62=U10,1,0)+IF(V62=V10,1,0)+IF(W62=W10,1,0)+IF(X62=X10,1,0)+IF(Y62=Y10,1,0))</f>
        <v>4</v>
      </c>
      <c r="AA62" s="25">
        <f>RANK(Z62,Z12:Z75,1)</f>
        <v>13</v>
      </c>
      <c r="AB62" s="25">
        <f t="shared" si="6"/>
        <v>4</v>
      </c>
      <c r="AC62" s="25">
        <f>IF(M62=M10,4096,0)+IF(N62=N10,2048,0)+IF(O62=O10,1024,0)+IF(P62=P10,512,0)+IF(Q62=Q10,256,0)+IF(R62=R10,128,0)+IF(S62=S10,64,0)+IF(T62=T10,32,0)+IF(U62=U10,16,0)+IF(V62=V10,8,0)+IF(W62=W10,4,0)+IF(X62=X10,2,0)+IF(Y62=Y10,1,0)</f>
        <v>6658</v>
      </c>
      <c r="AD62" s="25">
        <f>RANK(AC62,AC12:AC75,1)</f>
        <v>17</v>
      </c>
      <c r="AE62" s="25">
        <f t="shared" si="4"/>
        <v>862</v>
      </c>
      <c r="AF62" s="25">
        <f>RANK(AE62,AE12:AE75,1)</f>
        <v>13</v>
      </c>
      <c r="AG62" s="25">
        <f t="shared" si="7"/>
        <v>4</v>
      </c>
      <c r="AH62" s="25">
        <f t="shared" si="8"/>
        <v>1</v>
      </c>
    </row>
    <row r="63" spans="1:34" x14ac:dyDescent="0.15">
      <c r="A63" s="25" t="str">
        <f>[1]DB!A63</f>
        <v>Zico</v>
      </c>
      <c r="B63" s="25">
        <f>[1]DB!B63</f>
        <v>52</v>
      </c>
      <c r="C63" s="25">
        <f>[1]DB!C63</f>
        <v>5</v>
      </c>
      <c r="D63" s="25">
        <f>[1]DB!E63</f>
        <v>0</v>
      </c>
      <c r="E63" s="25">
        <f>IF(Rækker!H65="Disket",1,IF(I63&gt;5,1,IF(D63=1,1,0)))</f>
        <v>0</v>
      </c>
      <c r="F63" s="25">
        <f>[1]DB!G63</f>
        <v>0</v>
      </c>
      <c r="G63" s="25">
        <f>IF(Rækker!H65="Udmeldt",1,IF(F63=1,1,0))</f>
        <v>0</v>
      </c>
      <c r="H63" s="25">
        <f>[1]DB!I63</f>
        <v>0</v>
      </c>
      <c r="I63" s="25">
        <f>IF(Rækker!H65="MR",H63+1,H63)</f>
        <v>0</v>
      </c>
      <c r="J63" s="25">
        <f>[1]DB!K63</f>
        <v>0</v>
      </c>
      <c r="K63" s="25">
        <f>IF(Rækker!H65="Res",J63+1,J63)</f>
        <v>0</v>
      </c>
      <c r="L63" s="25" t="str">
        <f t="shared" si="5"/>
        <v/>
      </c>
      <c r="M63" s="25">
        <f>IF('Rækker - Udskrift'!O61=1,1,IF('Rækker - Udskrift'!P61="X","X",IF('Rækker - Udskrift'!Q61=2,2,"")))</f>
        <v>2</v>
      </c>
      <c r="N63" s="25">
        <f>IF('Rækker - Udskrift'!O62=1,1,IF('Rækker - Udskrift'!P62="X","X",IF('Rækker - Udskrift'!Q62=2,2,"")))</f>
        <v>2</v>
      </c>
      <c r="O63" s="25">
        <f>IF('Rækker - Udskrift'!O63=1,1,IF('Rækker - Udskrift'!P63="X","X",IF('Rækker - Udskrift'!Q63=2,2,"")))</f>
        <v>1</v>
      </c>
      <c r="P63" s="25">
        <f>IF('Rækker - Udskrift'!O64=1,1,IF('Rækker - Udskrift'!P64="X","X",IF('Rækker - Udskrift'!Q64=2,2,"")))</f>
        <v>1</v>
      </c>
      <c r="Q63" s="25">
        <f>IF('Rækker - Udskrift'!O65=1,1,IF('Rækker - Udskrift'!P65="X","X",IF('Rækker - Udskrift'!Q65=2,2,"")))</f>
        <v>2</v>
      </c>
      <c r="R63" s="25">
        <f>IF('Rækker - Udskrift'!O66=1,1,IF('Rækker - Udskrift'!P66="X","X",IF('Rækker - Udskrift'!Q66=2,2,"")))</f>
        <v>1</v>
      </c>
      <c r="S63" s="25" t="str">
        <f>IF('Rækker - Udskrift'!O67=1,1,IF('Rækker - Udskrift'!P67="X","X",IF('Rækker - Udskrift'!Q67=2,2,"")))</f>
        <v>X</v>
      </c>
      <c r="T63" s="25">
        <f>IF('Rækker - Udskrift'!O68=1,1,IF('Rækker - Udskrift'!P68="X","X",IF('Rækker - Udskrift'!Q68=2,2,"")))</f>
        <v>2</v>
      </c>
      <c r="U63" s="25">
        <f>IF('Rækker - Udskrift'!O69=1,1,IF('Rækker - Udskrift'!P69="X","X",IF('Rækker - Udskrift'!Q69=2,2,"")))</f>
        <v>2</v>
      </c>
      <c r="V63" s="25">
        <f>IF('Rækker - Udskrift'!O70=1,1,IF('Rækker - Udskrift'!P70="X","X",IF('Rækker - Udskrift'!Q70=2,2,"")))</f>
        <v>1</v>
      </c>
      <c r="W63" s="25">
        <f>IF('Rækker - Udskrift'!O71=1,1,IF('Rækker - Udskrift'!P71="X","X",IF('Rækker - Udskrift'!Q71=2,2,"")))</f>
        <v>2</v>
      </c>
      <c r="X63" s="25">
        <f>IF('Rækker - Udskrift'!O72=1,1,IF('Rækker - Udskrift'!P72="X","X",IF('Rækker - Udskrift'!Q72=2,2,"")))</f>
        <v>2</v>
      </c>
      <c r="Y63" s="25">
        <f>IF('Rækker - Udskrift'!O73=1,1,IF('Rækker - Udskrift'!P73="X","X",IF('Rækker - Udskrift'!Q73=2,2,"")))</f>
        <v>2</v>
      </c>
      <c r="Z63" s="25">
        <f>IF(L63&lt;&gt;"",F2,IF(M63=M10,1,0)+IF(N63=N10,1,0)+IF(O63=O10,1,0)+IF(P63=P10,1,0)+IF(Q63=Q10,1,0)+IF(R63=R10,1,0)+IF(S63=S10,1,0)+IF(T63=T10,1,0)+IF(U63=U10,1,0)+IF(V63=V10,1,0)+IF(W63=W10,1,0)+IF(X63=X10,1,0)+IF(Y63=Y10,1,0))</f>
        <v>5</v>
      </c>
      <c r="AA63" s="25">
        <f>RANK(Z63,Z12:Z75,1)</f>
        <v>25</v>
      </c>
      <c r="AB63" s="25">
        <f t="shared" si="6"/>
        <v>5</v>
      </c>
      <c r="AC63" s="25">
        <f>IF(M63=M10,4096,0)+IF(N63=N10,2048,0)+IF(O63=O10,1024,0)+IF(P63=P10,512,0)+IF(Q63=Q10,256,0)+IF(R63=R10,128,0)+IF(S63=S10,64,0)+IF(T63=T10,32,0)+IF(U63=U10,16,0)+IF(V63=V10,8,0)+IF(W63=W10,4,0)+IF(X63=X10,2,0)+IF(Y63=Y10,1,0)</f>
        <v>6666</v>
      </c>
      <c r="AD63" s="25">
        <f>RANK(AC63,AC12:AC75,1)</f>
        <v>28</v>
      </c>
      <c r="AE63" s="25">
        <f t="shared" si="4"/>
        <v>1653</v>
      </c>
      <c r="AF63" s="25">
        <f>RANK(AE63,AE12:AE75,1)</f>
        <v>28</v>
      </c>
      <c r="AG63" s="25">
        <f t="shared" si="7"/>
        <v>5</v>
      </c>
      <c r="AH63" s="25">
        <f t="shared" si="8"/>
        <v>1</v>
      </c>
    </row>
    <row r="64" spans="1:34" x14ac:dyDescent="0.15">
      <c r="A64" s="25" t="str">
        <f>[1]DB!A64</f>
        <v>ÅZÆTZØW</v>
      </c>
      <c r="B64" s="25">
        <f>[1]DB!B64</f>
        <v>53</v>
      </c>
      <c r="C64" s="25">
        <f>[1]DB!C64</f>
        <v>1</v>
      </c>
      <c r="D64" s="25">
        <f>[1]DB!E64</f>
        <v>0</v>
      </c>
      <c r="E64" s="25">
        <f>IF(Rækker!J65="Disket",1,IF(I64&gt;5,1,IF(D64=1,1,0)))</f>
        <v>0</v>
      </c>
      <c r="F64" s="25">
        <f>[1]DB!G64</f>
        <v>0</v>
      </c>
      <c r="G64" s="25">
        <f>IF(Rækker!J65="Udmeldt",1,IF(F64=1,1,0))</f>
        <v>0</v>
      </c>
      <c r="H64" s="25">
        <f>[1]DB!I64</f>
        <v>0</v>
      </c>
      <c r="I64" s="25">
        <f>IF(Rækker!J65="MR",H64+1,H64)</f>
        <v>0</v>
      </c>
      <c r="J64" s="25">
        <f>[1]DB!K64</f>
        <v>0</v>
      </c>
      <c r="K64" s="25">
        <f>IF(Rækker!J65="Res",J64+1,J64)</f>
        <v>0</v>
      </c>
      <c r="L64" s="25" t="str">
        <f t="shared" si="5"/>
        <v/>
      </c>
      <c r="M64" s="25" t="str">
        <f>IF('Rækker - Udskrift'!R61=1,1,IF('Rækker - Udskrift'!S61="X","X",IF('Rækker - Udskrift'!T61=2,2,"")))</f>
        <v>X</v>
      </c>
      <c r="N64" s="25">
        <f>IF('Rækker - Udskrift'!R62=1,1,IF('Rækker - Udskrift'!S62="X","X",IF('Rækker - Udskrift'!T62=2,2,"")))</f>
        <v>2</v>
      </c>
      <c r="O64" s="25">
        <f>IF('Rækker - Udskrift'!R63=1,1,IF('Rækker - Udskrift'!S63="X","X",IF('Rækker - Udskrift'!T63=2,2,"")))</f>
        <v>2</v>
      </c>
      <c r="P64" s="25">
        <f>IF('Rækker - Udskrift'!R64=1,1,IF('Rækker - Udskrift'!S64="X","X",IF('Rækker - Udskrift'!T64=2,2,"")))</f>
        <v>1</v>
      </c>
      <c r="Q64" s="25">
        <f>IF('Rækker - Udskrift'!R65=1,1,IF('Rækker - Udskrift'!S65="X","X",IF('Rækker - Udskrift'!T65=2,2,"")))</f>
        <v>1</v>
      </c>
      <c r="R64" s="25">
        <f>IF('Rækker - Udskrift'!R66=1,1,IF('Rækker - Udskrift'!S66="X","X",IF('Rækker - Udskrift'!T66=2,2,"")))</f>
        <v>1</v>
      </c>
      <c r="S64" s="25" t="str">
        <f>IF('Rækker - Udskrift'!R67=1,1,IF('Rækker - Udskrift'!S67="X","X",IF('Rækker - Udskrift'!T67=2,2,"")))</f>
        <v>X</v>
      </c>
      <c r="T64" s="25">
        <f>IF('Rækker - Udskrift'!R68=1,1,IF('Rækker - Udskrift'!S68="X","X",IF('Rækker - Udskrift'!T68=2,2,"")))</f>
        <v>2</v>
      </c>
      <c r="U64" s="25">
        <f>IF('Rækker - Udskrift'!R69=1,1,IF('Rækker - Udskrift'!S69="X","X",IF('Rækker - Udskrift'!T69=2,2,"")))</f>
        <v>2</v>
      </c>
      <c r="V64" s="25">
        <f>IF('Rækker - Udskrift'!R70=1,1,IF('Rækker - Udskrift'!S70="X","X",IF('Rækker - Udskrift'!T70=2,2,"")))</f>
        <v>1</v>
      </c>
      <c r="W64" s="25">
        <f>IF('Rækker - Udskrift'!R71=1,1,IF('Rækker - Udskrift'!S71="X","X",IF('Rækker - Udskrift'!T71=2,2,"")))</f>
        <v>1</v>
      </c>
      <c r="X64" s="25" t="str">
        <f>IF('Rækker - Udskrift'!R72=1,1,IF('Rækker - Udskrift'!S72="X","X",IF('Rækker - Udskrift'!T72=2,2,"")))</f>
        <v>X</v>
      </c>
      <c r="Y64" s="25">
        <f>IF('Rækker - Udskrift'!R73=1,1,IF('Rækker - Udskrift'!S73="X","X",IF('Rækker - Udskrift'!T73=2,2,"")))</f>
        <v>2</v>
      </c>
      <c r="Z64" s="25">
        <f>IF(L64&lt;&gt;"",F2,IF(M64=M10,1,0)+IF(N64=N10,1,0)+IF(O64=O10,1,0)+IF(P64=P10,1,0)+IF(Q64=Q10,1,0)+IF(R64=R10,1,0)+IF(S64=S10,1,0)+IF(T64=T10,1,0)+IF(U64=U10,1,0)+IF(V64=V10,1,0)+IF(W64=W10,1,0)+IF(X64=X10,1,0)+IF(Y64=Y10,1,0))</f>
        <v>5</v>
      </c>
      <c r="AA64" s="25">
        <f>RANK(Z64,Z12:Z75,1)</f>
        <v>25</v>
      </c>
      <c r="AB64" s="25">
        <f t="shared" si="6"/>
        <v>5</v>
      </c>
      <c r="AC64" s="25">
        <f>IF(M64=M10,4096,0)+IF(N64=N10,2048,0)+IF(O64=O10,1024,0)+IF(P64=P10,512,0)+IF(Q64=Q10,256,0)+IF(R64=R10,128,0)+IF(S64=S10,64,0)+IF(T64=T10,32,0)+IF(U64=U10,16,0)+IF(V64=V10,8,0)+IF(W64=W10,4,0)+IF(X64=X10,2,0)+IF(Y64=Y10,1,0)</f>
        <v>3596</v>
      </c>
      <c r="AD64" s="25">
        <f>RANK(AC64,AC12:AC75,1)</f>
        <v>13</v>
      </c>
      <c r="AE64" s="25">
        <f t="shared" si="4"/>
        <v>1638</v>
      </c>
      <c r="AF64" s="25">
        <f>RANK(AE64,AE12:AE75,1)</f>
        <v>26</v>
      </c>
      <c r="AG64" s="25">
        <f t="shared" si="7"/>
        <v>5</v>
      </c>
      <c r="AH64" s="25">
        <f t="shared" si="8"/>
        <v>1</v>
      </c>
    </row>
    <row r="65" spans="1:34" x14ac:dyDescent="0.15">
      <c r="A65" s="25" t="str">
        <f>[1]DB!A65</f>
        <v/>
      </c>
      <c r="B65" s="25">
        <f>[1]DB!B65</f>
        <v>54</v>
      </c>
      <c r="C65" s="25">
        <f>[1]DB!C65</f>
        <v>0</v>
      </c>
      <c r="D65" s="25">
        <f>[1]DB!E65</f>
        <v>0</v>
      </c>
      <c r="E65" s="25">
        <f>IF(Rækker!L65="Disket",1,IF(I65&gt;5,1,IF(D65=1,1,0)))</f>
        <v>0</v>
      </c>
      <c r="F65" s="25">
        <f>[1]DB!G65</f>
        <v>0</v>
      </c>
      <c r="G65" s="25">
        <f>IF(Rækker!L65="Udmeldt",1,IF(F65=1,1,0))</f>
        <v>0</v>
      </c>
      <c r="H65" s="25">
        <f>[1]DB!I65</f>
        <v>0</v>
      </c>
      <c r="I65" s="25">
        <f>IF(Rækker!L65="MR",H65+1,H65)</f>
        <v>0</v>
      </c>
      <c r="J65" s="25">
        <f>[1]DB!K65</f>
        <v>0</v>
      </c>
      <c r="K65" s="25">
        <f>IF(Rækker!L65="Res",J65+1,J65)</f>
        <v>0</v>
      </c>
      <c r="L65" s="25" t="str">
        <f t="shared" si="5"/>
        <v/>
      </c>
      <c r="M65" s="25" t="str">
        <f>IF('Rækker - Udskrift'!U61=1,1,IF('Rækker - Udskrift'!V61="X","X",IF('Rækker - Udskrift'!W61=2,2,"")))</f>
        <v/>
      </c>
      <c r="N65" s="25" t="str">
        <f>IF('Rækker - Udskrift'!U62=1,1,IF('Rækker - Udskrift'!V62="X","X",IF('Rækker - Udskrift'!W62=2,2,"")))</f>
        <v/>
      </c>
      <c r="O65" s="25" t="str">
        <f>IF('Rækker - Udskrift'!U63=1,1,IF('Rækker - Udskrift'!V63="X","X",IF('Rækker - Udskrift'!W63=2,2,"")))</f>
        <v/>
      </c>
      <c r="P65" s="25" t="str">
        <f>IF('Rækker - Udskrift'!U64=1,1,IF('Rækker - Udskrift'!V64="X","X",IF('Rækker - Udskrift'!W64=2,2,"")))</f>
        <v/>
      </c>
      <c r="Q65" s="25" t="str">
        <f>IF('Rækker - Udskrift'!U65=1,1,IF('Rækker - Udskrift'!V65="X","X",IF('Rækker - Udskrift'!W65=2,2,"")))</f>
        <v/>
      </c>
      <c r="R65" s="25" t="str">
        <f>IF('Rækker - Udskrift'!U66=1,1,IF('Rækker - Udskrift'!V66="X","X",IF('Rækker - Udskrift'!W66=2,2,"")))</f>
        <v/>
      </c>
      <c r="S65" s="25" t="str">
        <f>IF('Rækker - Udskrift'!U67=1,1,IF('Rækker - Udskrift'!V67="X","X",IF('Rækker - Udskrift'!W67=2,2,"")))</f>
        <v/>
      </c>
      <c r="T65" s="25" t="str">
        <f>IF('Rækker - Udskrift'!U68=1,1,IF('Rækker - Udskrift'!V68="X","X",IF('Rækker - Udskrift'!W68=2,2,"")))</f>
        <v/>
      </c>
      <c r="U65" s="25" t="str">
        <f>IF('Rækker - Udskrift'!U69=1,1,IF('Rækker - Udskrift'!V69="X","X",IF('Rækker - Udskrift'!W69=2,2,"")))</f>
        <v/>
      </c>
      <c r="V65" s="25" t="str">
        <f>IF('Rækker - Udskrift'!U70=1,1,IF('Rækker - Udskrift'!V70="X","X",IF('Rækker - Udskrift'!W70=2,2,"")))</f>
        <v/>
      </c>
      <c r="W65" s="25" t="str">
        <f>IF('Rækker - Udskrift'!U71=1,1,IF('Rækker - Udskrift'!V71="X","X",IF('Rækker - Udskrift'!W71=2,2,"")))</f>
        <v/>
      </c>
      <c r="X65" s="25" t="str">
        <f>IF('Rækker - Udskrift'!U72=1,1,IF('Rækker - Udskrift'!V72="X","X",IF('Rækker - Udskrift'!W72=2,2,"")))</f>
        <v/>
      </c>
      <c r="Y65" s="25" t="str">
        <f>IF('Rækker - Udskrift'!U73=1,1,IF('Rækker - Udskrift'!V73="X","X",IF('Rækker - Udskrift'!W73=2,2,"")))</f>
        <v/>
      </c>
      <c r="Z65" s="25">
        <f>IF(L65&lt;&gt;"",F2,IF(M65=M10,1,0)+IF(N65=N10,1,0)+IF(O65=O10,1,0)+IF(P65=P10,1,0)+IF(Q65=Q10,1,0)+IF(R65=R10,1,0)+IF(S65=S10,1,0)+IF(T65=T10,1,0)+IF(U65=U10,1,0)+IF(V65=V10,1,0)+IF(W65=W10,1,0)+IF(X65=X10,1,0)+IF(Y65=Y10,1,0))</f>
        <v>0</v>
      </c>
      <c r="AA65" s="25">
        <f>RANK(Z65,Z12:Z75,1)</f>
        <v>1</v>
      </c>
      <c r="AB65" s="25">
        <f t="shared" si="6"/>
        <v>0</v>
      </c>
      <c r="AC65" s="25">
        <f>IF(M65=M10,4096,0)+IF(N65=N10,2048,0)+IF(O65=O10,1024,0)+IF(P65=P10,512,0)+IF(Q65=Q10,256,0)+IF(R65=R10,128,0)+IF(S65=S10,64,0)+IF(T65=T10,32,0)+IF(U65=U10,16,0)+IF(V65=V10,8,0)+IF(W65=W10,4,0)+IF(X65=X10,2,0)+IF(Y65=Y10,1,0)</f>
        <v>0</v>
      </c>
      <c r="AD65" s="25">
        <f>RANK(AC65,AC12:AC75,1)</f>
        <v>1</v>
      </c>
      <c r="AE65" s="25">
        <f t="shared" si="4"/>
        <v>66</v>
      </c>
      <c r="AF65" s="25">
        <f>RANK(AE65,AE12:AE75,1)</f>
        <v>1</v>
      </c>
      <c r="AG65" s="25">
        <f t="shared" si="7"/>
        <v>0</v>
      </c>
      <c r="AH65" s="25">
        <f t="shared" si="8"/>
        <v>0</v>
      </c>
    </row>
    <row r="66" spans="1:34" x14ac:dyDescent="0.15">
      <c r="A66" s="25" t="str">
        <f>[1]DB!A66</f>
        <v/>
      </c>
      <c r="B66" s="25">
        <f>[1]DB!B66</f>
        <v>55</v>
      </c>
      <c r="C66" s="25">
        <f>[1]DB!C66</f>
        <v>0</v>
      </c>
      <c r="D66" s="25">
        <f>[1]DB!E66</f>
        <v>0</v>
      </c>
      <c r="E66" s="25">
        <f>IF(Rækker!N65="Disket",1,IF(I66&gt;5,1,IF(D66=1,1,0)))</f>
        <v>0</v>
      </c>
      <c r="F66" s="25">
        <f>[1]DB!G66</f>
        <v>0</v>
      </c>
      <c r="G66" s="25">
        <f>IF(Rækker!N65="Udmeldt",1,IF(F66=1,1,0))</f>
        <v>0</v>
      </c>
      <c r="H66" s="25">
        <f>[1]DB!I66</f>
        <v>0</v>
      </c>
      <c r="I66" s="25">
        <f>IF(Rækker!N65="MR",H66+1,H66)</f>
        <v>0</v>
      </c>
      <c r="J66" s="25">
        <f>[1]DB!K66</f>
        <v>0</v>
      </c>
      <c r="K66" s="25">
        <f>IF(Rækker!N65="Res",J66+1,J66)</f>
        <v>0</v>
      </c>
      <c r="L66" s="25" t="str">
        <f t="shared" si="5"/>
        <v/>
      </c>
      <c r="M66" s="25" t="str">
        <f>IF('Rækker - Udskrift'!X61=1,1,IF('Rækker - Udskrift'!Y61="X","X",IF('Rækker - Udskrift'!Z61=2,2,"")))</f>
        <v/>
      </c>
      <c r="N66" s="25" t="str">
        <f>IF('Rækker - Udskrift'!X62=1,1,IF('Rækker - Udskrift'!Y62="X","X",IF('Rækker - Udskrift'!Z62=2,2,"")))</f>
        <v/>
      </c>
      <c r="O66" s="25" t="str">
        <f>IF('Rækker - Udskrift'!X63=1,1,IF('Rækker - Udskrift'!Y63="X","X",IF('Rækker - Udskrift'!Z63=2,2,"")))</f>
        <v/>
      </c>
      <c r="P66" s="25" t="str">
        <f>IF('Rækker - Udskrift'!X64=1,1,IF('Rækker - Udskrift'!Y64="X","X",IF('Rækker - Udskrift'!Z64=2,2,"")))</f>
        <v/>
      </c>
      <c r="Q66" s="25" t="str">
        <f>IF('Rækker - Udskrift'!X65=1,1,IF('Rækker - Udskrift'!Y65="X","X",IF('Rækker - Udskrift'!Z65=2,2,"")))</f>
        <v/>
      </c>
      <c r="R66" s="25" t="str">
        <f>IF('Rækker - Udskrift'!X66=1,1,IF('Rækker - Udskrift'!Y66="X","X",IF('Rækker - Udskrift'!Z66=2,2,"")))</f>
        <v/>
      </c>
      <c r="S66" s="25" t="str">
        <f>IF('Rækker - Udskrift'!X67=1,1,IF('Rækker - Udskrift'!Y67="X","X",IF('Rækker - Udskrift'!Z67=2,2,"")))</f>
        <v/>
      </c>
      <c r="T66" s="25" t="str">
        <f>IF('Rækker - Udskrift'!X68=1,1,IF('Rækker - Udskrift'!Y68="X","X",IF('Rækker - Udskrift'!Z68=2,2,"")))</f>
        <v/>
      </c>
      <c r="U66" s="25" t="str">
        <f>IF('Rækker - Udskrift'!X69=1,1,IF('Rækker - Udskrift'!Y69="X","X",IF('Rækker - Udskrift'!Z69=2,2,"")))</f>
        <v/>
      </c>
      <c r="V66" s="25" t="str">
        <f>IF('Rækker - Udskrift'!X70=1,1,IF('Rækker - Udskrift'!Y70="X","X",IF('Rækker - Udskrift'!Z70=2,2,"")))</f>
        <v/>
      </c>
      <c r="W66" s="25" t="str">
        <f>IF('Rækker - Udskrift'!X71=1,1,IF('Rækker - Udskrift'!Y71="X","X",IF('Rækker - Udskrift'!Z71=2,2,"")))</f>
        <v/>
      </c>
      <c r="X66" s="25" t="str">
        <f>IF('Rækker - Udskrift'!X72=1,1,IF('Rækker - Udskrift'!Y72="X","X",IF('Rækker - Udskrift'!Z72=2,2,"")))</f>
        <v/>
      </c>
      <c r="Y66" s="25" t="str">
        <f>IF('Rækker - Udskrift'!X73=1,1,IF('Rækker - Udskrift'!Y73="X","X",IF('Rækker - Udskrift'!Z73=2,2,"")))</f>
        <v/>
      </c>
      <c r="Z66" s="25">
        <f>IF(L66&lt;&gt;"",F2,IF(M66=M10,1,0)+IF(N66=N10,1,0)+IF(O66=O10,1,0)+IF(P66=P10,1,0)+IF(Q66=Q10,1,0)+IF(R66=R10,1,0)+IF(S66=S10,1,0)+IF(T66=T10,1,0)+IF(U66=U10,1,0)+IF(V66=V10,1,0)+IF(W66=W10,1,0)+IF(X66=X10,1,0)+IF(Y66=Y10,1,0))</f>
        <v>0</v>
      </c>
      <c r="AA66" s="25">
        <f>RANK(Z66,Z12:Z75,1)</f>
        <v>1</v>
      </c>
      <c r="AB66" s="25">
        <f t="shared" si="6"/>
        <v>0</v>
      </c>
      <c r="AC66" s="25">
        <f>IF(M66=M10,4096,0)+IF(N66=N10,2048,0)+IF(O66=O10,1024,0)+IF(P66=P10,512,0)+IF(Q66=Q10,256,0)+IF(R66=R10,128,0)+IF(S66=S10,64,0)+IF(T66=T10,32,0)+IF(U66=U10,16,0)+IF(V66=V10,8,0)+IF(W66=W10,4,0)+IF(X66=X10,2,0)+IF(Y66=Y10,1,0)</f>
        <v>0</v>
      </c>
      <c r="AD66" s="25">
        <f>RANK(AC66,AC12:AC75,1)</f>
        <v>1</v>
      </c>
      <c r="AE66" s="25">
        <f t="shared" si="4"/>
        <v>66</v>
      </c>
      <c r="AF66" s="25">
        <f>RANK(AE66,AE12:AE75,1)</f>
        <v>1</v>
      </c>
      <c r="AG66" s="25">
        <f t="shared" si="7"/>
        <v>0</v>
      </c>
      <c r="AH66" s="25">
        <f t="shared" si="8"/>
        <v>0</v>
      </c>
    </row>
    <row r="67" spans="1:34" x14ac:dyDescent="0.15">
      <c r="A67" s="25" t="str">
        <f>[1]DB!A67</f>
        <v/>
      </c>
      <c r="B67" s="25">
        <f>[1]DB!B67</f>
        <v>56</v>
      </c>
      <c r="C67" s="25">
        <f>[1]DB!C67</f>
        <v>0</v>
      </c>
      <c r="D67" s="25">
        <f>[1]DB!E67</f>
        <v>0</v>
      </c>
      <c r="E67" s="25">
        <f>IF(Rækker!P65="Disket",1,IF(I67&gt;5,1,IF(D67=1,1,0)))</f>
        <v>0</v>
      </c>
      <c r="F67" s="25">
        <f>[1]DB!G67</f>
        <v>0</v>
      </c>
      <c r="G67" s="25">
        <f>IF(Rækker!P65="Udmeldt",1,IF(F67=1,1,0))</f>
        <v>0</v>
      </c>
      <c r="H67" s="25">
        <f>[1]DB!I67</f>
        <v>0</v>
      </c>
      <c r="I67" s="25">
        <f>IF(Rækker!P65="MR",H67+1,H67)</f>
        <v>0</v>
      </c>
      <c r="J67" s="25">
        <f>[1]DB!K67</f>
        <v>0</v>
      </c>
      <c r="K67" s="25">
        <f>IF(Rækker!P65="Res",J67+1,J67)</f>
        <v>0</v>
      </c>
      <c r="L67" s="25" t="str">
        <f t="shared" si="5"/>
        <v/>
      </c>
      <c r="M67" s="25" t="str">
        <f>IF('Rækker - Udskrift'!AA61=1,1,IF('Rækker - Udskrift'!AB61="X","X",IF('Rækker - Udskrift'!AC61=2,2,"")))</f>
        <v/>
      </c>
      <c r="N67" s="25" t="str">
        <f>IF('Rækker - Udskrift'!AA62=1,1,IF('Rækker - Udskrift'!AB62="X","X",IF('Rækker - Udskrift'!AC62=2,2,"")))</f>
        <v/>
      </c>
      <c r="O67" s="25" t="str">
        <f>IF('Rækker - Udskrift'!AA63=1,1,IF('Rækker - Udskrift'!AB63="X","X",IF('Rækker - Udskrift'!AC63=2,2,"")))</f>
        <v/>
      </c>
      <c r="P67" s="25" t="str">
        <f>IF('Rækker - Udskrift'!AA64=1,1,IF('Rækker - Udskrift'!AB64="X","X",IF('Rækker - Udskrift'!AC64=2,2,"")))</f>
        <v/>
      </c>
      <c r="Q67" s="25" t="str">
        <f>IF('Rækker - Udskrift'!AA65=1,1,IF('Rækker - Udskrift'!AB65="X","X",IF('Rækker - Udskrift'!AC65=2,2,"")))</f>
        <v/>
      </c>
      <c r="R67" s="25" t="str">
        <f>IF('Rækker - Udskrift'!AA66=1,1,IF('Rækker - Udskrift'!AB66="X","X",IF('Rækker - Udskrift'!AC66=2,2,"")))</f>
        <v/>
      </c>
      <c r="S67" s="25" t="str">
        <f>IF('Rækker - Udskrift'!AA67=1,1,IF('Rækker - Udskrift'!AB67="X","X",IF('Rækker - Udskrift'!AC67=2,2,"")))</f>
        <v/>
      </c>
      <c r="T67" s="25" t="str">
        <f>IF('Rækker - Udskrift'!AA68=1,1,IF('Rækker - Udskrift'!AB68="X","X",IF('Rækker - Udskrift'!AC68=2,2,"")))</f>
        <v/>
      </c>
      <c r="U67" s="25" t="str">
        <f>IF('Rækker - Udskrift'!AA69=1,1,IF('Rækker - Udskrift'!AB69="X","X",IF('Rækker - Udskrift'!AC69=2,2,"")))</f>
        <v/>
      </c>
      <c r="V67" s="25" t="str">
        <f>IF('Rækker - Udskrift'!AA70=1,1,IF('Rækker - Udskrift'!AB70="X","X",IF('Rækker - Udskrift'!AC70=2,2,"")))</f>
        <v/>
      </c>
      <c r="W67" s="25" t="str">
        <f>IF('Rækker - Udskrift'!AA71=1,1,IF('Rækker - Udskrift'!AB71="X","X",IF('Rækker - Udskrift'!AC71=2,2,"")))</f>
        <v/>
      </c>
      <c r="X67" s="25" t="str">
        <f>IF('Rækker - Udskrift'!AA72=1,1,IF('Rækker - Udskrift'!AB72="X","X",IF('Rækker - Udskrift'!AC72=2,2,"")))</f>
        <v/>
      </c>
      <c r="Y67" s="25" t="str">
        <f>IF('Rækker - Udskrift'!AA73=1,1,IF('Rækker - Udskrift'!AB73="X","X",IF('Rækker - Udskrift'!AC73=2,2,"")))</f>
        <v/>
      </c>
      <c r="Z67" s="25">
        <f>IF(L67&lt;&gt;"",F2,IF(M67=M10,1,0)+IF(N67=N10,1,0)+IF(O67=O10,1,0)+IF(P67=P10,1,0)+IF(Q67=Q10,1,0)+IF(R67=R10,1,0)+IF(S67=S10,1,0)+IF(T67=T10,1,0)+IF(U67=U10,1,0)+IF(V67=V10,1,0)+IF(W67=W10,1,0)+IF(X67=X10,1,0)+IF(Y67=Y10,1,0))</f>
        <v>0</v>
      </c>
      <c r="AA67" s="25">
        <f>RANK(Z67,Z12:Z75,1)</f>
        <v>1</v>
      </c>
      <c r="AB67" s="25">
        <f t="shared" si="6"/>
        <v>0</v>
      </c>
      <c r="AC67" s="25">
        <f>IF(M67=M10,4096,0)+IF(N67=N10,2048,0)+IF(O67=O10,1024,0)+IF(P67=P10,512,0)+IF(Q67=Q10,256,0)+IF(R67=R10,128,0)+IF(S67=S10,64,0)+IF(T67=T10,32,0)+IF(U67=U10,16,0)+IF(V67=V10,8,0)+IF(W67=W10,4,0)+IF(X67=X10,2,0)+IF(Y67=Y10,1,0)</f>
        <v>0</v>
      </c>
      <c r="AD67" s="25">
        <f>RANK(AC67,AC12:AC75,1)</f>
        <v>1</v>
      </c>
      <c r="AE67" s="25">
        <f t="shared" si="4"/>
        <v>66</v>
      </c>
      <c r="AF67" s="25">
        <f>RANK(AE67,AE12:AE75,1)</f>
        <v>1</v>
      </c>
      <c r="AG67" s="25">
        <f t="shared" si="7"/>
        <v>0</v>
      </c>
      <c r="AH67" s="25">
        <f t="shared" si="8"/>
        <v>0</v>
      </c>
    </row>
    <row r="68" spans="1:34" x14ac:dyDescent="0.15">
      <c r="A68" s="25" t="str">
        <f>[1]DB!A68</f>
        <v/>
      </c>
      <c r="B68" s="25">
        <f>[1]DB!B68</f>
        <v>57</v>
      </c>
      <c r="C68" s="25">
        <f>[1]DB!C68</f>
        <v>0</v>
      </c>
      <c r="D68" s="25">
        <f>[1]DB!E68</f>
        <v>0</v>
      </c>
      <c r="E68" s="25">
        <f>IF(Rækker!R65="Disket",1,IF(I68&gt;5,1,IF(D68=1,1,0)))</f>
        <v>0</v>
      </c>
      <c r="F68" s="25">
        <f>[1]DB!G68</f>
        <v>0</v>
      </c>
      <c r="G68" s="25">
        <f>IF(Rækker!R65="Udmeldt",1,IF(F68=1,1,0))</f>
        <v>0</v>
      </c>
      <c r="H68" s="25">
        <f>[1]DB!I68</f>
        <v>0</v>
      </c>
      <c r="I68" s="25">
        <f>IF(Rækker!R65="MR",H68+1,H68)</f>
        <v>0</v>
      </c>
      <c r="J68" s="25">
        <f>[1]DB!K68</f>
        <v>0</v>
      </c>
      <c r="K68" s="25">
        <f>IF(Rækker!R65="Res",J68+1,J68)</f>
        <v>0</v>
      </c>
      <c r="L68" s="25" t="str">
        <f t="shared" si="5"/>
        <v/>
      </c>
      <c r="M68" s="25" t="str">
        <f>IF('Rækker - Udskrift'!AD61=1,1,IF('Rækker - Udskrift'!AE61="X","X",IF('Rækker - Udskrift'!AF61=2,2,"")))</f>
        <v/>
      </c>
      <c r="N68" s="25" t="str">
        <f>IF('Rækker - Udskrift'!AD62=1,1,IF('Rækker - Udskrift'!AE62="X","X",IF('Rækker - Udskrift'!AF62=2,2,"")))</f>
        <v/>
      </c>
      <c r="O68" s="25" t="str">
        <f>IF('Rækker - Udskrift'!AD63=1,1,IF('Rækker - Udskrift'!AE63="X","X",IF('Rækker - Udskrift'!AF63=2,2,"")))</f>
        <v/>
      </c>
      <c r="P68" s="25" t="str">
        <f>IF('Rækker - Udskrift'!AD64=1,1,IF('Rækker - Udskrift'!AE64="X","X",IF('Rækker - Udskrift'!AF64=2,2,"")))</f>
        <v/>
      </c>
      <c r="Q68" s="25" t="str">
        <f>IF('Rækker - Udskrift'!AD65=1,1,IF('Rækker - Udskrift'!AE65="X","X",IF('Rækker - Udskrift'!AF65=2,2,"")))</f>
        <v/>
      </c>
      <c r="R68" s="25" t="str">
        <f>IF('Rækker - Udskrift'!AD66=1,1,IF('Rækker - Udskrift'!AE66="X","X",IF('Rækker - Udskrift'!AF66=2,2,"")))</f>
        <v/>
      </c>
      <c r="S68" s="25" t="str">
        <f>IF('Rækker - Udskrift'!AD67=1,1,IF('Rækker - Udskrift'!AE67="X","X",IF('Rækker - Udskrift'!AF67=2,2,"")))</f>
        <v/>
      </c>
      <c r="T68" s="25" t="str">
        <f>IF('Rækker - Udskrift'!AD68=1,1,IF('Rækker - Udskrift'!AE68="X","X",IF('Rækker - Udskrift'!AF68=2,2,"")))</f>
        <v/>
      </c>
      <c r="U68" s="25" t="str">
        <f>IF('Rækker - Udskrift'!AD69=1,1,IF('Rækker - Udskrift'!AE69="X","X",IF('Rækker - Udskrift'!AF69=2,2,"")))</f>
        <v/>
      </c>
      <c r="V68" s="25" t="str">
        <f>IF('Rækker - Udskrift'!AD70=1,1,IF('Rækker - Udskrift'!AE70="X","X",IF('Rækker - Udskrift'!AF70=2,2,"")))</f>
        <v/>
      </c>
      <c r="W68" s="25" t="str">
        <f>IF('Rækker - Udskrift'!AD71=1,1,IF('Rækker - Udskrift'!AE71="X","X",IF('Rækker - Udskrift'!AF71=2,2,"")))</f>
        <v/>
      </c>
      <c r="X68" s="25" t="str">
        <f>IF('Rækker - Udskrift'!AD72=1,1,IF('Rækker - Udskrift'!AE72="X","X",IF('Rækker - Udskrift'!AF72=2,2,"")))</f>
        <v/>
      </c>
      <c r="Y68" s="25" t="str">
        <f>IF('Rækker - Udskrift'!AD73=1,1,IF('Rækker - Udskrift'!AE73="X","X",IF('Rækker - Udskrift'!AF73=2,2,"")))</f>
        <v/>
      </c>
      <c r="Z68" s="25">
        <f>IF(L68&lt;&gt;"",F2,IF(M68=M10,1,0)+IF(N68=N10,1,0)+IF(O68=O10,1,0)+IF(P68=P10,1,0)+IF(Q68=Q10,1,0)+IF(R68=R10,1,0)+IF(S68=S10,1,0)+IF(T68=T10,1,0)+IF(U68=U10,1,0)+IF(V68=V10,1,0)+IF(W68=W10,1,0)+IF(X68=X10,1,0)+IF(Y68=Y10,1,0))</f>
        <v>0</v>
      </c>
      <c r="AA68" s="25">
        <f>RANK(Z68,Z12:Z75,1)</f>
        <v>1</v>
      </c>
      <c r="AB68" s="25">
        <f t="shared" si="6"/>
        <v>0</v>
      </c>
      <c r="AC68" s="25">
        <f>IF(M68=M10,4096,0)+IF(N68=N10,2048,0)+IF(O68=O10,1024,0)+IF(P68=P10,512,0)+IF(Q68=Q10,256,0)+IF(R68=R10,128,0)+IF(S68=S10,64,0)+IF(T68=T10,32,0)+IF(U68=U10,16,0)+IF(V68=V10,8,0)+IF(W68=W10,4,0)+IF(X68=X10,2,0)+IF(Y68=Y10,1,0)</f>
        <v>0</v>
      </c>
      <c r="AD68" s="25">
        <f>RANK(AC68,AC12:AC75,1)</f>
        <v>1</v>
      </c>
      <c r="AE68" s="25">
        <f t="shared" si="4"/>
        <v>66</v>
      </c>
      <c r="AF68" s="25">
        <f>RANK(AE68,AE12:AE75,1)</f>
        <v>1</v>
      </c>
      <c r="AG68" s="25">
        <f t="shared" si="7"/>
        <v>0</v>
      </c>
      <c r="AH68" s="25">
        <f t="shared" si="8"/>
        <v>0</v>
      </c>
    </row>
    <row r="69" spans="1:34" x14ac:dyDescent="0.15">
      <c r="A69" s="25" t="str">
        <f>[1]DB!A69</f>
        <v/>
      </c>
      <c r="B69" s="25">
        <f>[1]DB!B69</f>
        <v>58</v>
      </c>
      <c r="C69" s="25">
        <f>[1]DB!C69</f>
        <v>0</v>
      </c>
      <c r="D69" s="25">
        <f>[1]DB!E69</f>
        <v>0</v>
      </c>
      <c r="E69" s="25">
        <f>IF(Rækker!T65="Disket",1,IF(I69&gt;5,1,IF(D69=1,1,0)))</f>
        <v>0</v>
      </c>
      <c r="F69" s="25">
        <f>[1]DB!G69</f>
        <v>0</v>
      </c>
      <c r="G69" s="25">
        <f>IF(Rækker!T65="Udmeldt",1,IF(F69=1,1,0))</f>
        <v>0</v>
      </c>
      <c r="H69" s="25">
        <f>[1]DB!I69</f>
        <v>0</v>
      </c>
      <c r="I69" s="25">
        <f>IF(Rækker!T65="MR",H69+1,H69)</f>
        <v>0</v>
      </c>
      <c r="J69" s="25">
        <f>[1]DB!K69</f>
        <v>0</v>
      </c>
      <c r="K69" s="25">
        <f>IF(Rækker!T65="Res",J69+1,J69)</f>
        <v>0</v>
      </c>
      <c r="L69" s="25" t="str">
        <f t="shared" si="5"/>
        <v/>
      </c>
      <c r="M69" s="25" t="str">
        <f>IF('Rækker - Udskrift'!AG61=1,1,IF('Rækker - Udskrift'!AH61="X","X",IF('Rækker - Udskrift'!AI61=2,2,"")))</f>
        <v/>
      </c>
      <c r="N69" s="25" t="str">
        <f>IF('Rækker - Udskrift'!AG62=1,1,IF('Rækker - Udskrift'!AH62="X","X",IF('Rækker - Udskrift'!AI62=2,2,"")))</f>
        <v/>
      </c>
      <c r="O69" s="25" t="str">
        <f>IF('Rækker - Udskrift'!AG63=1,1,IF('Rækker - Udskrift'!AH63="X","X",IF('Rækker - Udskrift'!AI63=2,2,"")))</f>
        <v/>
      </c>
      <c r="P69" s="25" t="str">
        <f>IF('Rækker - Udskrift'!AG64=1,1,IF('Rækker - Udskrift'!AH64="X","X",IF('Rækker - Udskrift'!AI64=2,2,"")))</f>
        <v/>
      </c>
      <c r="Q69" s="25" t="str">
        <f>IF('Rækker - Udskrift'!AG65=1,1,IF('Rækker - Udskrift'!AH65="X","X",IF('Rækker - Udskrift'!AI65=2,2,"")))</f>
        <v/>
      </c>
      <c r="R69" s="25" t="str">
        <f>IF('Rækker - Udskrift'!AG66=1,1,IF('Rækker - Udskrift'!AH66="X","X",IF('Rækker - Udskrift'!AI66=2,2,"")))</f>
        <v/>
      </c>
      <c r="S69" s="25" t="str">
        <f>IF('Rækker - Udskrift'!AG67=1,1,IF('Rækker - Udskrift'!AH67="X","X",IF('Rækker - Udskrift'!AI67=2,2,"")))</f>
        <v/>
      </c>
      <c r="T69" s="25" t="str">
        <f>IF('Rækker - Udskrift'!AG68=1,1,IF('Rækker - Udskrift'!AH68="X","X",IF('Rækker - Udskrift'!AI68=2,2,"")))</f>
        <v/>
      </c>
      <c r="U69" s="25" t="str">
        <f>IF('Rækker - Udskrift'!AG69=1,1,IF('Rækker - Udskrift'!AH69="X","X",IF('Rækker - Udskrift'!AI69=2,2,"")))</f>
        <v/>
      </c>
      <c r="V69" s="25" t="str">
        <f>IF('Rækker - Udskrift'!AG70=1,1,IF('Rækker - Udskrift'!AH70="X","X",IF('Rækker - Udskrift'!AI70=2,2,"")))</f>
        <v/>
      </c>
      <c r="W69" s="25" t="str">
        <f>IF('Rækker - Udskrift'!AG71=1,1,IF('Rækker - Udskrift'!AH71="X","X",IF('Rækker - Udskrift'!AI71=2,2,"")))</f>
        <v/>
      </c>
      <c r="X69" s="25" t="str">
        <f>IF('Rækker - Udskrift'!AG72=1,1,IF('Rækker - Udskrift'!AH72="X","X",IF('Rækker - Udskrift'!AI72=2,2,"")))</f>
        <v/>
      </c>
      <c r="Y69" s="25" t="str">
        <f>IF('Rækker - Udskrift'!AG73=1,1,IF('Rækker - Udskrift'!AH73="X","X",IF('Rækker - Udskrift'!AI73=2,2,"")))</f>
        <v/>
      </c>
      <c r="Z69" s="25">
        <f>IF(L69&lt;&gt;"",F2,IF(M69=M10,1,0)+IF(N69=N10,1,0)+IF(O69=O10,1,0)+IF(P69=P10,1,0)+IF(Q69=Q10,1,0)+IF(R69=R10,1,0)+IF(S69=S10,1,0)+IF(T69=T10,1,0)+IF(U69=U10,1,0)+IF(V69=V10,1,0)+IF(W69=W10,1,0)+IF(X69=X10,1,0)+IF(Y69=Y10,1,0))</f>
        <v>0</v>
      </c>
      <c r="AA69" s="25">
        <f>RANK(Z69,Z12:Z75,1)</f>
        <v>1</v>
      </c>
      <c r="AB69" s="25">
        <f t="shared" si="6"/>
        <v>0</v>
      </c>
      <c r="AC69" s="25">
        <f>IF(M69=M10,4096,0)+IF(N69=N10,2048,0)+IF(O69=O10,1024,0)+IF(P69=P10,512,0)+IF(Q69=Q10,256,0)+IF(R69=R10,128,0)+IF(S69=S10,64,0)+IF(T69=T10,32,0)+IF(U69=U10,16,0)+IF(V69=V10,8,0)+IF(W69=W10,4,0)+IF(X69=X10,2,0)+IF(Y69=Y10,1,0)</f>
        <v>0</v>
      </c>
      <c r="AD69" s="25">
        <f>RANK(AC69,AC12:AC75,1)</f>
        <v>1</v>
      </c>
      <c r="AE69" s="25">
        <f t="shared" si="4"/>
        <v>66</v>
      </c>
      <c r="AF69" s="25">
        <f>RANK(AE69,AE12:AE75,1)</f>
        <v>1</v>
      </c>
      <c r="AG69" s="25">
        <f t="shared" si="7"/>
        <v>0</v>
      </c>
      <c r="AH69" s="25">
        <f t="shared" si="8"/>
        <v>0</v>
      </c>
    </row>
    <row r="70" spans="1:34" x14ac:dyDescent="0.15">
      <c r="A70" s="25" t="str">
        <f>[1]DB!A70</f>
        <v/>
      </c>
      <c r="B70" s="25">
        <f>[1]DB!B70</f>
        <v>59</v>
      </c>
      <c r="C70" s="25">
        <f>[1]DB!C70</f>
        <v>0</v>
      </c>
      <c r="D70" s="25">
        <f>[1]DB!E70</f>
        <v>0</v>
      </c>
      <c r="E70" s="25">
        <f>IF(Rækker!V65="Disket",1,IF(I70&gt;5,1,IF(D70=1,1,0)))</f>
        <v>0</v>
      </c>
      <c r="F70" s="25">
        <f>[1]DB!G70</f>
        <v>0</v>
      </c>
      <c r="G70" s="25">
        <f>IF(Rækker!V65="Udmeldt",1,IF(F70=1,1,0))</f>
        <v>0</v>
      </c>
      <c r="H70" s="25">
        <f>[1]DB!I70</f>
        <v>0</v>
      </c>
      <c r="I70" s="25">
        <f>IF(Rækker!V65="MR",H70+1,H70)</f>
        <v>0</v>
      </c>
      <c r="J70" s="25">
        <f>[1]DB!K70</f>
        <v>0</v>
      </c>
      <c r="K70" s="25">
        <f>IF(Rækker!V65="Res",J70+1,J70)</f>
        <v>0</v>
      </c>
      <c r="L70" s="25" t="str">
        <f t="shared" si="5"/>
        <v/>
      </c>
      <c r="M70" s="25" t="str">
        <f>IF('Rækker - Udskrift'!AJ61=1,1,IF('Rækker - Udskrift'!AK61="X","X",IF('Rækker - Udskrift'!AL61=2,2,"")))</f>
        <v/>
      </c>
      <c r="N70" s="25" t="str">
        <f>IF('Rækker - Udskrift'!AJ62=1,1,IF('Rækker - Udskrift'!AK62="X","X",IF('Rækker - Udskrift'!AL62=2,2,"")))</f>
        <v/>
      </c>
      <c r="O70" s="25" t="str">
        <f>IF('Rækker - Udskrift'!AJ63=1,1,IF('Rækker - Udskrift'!AK63="X","X",IF('Rækker - Udskrift'!AL63=2,2,"")))</f>
        <v/>
      </c>
      <c r="P70" s="25" t="str">
        <f>IF('Rækker - Udskrift'!AJ64=1,1,IF('Rækker - Udskrift'!AK64="X","X",IF('Rækker - Udskrift'!AL64=2,2,"")))</f>
        <v/>
      </c>
      <c r="Q70" s="25" t="str">
        <f>IF('Rækker - Udskrift'!AJ65=1,1,IF('Rækker - Udskrift'!AK65="X","X",IF('Rækker - Udskrift'!AL65=2,2,"")))</f>
        <v/>
      </c>
      <c r="R70" s="25" t="str">
        <f>IF('Rækker - Udskrift'!AJ66=1,1,IF('Rækker - Udskrift'!AK66="X","X",IF('Rækker - Udskrift'!AL66=2,2,"")))</f>
        <v/>
      </c>
      <c r="S70" s="25" t="str">
        <f>IF('Rækker - Udskrift'!AJ67=1,1,IF('Rækker - Udskrift'!AK67="X","X",IF('Rækker - Udskrift'!AL67=2,2,"")))</f>
        <v/>
      </c>
      <c r="T70" s="25" t="str">
        <f>IF('Rækker - Udskrift'!AJ68=1,1,IF('Rækker - Udskrift'!AK68="X","X",IF('Rækker - Udskrift'!AL68=2,2,"")))</f>
        <v/>
      </c>
      <c r="U70" s="25" t="str">
        <f>IF('Rækker - Udskrift'!AJ69=1,1,IF('Rækker - Udskrift'!AK69="X","X",IF('Rækker - Udskrift'!AL69=2,2,"")))</f>
        <v/>
      </c>
      <c r="V70" s="25" t="str">
        <f>IF('Rækker - Udskrift'!AJ70=1,1,IF('Rækker - Udskrift'!AK70="X","X",IF('Rækker - Udskrift'!AL70=2,2,"")))</f>
        <v/>
      </c>
      <c r="W70" s="25" t="str">
        <f>IF('Rækker - Udskrift'!AJ71=1,1,IF('Rækker - Udskrift'!AK71="X","X",IF('Rækker - Udskrift'!AL71=2,2,"")))</f>
        <v/>
      </c>
      <c r="X70" s="25" t="str">
        <f>IF('Rækker - Udskrift'!AJ72=1,1,IF('Rækker - Udskrift'!AK72="X","X",IF('Rækker - Udskrift'!AL72=2,2,"")))</f>
        <v/>
      </c>
      <c r="Y70" s="25" t="str">
        <f>IF('Rækker - Udskrift'!AJ73=1,1,IF('Rækker - Udskrift'!AK73="X","X",IF('Rækker - Udskrift'!AL73=2,2,"")))</f>
        <v/>
      </c>
      <c r="Z70" s="25">
        <f>IF(L70&lt;&gt;"",F2,IF(M70=M10,1,0)+IF(N70=N10,1,0)+IF(O70=O10,1,0)+IF(P70=P10,1,0)+IF(Q70=Q10,1,0)+IF(R70=R10,1,0)+IF(S70=S10,1,0)+IF(T70=T10,1,0)+IF(U70=U10,1,0)+IF(V70=V10,1,0)+IF(W70=W10,1,0)+IF(X70=X10,1,0)+IF(Y70=Y10,1,0))</f>
        <v>0</v>
      </c>
      <c r="AA70" s="25">
        <f>RANK(Z70,Z12:Z75,1)</f>
        <v>1</v>
      </c>
      <c r="AB70" s="25">
        <f t="shared" si="6"/>
        <v>0</v>
      </c>
      <c r="AC70" s="25">
        <f>IF(M70=M10,4096,0)+IF(N70=N10,2048,0)+IF(O70=O10,1024,0)+IF(P70=P10,512,0)+IF(Q70=Q10,256,0)+IF(R70=R10,128,0)+IF(S70=S10,64,0)+IF(T70=T10,32,0)+IF(U70=U10,16,0)+IF(V70=V10,8,0)+IF(W70=W10,4,0)+IF(X70=X10,2,0)+IF(Y70=Y10,1,0)</f>
        <v>0</v>
      </c>
      <c r="AD70" s="25">
        <f>RANK(AC70,AC12:AC75,1)</f>
        <v>1</v>
      </c>
      <c r="AE70" s="25">
        <f t="shared" si="4"/>
        <v>66</v>
      </c>
      <c r="AF70" s="25">
        <f>RANK(AE70,AE12:AE75,1)</f>
        <v>1</v>
      </c>
      <c r="AG70" s="25">
        <f t="shared" si="7"/>
        <v>0</v>
      </c>
      <c r="AH70" s="25">
        <f t="shared" si="8"/>
        <v>0</v>
      </c>
    </row>
    <row r="71" spans="1:34" x14ac:dyDescent="0.15">
      <c r="A71" s="25" t="str">
        <f>[1]DB!A71</f>
        <v/>
      </c>
      <c r="B71" s="25">
        <f>[1]DB!B71</f>
        <v>60</v>
      </c>
      <c r="C71" s="25">
        <f>[1]DB!C71</f>
        <v>0</v>
      </c>
      <c r="D71" s="25">
        <f>[1]DB!E71</f>
        <v>0</v>
      </c>
      <c r="E71" s="25">
        <f>IF(Rækker!X65="Disket",1,IF(I71&gt;5,1,IF(D71=1,1,0)))</f>
        <v>0</v>
      </c>
      <c r="F71" s="25">
        <f>[1]DB!G71</f>
        <v>0</v>
      </c>
      <c r="G71" s="25">
        <f>IF(Rækker!X65="Udmeldt",1,IF(F71=1,1,0))</f>
        <v>0</v>
      </c>
      <c r="H71" s="25">
        <f>[1]DB!I71</f>
        <v>0</v>
      </c>
      <c r="I71" s="25">
        <f>IF(Rækker!X65="MR",H71+1,H71)</f>
        <v>0</v>
      </c>
      <c r="J71" s="25">
        <f>[1]DB!K71</f>
        <v>0</v>
      </c>
      <c r="K71" s="25">
        <f>IF(Rækker!X65="Res",J71+1,J71)</f>
        <v>0</v>
      </c>
      <c r="L71" s="25" t="str">
        <f t="shared" si="5"/>
        <v/>
      </c>
      <c r="M71" s="25" t="str">
        <f>IF('Rækker - Udskrift'!AM61=1,1,IF('Rækker - Udskrift'!AN61="X","X",IF('Rækker - Udskrift'!AO61=2,2,"")))</f>
        <v/>
      </c>
      <c r="N71" s="25" t="str">
        <f>IF('Rækker - Udskrift'!AM62=1,1,IF('Rækker - Udskrift'!AN62="X","X",IF('Rækker - Udskrift'!AO62=2,2,"")))</f>
        <v/>
      </c>
      <c r="O71" s="25" t="str">
        <f>IF('Rækker - Udskrift'!AM63=1,1,IF('Rækker - Udskrift'!AN63="X","X",IF('Rækker - Udskrift'!AO63=2,2,"")))</f>
        <v/>
      </c>
      <c r="P71" s="25" t="str">
        <f>IF('Rækker - Udskrift'!AM64=1,1,IF('Rækker - Udskrift'!AN64="X","X",IF('Rækker - Udskrift'!AO64=2,2,"")))</f>
        <v/>
      </c>
      <c r="Q71" s="25" t="str">
        <f>IF('Rækker - Udskrift'!AM65=1,1,IF('Rækker - Udskrift'!AN65="X","X",IF('Rækker - Udskrift'!AO65=2,2,"")))</f>
        <v/>
      </c>
      <c r="R71" s="25" t="str">
        <f>IF('Rækker - Udskrift'!AM66=1,1,IF('Rækker - Udskrift'!AN66="X","X",IF('Rækker - Udskrift'!AO66=2,2,"")))</f>
        <v/>
      </c>
      <c r="S71" s="25" t="str">
        <f>IF('Rækker - Udskrift'!AM67=1,1,IF('Rækker - Udskrift'!AN67="X","X",IF('Rækker - Udskrift'!AO67=2,2,"")))</f>
        <v/>
      </c>
      <c r="T71" s="25" t="str">
        <f>IF('Rækker - Udskrift'!AM68=1,1,IF('Rækker - Udskrift'!AN68="X","X",IF('Rækker - Udskrift'!AO68=2,2,"")))</f>
        <v/>
      </c>
      <c r="U71" s="25" t="str">
        <f>IF('Rækker - Udskrift'!AM69=1,1,IF('Rækker - Udskrift'!AN69="X","X",IF('Rækker - Udskrift'!AO69=2,2,"")))</f>
        <v/>
      </c>
      <c r="V71" s="25" t="str">
        <f>IF('Rækker - Udskrift'!AM70=1,1,IF('Rækker - Udskrift'!AN70="X","X",IF('Rækker - Udskrift'!AO70=2,2,"")))</f>
        <v/>
      </c>
      <c r="W71" s="25" t="str">
        <f>IF('Rækker - Udskrift'!AM71=1,1,IF('Rækker - Udskrift'!AN71="X","X",IF('Rækker - Udskrift'!AO71=2,2,"")))</f>
        <v/>
      </c>
      <c r="X71" s="25" t="str">
        <f>IF('Rækker - Udskrift'!AM72=1,1,IF('Rækker - Udskrift'!AN72="X","X",IF('Rækker - Udskrift'!AO72=2,2,"")))</f>
        <v/>
      </c>
      <c r="Y71" s="25" t="str">
        <f>IF('Rækker - Udskrift'!AM73=1,1,IF('Rækker - Udskrift'!AN73="X","X",IF('Rækker - Udskrift'!AO73=2,2,"")))</f>
        <v/>
      </c>
      <c r="Z71" s="25">
        <f>IF(L71&lt;&gt;"",F2,IF(M71=M10,1,0)+IF(N71=N10,1,0)+IF(O71=O10,1,0)+IF(P71=P10,1,0)+IF(Q71=Q10,1,0)+IF(R71=R10,1,0)+IF(S71=S10,1,0)+IF(T71=T10,1,0)+IF(U71=U10,1,0)+IF(V71=V10,1,0)+IF(W71=W10,1,0)+IF(X71=X10,1,0)+IF(Y71=Y10,1,0))</f>
        <v>0</v>
      </c>
      <c r="AA71" s="25">
        <f>RANK(Z71,Z12:Z75,1)</f>
        <v>1</v>
      </c>
      <c r="AB71" s="25">
        <f t="shared" si="6"/>
        <v>0</v>
      </c>
      <c r="AC71" s="25">
        <f>IF(M71=M10,4096,0)+IF(N71=N10,2048,0)+IF(O71=O10,1024,0)+IF(P71=P10,512,0)+IF(Q71=Q10,256,0)+IF(R71=R10,128,0)+IF(S71=S10,64,0)+IF(T71=T10,32,0)+IF(U71=U10,16,0)+IF(V71=V10,8,0)+IF(W71=W10,4,0)+IF(X71=X10,2,0)+IF(Y71=Y10,1,0)</f>
        <v>0</v>
      </c>
      <c r="AD71" s="25">
        <f>RANK(AC71,AC12:AC75,1)</f>
        <v>1</v>
      </c>
      <c r="AE71" s="25">
        <f t="shared" si="4"/>
        <v>66</v>
      </c>
      <c r="AF71" s="25">
        <f>RANK(AE71,AE12:AE75,1)</f>
        <v>1</v>
      </c>
      <c r="AG71" s="25">
        <f t="shared" si="7"/>
        <v>0</v>
      </c>
      <c r="AH71" s="25">
        <f t="shared" si="8"/>
        <v>0</v>
      </c>
    </row>
    <row r="72" spans="1:34" x14ac:dyDescent="0.15">
      <c r="A72" s="25" t="str">
        <f>[1]DB!A72</f>
        <v/>
      </c>
      <c r="B72" s="25">
        <f>[1]DB!B72</f>
        <v>61</v>
      </c>
      <c r="C72" s="25">
        <f>[1]DB!C72</f>
        <v>0</v>
      </c>
      <c r="D72" s="25">
        <f>[1]DB!E72</f>
        <v>0</v>
      </c>
      <c r="E72" s="25">
        <f>IF(Rækker!Z65="Disket",1,IF(I72&gt;5,1,IF(D72=1,1,0)))</f>
        <v>0</v>
      </c>
      <c r="F72" s="25">
        <f>[1]DB!G72</f>
        <v>0</v>
      </c>
      <c r="G72" s="25">
        <f>IF(Rækker!Z65="Udmeldt",1,IF(F72=1,1,0))</f>
        <v>0</v>
      </c>
      <c r="H72" s="25">
        <f>[1]DB!I72</f>
        <v>0</v>
      </c>
      <c r="I72" s="25">
        <f>IF(Rækker!Z65="MR",H72+1,H72)</f>
        <v>0</v>
      </c>
      <c r="J72" s="25">
        <f>[1]DB!K72</f>
        <v>0</v>
      </c>
      <c r="K72" s="25">
        <f>IF(Rækker!Z65="Res",J72+1,J72)</f>
        <v>0</v>
      </c>
      <c r="L72" s="25" t="str">
        <f t="shared" si="5"/>
        <v/>
      </c>
      <c r="M72" s="25" t="str">
        <f>IF('Rækker - Udskrift'!AP61=1,1,IF('Rækker - Udskrift'!AQ61="X","X",IF('Rækker - Udskrift'!AR61=2,2,"")))</f>
        <v/>
      </c>
      <c r="N72" s="25" t="str">
        <f>IF('Rækker - Udskrift'!AP62=1,1,IF('Rækker - Udskrift'!AQ62="X","X",IF('Rækker - Udskrift'!AR62=2,2,"")))</f>
        <v/>
      </c>
      <c r="O72" s="25" t="str">
        <f>IF('Rækker - Udskrift'!AP63=1,1,IF('Rækker - Udskrift'!AQ63="X","X",IF('Rækker - Udskrift'!AR63=2,2,"")))</f>
        <v/>
      </c>
      <c r="P72" s="25" t="str">
        <f>IF('Rækker - Udskrift'!AP64=1,1,IF('Rækker - Udskrift'!AQ64="X","X",IF('Rækker - Udskrift'!AR64=2,2,"")))</f>
        <v/>
      </c>
      <c r="Q72" s="25" t="str">
        <f>IF('Rækker - Udskrift'!AP65=1,1,IF('Rækker - Udskrift'!AQ65="X","X",IF('Rækker - Udskrift'!AR65=2,2,"")))</f>
        <v/>
      </c>
      <c r="R72" s="25" t="str">
        <f>IF('Rækker - Udskrift'!AP66=1,1,IF('Rækker - Udskrift'!AQ66="X","X",IF('Rækker - Udskrift'!AR66=2,2,"")))</f>
        <v/>
      </c>
      <c r="S72" s="25" t="str">
        <f>IF('Rækker - Udskrift'!AP67=1,1,IF('Rækker - Udskrift'!AQ67="X","X",IF('Rækker - Udskrift'!AR67=2,2,"")))</f>
        <v/>
      </c>
      <c r="T72" s="25" t="str">
        <f>IF('Rækker - Udskrift'!AP68=1,1,IF('Rækker - Udskrift'!AQ68="X","X",IF('Rækker - Udskrift'!AR68=2,2,"")))</f>
        <v/>
      </c>
      <c r="U72" s="25" t="str">
        <f>IF('Rækker - Udskrift'!AP69=1,1,IF('Rækker - Udskrift'!AQ69="X","X",IF('Rækker - Udskrift'!AR69=2,2,"")))</f>
        <v/>
      </c>
      <c r="V72" s="25" t="str">
        <f>IF('Rækker - Udskrift'!AP70=1,1,IF('Rækker - Udskrift'!AQ70="X","X",IF('Rækker - Udskrift'!AR70=2,2,"")))</f>
        <v/>
      </c>
      <c r="W72" s="25" t="str">
        <f>IF('Rækker - Udskrift'!AP71=1,1,IF('Rækker - Udskrift'!AQ71="X","X",IF('Rækker - Udskrift'!AR71=2,2,"")))</f>
        <v/>
      </c>
      <c r="X72" s="25" t="str">
        <f>IF('Rækker - Udskrift'!AP72=1,1,IF('Rækker - Udskrift'!AQ72="X","X",IF('Rækker - Udskrift'!AR72=2,2,"")))</f>
        <v/>
      </c>
      <c r="Y72" s="25" t="str">
        <f>IF('Rækker - Udskrift'!AP73=1,1,IF('Rækker - Udskrift'!AQ73="X","X",IF('Rækker - Udskrift'!AR73=2,2,"")))</f>
        <v/>
      </c>
      <c r="Z72" s="25">
        <f>IF(L72&lt;&gt;"",F2,IF(M72=M10,1,0)+IF(N72=N10,1,0)+IF(O72=O10,1,0)+IF(P72=P10,1,0)+IF(Q72=Q10,1,0)+IF(R72=R10,1,0)+IF(S72=S10,1,0)+IF(T72=T10,1,0)+IF(U72=U10,1,0)+IF(V72=V10,1,0)+IF(W72=W10,1,0)+IF(X72=X10,1,0)+IF(Y72=Y10,1,0))</f>
        <v>0</v>
      </c>
      <c r="AA72" s="25">
        <f>RANK(Z72,Z12:Z75,1)</f>
        <v>1</v>
      </c>
      <c r="AB72" s="25">
        <f t="shared" si="6"/>
        <v>0</v>
      </c>
      <c r="AC72" s="25">
        <f>IF(M72=M10,4096,0)+IF(N72=N10,2048,0)+IF(O72=O10,1024,0)+IF(P72=P10,512,0)+IF(Q72=Q10,256,0)+IF(R72=R10,128,0)+IF(S72=S10,64,0)+IF(T72=T10,32,0)+IF(U72=U10,16,0)+IF(V72=V10,8,0)+IF(W72=W10,4,0)+IF(X72=X10,2,0)+IF(Y72=Y10,1,0)</f>
        <v>0</v>
      </c>
      <c r="AD72" s="25">
        <f>RANK(AC72,AC12:AC75,1)</f>
        <v>1</v>
      </c>
      <c r="AE72" s="25">
        <f t="shared" si="4"/>
        <v>66</v>
      </c>
      <c r="AF72" s="25">
        <f>RANK(AE72,AE12:AE75,1)</f>
        <v>1</v>
      </c>
      <c r="AG72" s="25">
        <f t="shared" si="7"/>
        <v>0</v>
      </c>
      <c r="AH72" s="25">
        <f t="shared" si="8"/>
        <v>0</v>
      </c>
    </row>
    <row r="73" spans="1:34" x14ac:dyDescent="0.15">
      <c r="A73" s="25" t="str">
        <f>[1]DB!A73</f>
        <v/>
      </c>
      <c r="B73" s="25">
        <f>[1]DB!B73</f>
        <v>62</v>
      </c>
      <c r="C73" s="25">
        <f>[1]DB!C73</f>
        <v>0</v>
      </c>
      <c r="D73" s="25">
        <f>[1]DB!E73</f>
        <v>0</v>
      </c>
      <c r="E73" s="25">
        <f>IF(Rækker!AB65="Disket",1,IF(I73&gt;5,1,IF(D73=1,1,0)))</f>
        <v>0</v>
      </c>
      <c r="F73" s="25">
        <f>[1]DB!G73</f>
        <v>0</v>
      </c>
      <c r="G73" s="25">
        <f>IF(Rækker!AB65="Udmeldt",1,IF(F73=1,1,0))</f>
        <v>0</v>
      </c>
      <c r="H73" s="25">
        <f>[1]DB!I73</f>
        <v>0</v>
      </c>
      <c r="I73" s="25">
        <f>IF(Rækker!AB65="MR",H73+1,H73)</f>
        <v>0</v>
      </c>
      <c r="J73" s="25">
        <f>[1]DB!K73</f>
        <v>0</v>
      </c>
      <c r="K73" s="25">
        <f>IF(Rækker!AB65="Res",J73+1,J73)</f>
        <v>0</v>
      </c>
      <c r="L73" s="25" t="str">
        <f t="shared" si="5"/>
        <v/>
      </c>
      <c r="M73" s="25" t="str">
        <f>IF('Rækker - Udskrift'!AS61=1,1,IF('Rækker - Udskrift'!AT61="X","X",IF('Rækker - Udskrift'!AU61=2,2,"")))</f>
        <v/>
      </c>
      <c r="N73" s="25" t="str">
        <f>IF('Rækker - Udskrift'!AS62=1,1,IF('Rækker - Udskrift'!AT62="X","X",IF('Rækker - Udskrift'!AU62=2,2,"")))</f>
        <v/>
      </c>
      <c r="O73" s="25" t="str">
        <f>IF('Rækker - Udskrift'!AS63=1,1,IF('Rækker - Udskrift'!AT63="X","X",IF('Rækker - Udskrift'!AU63=2,2,"")))</f>
        <v/>
      </c>
      <c r="P73" s="25" t="str">
        <f>IF('Rækker - Udskrift'!AS64=1,1,IF('Rækker - Udskrift'!AT64="X","X",IF('Rækker - Udskrift'!AU64=2,2,"")))</f>
        <v/>
      </c>
      <c r="Q73" s="25" t="str">
        <f>IF('Rækker - Udskrift'!AS65=1,1,IF('Rækker - Udskrift'!AT65="X","X",IF('Rækker - Udskrift'!AU65=2,2,"")))</f>
        <v/>
      </c>
      <c r="R73" s="25" t="str">
        <f>IF('Rækker - Udskrift'!AS66=1,1,IF('Rækker - Udskrift'!AT66="X","X",IF('Rækker - Udskrift'!AU66=2,2,"")))</f>
        <v/>
      </c>
      <c r="S73" s="25" t="str">
        <f>IF('Rækker - Udskrift'!AS67=1,1,IF('Rækker - Udskrift'!AT67="X","X",IF('Rækker - Udskrift'!AU67=2,2,"")))</f>
        <v/>
      </c>
      <c r="T73" s="25" t="str">
        <f>IF('Rækker - Udskrift'!AS68=1,1,IF('Rækker - Udskrift'!AT68="X","X",IF('Rækker - Udskrift'!AU68=2,2,"")))</f>
        <v/>
      </c>
      <c r="U73" s="25" t="str">
        <f>IF('Rækker - Udskrift'!AS69=1,1,IF('Rækker - Udskrift'!AT69="X","X",IF('Rækker - Udskrift'!AU69=2,2,"")))</f>
        <v/>
      </c>
      <c r="V73" s="25" t="str">
        <f>IF('Rækker - Udskrift'!AS70=1,1,IF('Rækker - Udskrift'!AT70="X","X",IF('Rækker - Udskrift'!AU70=2,2,"")))</f>
        <v/>
      </c>
      <c r="W73" s="25" t="str">
        <f>IF('Rækker - Udskrift'!AS71=1,1,IF('Rækker - Udskrift'!AT71="X","X",IF('Rækker - Udskrift'!AU71=2,2,"")))</f>
        <v/>
      </c>
      <c r="X73" s="25" t="str">
        <f>IF('Rækker - Udskrift'!AS72=1,1,IF('Rækker - Udskrift'!AT72="X","X",IF('Rækker - Udskrift'!AU72=2,2,"")))</f>
        <v/>
      </c>
      <c r="Y73" s="25" t="str">
        <f>IF('Rækker - Udskrift'!AS73=1,1,IF('Rækker - Udskrift'!AT73="X","X",IF('Rækker - Udskrift'!AU73=2,2,"")))</f>
        <v/>
      </c>
      <c r="Z73" s="25">
        <f>IF(L73&lt;&gt;"",F2,IF(M73=M10,1,0)+IF(N73=N10,1,0)+IF(O73=O10,1,0)+IF(P73=P10,1,0)+IF(Q73=Q10,1,0)+IF(R73=R10,1,0)+IF(S73=S10,1,0)+IF(T73=T10,1,0)+IF(U73=U10,1,0)+IF(V73=V10,1,0)+IF(W73=W10,1,0)+IF(X73=X10,1,0)+IF(Y73=Y10,1,0))</f>
        <v>0</v>
      </c>
      <c r="AA73" s="25">
        <f>RANK(Z73,Z12:Z75,1)</f>
        <v>1</v>
      </c>
      <c r="AB73" s="25">
        <f t="shared" si="6"/>
        <v>0</v>
      </c>
      <c r="AC73" s="25">
        <f>IF(M73=M10,4096,0)+IF(N73=N10,2048,0)+IF(O73=O10,1024,0)+IF(P73=P10,512,0)+IF(Q73=Q10,256,0)+IF(R73=R10,128,0)+IF(S73=S10,64,0)+IF(T73=T10,32,0)+IF(U73=U10,16,0)+IF(V73=V10,8,0)+IF(W73=W10,4,0)+IF(X73=X10,2,0)+IF(Y73=Y10,1,0)</f>
        <v>0</v>
      </c>
      <c r="AD73" s="25">
        <f>RANK(AC73,AC12:AC75,1)</f>
        <v>1</v>
      </c>
      <c r="AE73" s="25">
        <f t="shared" si="4"/>
        <v>66</v>
      </c>
      <c r="AF73" s="25">
        <f>RANK(AE73,AE12:AE75,1)</f>
        <v>1</v>
      </c>
      <c r="AG73" s="25">
        <f t="shared" si="7"/>
        <v>0</v>
      </c>
      <c r="AH73" s="25">
        <f t="shared" si="8"/>
        <v>0</v>
      </c>
    </row>
    <row r="74" spans="1:34" x14ac:dyDescent="0.15">
      <c r="A74" s="25" t="str">
        <f>[1]DB!A74</f>
        <v/>
      </c>
      <c r="B74" s="25">
        <f>[1]DB!B74</f>
        <v>63</v>
      </c>
      <c r="C74" s="25">
        <f>[1]DB!C74</f>
        <v>0</v>
      </c>
      <c r="D74" s="25">
        <f>[1]DB!E74</f>
        <v>0</v>
      </c>
      <c r="E74" s="25">
        <f>IF(Rækker!AD65="Disket",1,IF(I74&gt;5,1,IF(D74=1,1,0)))</f>
        <v>0</v>
      </c>
      <c r="F74" s="25">
        <f>[1]DB!G74</f>
        <v>0</v>
      </c>
      <c r="G74" s="25">
        <f>IF(Rækker!AD65="Udmeldt",1,IF(F74=1,1,0))</f>
        <v>0</v>
      </c>
      <c r="H74" s="25">
        <f>[1]DB!I74</f>
        <v>0</v>
      </c>
      <c r="I74" s="25">
        <f>IF(Rækker!AD65="MR",H74+1,H74)</f>
        <v>0</v>
      </c>
      <c r="J74" s="25">
        <f>[1]DB!K74</f>
        <v>0</v>
      </c>
      <c r="K74" s="25">
        <f>IF(Rækker!AD65="Res",J74+1,J74)</f>
        <v>0</v>
      </c>
      <c r="L74" s="25" t="str">
        <f t="shared" si="5"/>
        <v/>
      </c>
      <c r="M74" s="25" t="str">
        <f>IF('Rækker - Udskrift'!AV61=1,1,IF('Rækker - Udskrift'!AW61="X","X",IF('Rækker - Udskrift'!AX61=2,2,"")))</f>
        <v/>
      </c>
      <c r="N74" s="25" t="str">
        <f>IF('Rækker - Udskrift'!AV62=1,1,IF('Rækker - Udskrift'!AW62="X","X",IF('Rækker - Udskrift'!AX62=2,2,"")))</f>
        <v/>
      </c>
      <c r="O74" s="25" t="str">
        <f>IF('Rækker - Udskrift'!AV63=1,1,IF('Rækker - Udskrift'!AW63="X","X",IF('Rækker - Udskrift'!AX63=2,2,"")))</f>
        <v/>
      </c>
      <c r="P74" s="25" t="str">
        <f>IF('Rækker - Udskrift'!AV64=1,1,IF('Rækker - Udskrift'!AW64="X","X",IF('Rækker - Udskrift'!AX64=2,2,"")))</f>
        <v/>
      </c>
      <c r="Q74" s="25" t="str">
        <f>IF('Rækker - Udskrift'!AV65=1,1,IF('Rækker - Udskrift'!AW65="X","X",IF('Rækker - Udskrift'!AX65=2,2,"")))</f>
        <v/>
      </c>
      <c r="R74" s="25" t="str">
        <f>IF('Rækker - Udskrift'!AV66=1,1,IF('Rækker - Udskrift'!AW66="X","X",IF('Rækker - Udskrift'!AX66=2,2,"")))</f>
        <v/>
      </c>
      <c r="S74" s="25" t="str">
        <f>IF('Rækker - Udskrift'!AV67=1,1,IF('Rækker - Udskrift'!AW67="X","X",IF('Rækker - Udskrift'!AX67=2,2,"")))</f>
        <v/>
      </c>
      <c r="T74" s="25" t="str">
        <f>IF('Rækker - Udskrift'!AV68=1,1,IF('Rækker - Udskrift'!AW68="X","X",IF('Rækker - Udskrift'!AX68=2,2,"")))</f>
        <v/>
      </c>
      <c r="U74" s="25" t="str">
        <f>IF('Rækker - Udskrift'!AV69=1,1,IF('Rækker - Udskrift'!AW69="X","X",IF('Rækker - Udskrift'!AX69=2,2,"")))</f>
        <v/>
      </c>
      <c r="V74" s="25" t="str">
        <f>IF('Rækker - Udskrift'!AV70=1,1,IF('Rækker - Udskrift'!AW70="X","X",IF('Rækker - Udskrift'!AX70=2,2,"")))</f>
        <v/>
      </c>
      <c r="W74" s="25" t="str">
        <f>IF('Rækker - Udskrift'!AV71=1,1,IF('Rækker - Udskrift'!AW71="X","X",IF('Rækker - Udskrift'!AX71=2,2,"")))</f>
        <v/>
      </c>
      <c r="X74" s="25" t="str">
        <f>IF('Rækker - Udskrift'!AV72=1,1,IF('Rækker - Udskrift'!AW72="X","X",IF('Rækker - Udskrift'!AX72=2,2,"")))</f>
        <v/>
      </c>
      <c r="Y74" s="25" t="str">
        <f>IF('Rækker - Udskrift'!AV73=1,1,IF('Rækker - Udskrift'!AW73="X","X",IF('Rækker - Udskrift'!AX73=2,2,"")))</f>
        <v/>
      </c>
      <c r="Z74" s="25">
        <f>IF(L74&lt;&gt;"",F2,IF(M74=M10,1,0)+IF(N74=N10,1,0)+IF(O74=O10,1,0)+IF(P74=P10,1,0)+IF(Q74=Q10,1,0)+IF(R74=R10,1,0)+IF(S74=S10,1,0)+IF(T74=T10,1,0)+IF(U74=U10,1,0)+IF(V74=V10,1,0)+IF(W74=W10,1,0)+IF(X74=X10,1,0)+IF(Y74=Y10,1,0))</f>
        <v>0</v>
      </c>
      <c r="AA74" s="25">
        <f>RANK(Z74,Z12:Z75,1)</f>
        <v>1</v>
      </c>
      <c r="AB74" s="25">
        <f t="shared" si="6"/>
        <v>0</v>
      </c>
      <c r="AC74" s="25">
        <f>IF(M74=M10,4096,0)+IF(N74=N10,2048,0)+IF(O74=O10,1024,0)+IF(P74=P10,512,0)+IF(Q74=Q10,256,0)+IF(R74=R10,128,0)+IF(S74=S10,64,0)+IF(T74=T10,32,0)+IF(U74=U10,16,0)+IF(V74=V10,8,0)+IF(W74=W10,4,0)+IF(X74=X10,2,0)+IF(Y74=Y10,1,0)</f>
        <v>0</v>
      </c>
      <c r="AD74" s="25">
        <f>RANK(AC74,AC12:AC75,1)</f>
        <v>1</v>
      </c>
      <c r="AE74" s="25">
        <f t="shared" si="4"/>
        <v>66</v>
      </c>
      <c r="AF74" s="25">
        <f>RANK(AE74,AE12:AE75,1)</f>
        <v>1</v>
      </c>
      <c r="AG74" s="25">
        <f t="shared" si="7"/>
        <v>0</v>
      </c>
      <c r="AH74" s="25">
        <f t="shared" si="8"/>
        <v>0</v>
      </c>
    </row>
    <row r="75" spans="1:34" x14ac:dyDescent="0.15">
      <c r="A75" s="25" t="str">
        <f>[1]DB!A75</f>
        <v/>
      </c>
      <c r="B75" s="25">
        <f>[1]DB!B75</f>
        <v>64</v>
      </c>
      <c r="C75" s="25">
        <f>[1]DB!C75</f>
        <v>0</v>
      </c>
      <c r="D75" s="25">
        <f>[1]DB!E75</f>
        <v>0</v>
      </c>
      <c r="E75" s="25">
        <f>IF(Rækker!AF65="Disket",1,IF(I75&gt;5,1,IF(D75=1,1,0)))</f>
        <v>0</v>
      </c>
      <c r="F75" s="25">
        <f>[1]DB!G75</f>
        <v>0</v>
      </c>
      <c r="G75" s="25">
        <f>IF(Rækker!AF65="Udmeldt",1,IF(F75=1,1,0))</f>
        <v>0</v>
      </c>
      <c r="H75" s="25">
        <f>[1]DB!I75</f>
        <v>0</v>
      </c>
      <c r="I75" s="25">
        <f>IF(Rækker!AF65="MR",H75+1,H75)</f>
        <v>0</v>
      </c>
      <c r="J75" s="25">
        <f>[1]DB!K75</f>
        <v>0</v>
      </c>
      <c r="K75" s="25">
        <f>IF(Rækker!AF65="Res",J75+1,J75)</f>
        <v>0</v>
      </c>
      <c r="L75" s="25" t="str">
        <f t="shared" si="5"/>
        <v/>
      </c>
      <c r="M75" s="25" t="str">
        <f>IF('Rækker - Udskrift'!AY61=1,1,IF('Rækker - Udskrift'!AZ61="X","X",IF('Rækker - Udskrift'!BA61=2,2,"")))</f>
        <v/>
      </c>
      <c r="N75" s="25" t="str">
        <f>IF('Rækker - Udskrift'!AY62=1,1,IF('Rækker - Udskrift'!AZ62="X","X",IF('Rækker - Udskrift'!BA62=2,2,"")))</f>
        <v/>
      </c>
      <c r="O75" s="25" t="str">
        <f>IF('Rækker - Udskrift'!AY63=1,1,IF('Rækker - Udskrift'!AZ63="X","X",IF('Rækker - Udskrift'!BA63=2,2,"")))</f>
        <v/>
      </c>
      <c r="P75" s="25" t="str">
        <f>IF('Rækker - Udskrift'!AY64=1,1,IF('Rækker - Udskrift'!AZ64="X","X",IF('Rækker - Udskrift'!BA64=2,2,"")))</f>
        <v/>
      </c>
      <c r="Q75" s="25" t="str">
        <f>IF('Rækker - Udskrift'!AY65=1,1,IF('Rækker - Udskrift'!AZ65="X","X",IF('Rækker - Udskrift'!BA65=2,2,"")))</f>
        <v/>
      </c>
      <c r="R75" s="25" t="str">
        <f>IF('Rækker - Udskrift'!AY66=1,1,IF('Rækker - Udskrift'!AZ66="X","X",IF('Rækker - Udskrift'!BA66=2,2,"")))</f>
        <v/>
      </c>
      <c r="S75" s="25" t="str">
        <f>IF('Rækker - Udskrift'!AY67=1,1,IF('Rækker - Udskrift'!AZ67="X","X",IF('Rækker - Udskrift'!BA67=2,2,"")))</f>
        <v/>
      </c>
      <c r="T75" s="25" t="str">
        <f>IF('Rækker - Udskrift'!AY68=1,1,IF('Rækker - Udskrift'!AZ68="X","X",IF('Rækker - Udskrift'!BA68=2,2,"")))</f>
        <v/>
      </c>
      <c r="U75" s="25" t="str">
        <f>IF('Rækker - Udskrift'!AY69=1,1,IF('Rækker - Udskrift'!AZ69="X","X",IF('Rækker - Udskrift'!BA69=2,2,"")))</f>
        <v/>
      </c>
      <c r="V75" s="25" t="str">
        <f>IF('Rækker - Udskrift'!AY70=1,1,IF('Rækker - Udskrift'!AZ70="X","X",IF('Rækker - Udskrift'!BA70=2,2,"")))</f>
        <v/>
      </c>
      <c r="W75" s="25" t="str">
        <f>IF('Rækker - Udskrift'!AY71=1,1,IF('Rækker - Udskrift'!AZ71="X","X",IF('Rækker - Udskrift'!BA71=2,2,"")))</f>
        <v/>
      </c>
      <c r="X75" s="25" t="str">
        <f>IF('Rækker - Udskrift'!AY72=1,1,IF('Rækker - Udskrift'!AZ72="X","X",IF('Rækker - Udskrift'!BA72=2,2,"")))</f>
        <v/>
      </c>
      <c r="Y75" s="25" t="str">
        <f>IF('Rækker - Udskrift'!AY73=1,1,IF('Rækker - Udskrift'!AZ73="X","X",IF('Rækker - Udskrift'!BA73=2,2,"")))</f>
        <v/>
      </c>
      <c r="Z75" s="25">
        <f>IF(L75&lt;&gt;"",F2,IF(M75=M10,1,0)+IF(N75=N10,1,0)+IF(O75=O10,1,0)+IF(P75=P10,1,0)+IF(Q75=Q10,1,0)+IF(R75=R10,1,0)+IF(S75=S10,1,0)+IF(T75=T10,1,0)+IF(U75=U10,1,0)+IF(V75=V10,1,0)+IF(W75=W10,1,0)+IF(X75=X10,1,0)+IF(Y75=Y10,1,0))</f>
        <v>0</v>
      </c>
      <c r="AA75" s="25">
        <f>RANK(Z75,Z12:Z75,1)</f>
        <v>1</v>
      </c>
      <c r="AB75" s="25">
        <f t="shared" si="6"/>
        <v>0</v>
      </c>
      <c r="AC75" s="25">
        <f>IF(M75=M10,4096,0)+IF(N75=N10,2048,0)+IF(O75=O10,1024,0)+IF(P75=P10,512,0)+IF(Q75=Q10,256,0)+IF(R75=R10,128,0)+IF(S75=S10,64,0)+IF(T75=T10,32,0)+IF(U75=U10,16,0)+IF(V75=V10,8,0)+IF(W75=W10,4,0)+IF(X75=X10,2,0)+IF(Y75=Y10,1,0)</f>
        <v>0</v>
      </c>
      <c r="AD75" s="25">
        <f>RANK(AC75,AC12:AC75,1)</f>
        <v>1</v>
      </c>
      <c r="AE75" s="25">
        <f t="shared" si="4"/>
        <v>66</v>
      </c>
      <c r="AF75" s="25">
        <f>RANK(AE75,AE12:AE75,1)</f>
        <v>1</v>
      </c>
      <c r="AG75" s="25">
        <f t="shared" si="7"/>
        <v>0</v>
      </c>
      <c r="AH75" s="25">
        <f t="shared" si="8"/>
        <v>0</v>
      </c>
    </row>
    <row r="77" spans="1:34" x14ac:dyDescent="0.15">
      <c r="A77" s="25" t="str">
        <f>[1]DB!C77</f>
        <v># 10 H</v>
      </c>
      <c r="B77" s="25" t="str">
        <f>[1]DB!D77</f>
        <v># 10 U</v>
      </c>
      <c r="C77" s="25" t="str">
        <f>[1]DB!E77</f>
        <v># 11 H</v>
      </c>
      <c r="D77" s="25" t="str">
        <f>[1]DB!F77</f>
        <v># 11 U</v>
      </c>
    </row>
    <row r="78" spans="1:34" x14ac:dyDescent="0.15">
      <c r="A78" s="25" t="str">
        <f>[1]DB!C78</f>
        <v>Far</v>
      </c>
      <c r="B78" s="25" t="str">
        <f>[1]DB!D78</f>
        <v>United</v>
      </c>
      <c r="C78" s="25" t="str">
        <f>[1]DB!E78</f>
        <v>Frydkær</v>
      </c>
      <c r="D78" s="25" t="str">
        <f>[1]DB!F78</f>
        <v>Far</v>
      </c>
    </row>
    <row r="79" spans="1:34" x14ac:dyDescent="0.15">
      <c r="A79" s="25" t="str">
        <f>[1]DB!C79</f>
        <v>Chelsea</v>
      </c>
      <c r="B79" s="25" t="str">
        <f>[1]DB!D79</f>
        <v>Kudsken</v>
      </c>
      <c r="C79" s="25" t="str">
        <f>[1]DB!E79</f>
        <v>United</v>
      </c>
      <c r="D79" s="25" t="str">
        <f>[1]DB!F79</f>
        <v>Chelsea</v>
      </c>
    </row>
    <row r="80" spans="1:34" x14ac:dyDescent="0.15">
      <c r="A80" s="25" t="str">
        <f>[1]DB!C80</f>
        <v>SPVK</v>
      </c>
      <c r="B80" s="25" t="str">
        <f>[1]DB!D80</f>
        <v>Højgård</v>
      </c>
      <c r="C80" s="25" t="str">
        <f>[1]DB!E80</f>
        <v>Kudsken</v>
      </c>
      <c r="D80" s="25" t="str">
        <f>[1]DB!F80</f>
        <v>SPVK</v>
      </c>
    </row>
    <row r="81" spans="1:4" x14ac:dyDescent="0.15">
      <c r="A81" s="25" t="str">
        <f>[1]DB!C81</f>
        <v>Kinks</v>
      </c>
      <c r="B81" s="25" t="str">
        <f>[1]DB!D81</f>
        <v>Select</v>
      </c>
      <c r="C81" s="25" t="str">
        <f>[1]DB!E81</f>
        <v>Højgård</v>
      </c>
      <c r="D81" s="25" t="str">
        <f>[1]DB!F81</f>
        <v>Kinks</v>
      </c>
    </row>
    <row r="82" spans="1:4" x14ac:dyDescent="0.15">
      <c r="A82" s="25" t="str">
        <f>[1]DB!C82</f>
        <v>Idskov</v>
      </c>
      <c r="B82" s="25" t="str">
        <f>[1]DB!D82</f>
        <v>Lund</v>
      </c>
      <c r="C82" s="25" t="str">
        <f>[1]DB!E82</f>
        <v>Select</v>
      </c>
      <c r="D82" s="25" t="str">
        <f>[1]DB!F82</f>
        <v>Idskov</v>
      </c>
    </row>
    <row r="83" spans="1:4" x14ac:dyDescent="0.15">
      <c r="A83" s="25" t="str">
        <f>[1]DB!C83</f>
        <v>LPHJ</v>
      </c>
      <c r="B83" s="25" t="str">
        <f>[1]DB!D83</f>
        <v>Frydkær</v>
      </c>
      <c r="C83" s="25" t="str">
        <f>[1]DB!E83</f>
        <v>Lund</v>
      </c>
      <c r="D83" s="25" t="str">
        <f>[1]DB!F83</f>
        <v>LPHJ</v>
      </c>
    </row>
    <row r="84" spans="1:4" x14ac:dyDescent="0.15">
      <c r="A84" s="25" t="str">
        <f>[1]DB!C84</f>
        <v># 10 H</v>
      </c>
      <c r="B84" s="25" t="str">
        <f>[1]DB!D84</f>
        <v># 10 U</v>
      </c>
      <c r="C84" s="25" t="str">
        <f>[1]DB!E84</f>
        <v># 11 H</v>
      </c>
      <c r="D84" s="25" t="str">
        <f>[1]DB!F84</f>
        <v># 11 U</v>
      </c>
    </row>
    <row r="85" spans="1:4" x14ac:dyDescent="0.15">
      <c r="A85" s="25" t="str">
        <f>[1]DB!C85</f>
        <v>Harry</v>
      </c>
      <c r="B85" s="25" t="str">
        <f>[1]DB!D85</f>
        <v>Idskov</v>
      </c>
      <c r="C85" s="25" t="str">
        <f>[1]DB!E85</f>
        <v>Himbo</v>
      </c>
      <c r="D85" s="25" t="str">
        <f>[1]DB!F85</f>
        <v>Harry</v>
      </c>
    </row>
    <row r="86" spans="1:4" x14ac:dyDescent="0.15">
      <c r="A86" s="25" t="str">
        <f>[1]DB!C86</f>
        <v>Murer</v>
      </c>
      <c r="B86" s="25" t="str">
        <f>[1]DB!D86</f>
        <v>Agger</v>
      </c>
      <c r="C86" s="25" t="str">
        <f>[1]DB!E86</f>
        <v>Idskov</v>
      </c>
      <c r="D86" s="25" t="str">
        <f>[1]DB!F86</f>
        <v>Murer</v>
      </c>
    </row>
    <row r="87" spans="1:4" x14ac:dyDescent="0.15">
      <c r="A87" s="25" t="str">
        <f>[1]DB!C87</f>
        <v>Anderup</v>
      </c>
      <c r="B87" s="25" t="str">
        <f>[1]DB!D87</f>
        <v>Degnen</v>
      </c>
      <c r="C87" s="25" t="str">
        <f>[1]DB!E87</f>
        <v>Agger</v>
      </c>
      <c r="D87" s="25" t="str">
        <f>[1]DB!F87</f>
        <v>Anderup</v>
      </c>
    </row>
    <row r="88" spans="1:4" x14ac:dyDescent="0.15">
      <c r="A88" s="25" t="str">
        <f>[1]DB!C88</f>
        <v>Robbo</v>
      </c>
      <c r="B88" s="25" t="str">
        <f>[1]DB!D88</f>
        <v>Cottee</v>
      </c>
      <c r="C88" s="25" t="str">
        <f>[1]DB!E88</f>
        <v>Degnen</v>
      </c>
      <c r="D88" s="25" t="str">
        <f>[1]DB!F88</f>
        <v>Robbo</v>
      </c>
    </row>
    <row r="89" spans="1:4" x14ac:dyDescent="0.15">
      <c r="A89" s="25" t="str">
        <f>[1]DB!C89</f>
        <v>Livpool</v>
      </c>
      <c r="B89" s="25" t="str">
        <f>[1]DB!D89</f>
        <v>Steam</v>
      </c>
      <c r="C89" s="25" t="str">
        <f>[1]DB!E89</f>
        <v>Cottee</v>
      </c>
      <c r="D89" s="25" t="str">
        <f>[1]DB!F89</f>
        <v>Livpool</v>
      </c>
    </row>
    <row r="90" spans="1:4" x14ac:dyDescent="0.15">
      <c r="A90" s="25" t="str">
        <f>[1]DB!C90</f>
        <v>Forest</v>
      </c>
      <c r="B90" s="25" t="str">
        <f>[1]DB!D90</f>
        <v>Himbo</v>
      </c>
      <c r="C90" s="25" t="str">
        <f>[1]DB!E90</f>
        <v>Steam</v>
      </c>
      <c r="D90" s="25" t="str">
        <f>[1]DB!F90</f>
        <v>Forest</v>
      </c>
    </row>
    <row r="91" spans="1:4" x14ac:dyDescent="0.15">
      <c r="A91" s="25" t="str">
        <f>[1]DB!C91</f>
        <v># 10 H</v>
      </c>
      <c r="B91" s="25" t="str">
        <f>[1]DB!D91</f>
        <v># 10 U</v>
      </c>
      <c r="C91" s="25" t="str">
        <f>[1]DB!E91</f>
        <v># 11 H</v>
      </c>
      <c r="D91" s="25" t="str">
        <f>[1]DB!F91</f>
        <v># 11 U</v>
      </c>
    </row>
    <row r="92" spans="1:4" x14ac:dyDescent="0.15">
      <c r="A92" s="25" t="str">
        <f>[1]DB!C92</f>
        <v>Zico</v>
      </c>
      <c r="B92" s="25" t="str">
        <f>[1]DB!D92</f>
        <v>Select</v>
      </c>
      <c r="C92" s="25" t="str">
        <f>[1]DB!E92</f>
        <v>LUFCMOT</v>
      </c>
      <c r="D92" s="25" t="str">
        <f>[1]DB!F92</f>
        <v>Zico</v>
      </c>
    </row>
    <row r="93" spans="1:4" x14ac:dyDescent="0.15">
      <c r="A93" s="25" t="str">
        <f>[1]DB!C93</f>
        <v>Far</v>
      </c>
      <c r="B93" s="25" t="str">
        <f>[1]DB!D93</f>
        <v>Lauge</v>
      </c>
      <c r="C93" s="25" t="str">
        <f>[1]DB!E93</f>
        <v>Select</v>
      </c>
      <c r="D93" s="25" t="str">
        <f>[1]DB!F93</f>
        <v>Far</v>
      </c>
    </row>
    <row r="94" spans="1:4" x14ac:dyDescent="0.15">
      <c r="A94" s="25" t="str">
        <f>[1]DB!C94</f>
        <v>Frydkær</v>
      </c>
      <c r="B94" s="25" t="str">
        <f>[1]DB!D94</f>
        <v>Halvor</v>
      </c>
      <c r="C94" s="25" t="str">
        <f>[1]DB!E94</f>
        <v>Lauge</v>
      </c>
      <c r="D94" s="25" t="str">
        <f>[1]DB!F94</f>
        <v>Frydkær</v>
      </c>
    </row>
    <row r="95" spans="1:4" x14ac:dyDescent="0.15">
      <c r="A95" s="25" t="str">
        <f>[1]DB!C95</f>
        <v>Chelsea</v>
      </c>
      <c r="B95" s="25" t="str">
        <f>[1]DB!D95</f>
        <v>Nuser</v>
      </c>
      <c r="C95" s="25" t="str">
        <f>[1]DB!E95</f>
        <v>Halvor</v>
      </c>
      <c r="D95" s="25" t="str">
        <f>[1]DB!F95</f>
        <v>Chelsea</v>
      </c>
    </row>
    <row r="96" spans="1:4" x14ac:dyDescent="0.15">
      <c r="A96" s="25" t="str">
        <f>[1]DB!C96</f>
        <v>Murer</v>
      </c>
      <c r="B96" s="25" t="str">
        <f>[1]DB!D96</f>
        <v>Lund</v>
      </c>
      <c r="C96" s="25" t="str">
        <f>[1]DB!E96</f>
        <v>Nuser</v>
      </c>
      <c r="D96" s="25" t="str">
        <f>[1]DB!F96</f>
        <v>Murer</v>
      </c>
    </row>
    <row r="97" spans="1:4" x14ac:dyDescent="0.15">
      <c r="A97" s="25" t="str">
        <f>[1]DB!C97</f>
        <v>Flinca</v>
      </c>
      <c r="B97" s="25" t="str">
        <f>[1]DB!D97</f>
        <v>LUFCMOT</v>
      </c>
      <c r="C97" s="25" t="str">
        <f>[1]DB!E97</f>
        <v>Lund</v>
      </c>
      <c r="D97" s="25" t="str">
        <f>[1]DB!F97</f>
        <v>Flinca</v>
      </c>
    </row>
    <row r="98" spans="1:4" x14ac:dyDescent="0.15">
      <c r="A98" s="25" t="str">
        <f>[1]DB!C98</f>
        <v># 10 H</v>
      </c>
      <c r="B98" s="25" t="str">
        <f>[1]DB!D98</f>
        <v># 10 U</v>
      </c>
      <c r="C98" s="25" t="str">
        <f>[1]DB!E98</f>
        <v># 11 H</v>
      </c>
      <c r="D98" s="25" t="str">
        <f>[1]DB!F98</f>
        <v># 11 U</v>
      </c>
    </row>
    <row r="99" spans="1:4" x14ac:dyDescent="0.15">
      <c r="A99" s="25" t="str">
        <f>[1]DB!C99</f>
        <v>Steam</v>
      </c>
      <c r="B99" s="25" t="str">
        <f>[1]DB!D99</f>
        <v>Far</v>
      </c>
      <c r="C99" s="25" t="str">
        <f>[1]DB!E99</f>
        <v>LPHJ</v>
      </c>
      <c r="D99" s="25" t="str">
        <f>[1]DB!F99</f>
        <v>Steam</v>
      </c>
    </row>
    <row r="100" spans="1:4" x14ac:dyDescent="0.15">
      <c r="A100" s="25" t="str">
        <f>[1]DB!C100</f>
        <v>Benbo</v>
      </c>
      <c r="B100" s="25" t="str">
        <f>[1]DB!D100</f>
        <v>Kinks</v>
      </c>
      <c r="C100" s="25" t="str">
        <f>[1]DB!E100</f>
        <v>Far</v>
      </c>
      <c r="D100" s="25" t="str">
        <f>[1]DB!F100</f>
        <v>Benbo</v>
      </c>
    </row>
    <row r="101" spans="1:4" x14ac:dyDescent="0.15">
      <c r="A101" s="25" t="str">
        <f>[1]DB!C101</f>
        <v>Nielsen</v>
      </c>
      <c r="B101" s="25" t="str">
        <f>[1]DB!D101</f>
        <v>MFP</v>
      </c>
      <c r="C101" s="25" t="str">
        <f>[1]DB!E101</f>
        <v>Kinks</v>
      </c>
      <c r="D101" s="25" t="str">
        <f>[1]DB!F101</f>
        <v>Nielsen</v>
      </c>
    </row>
    <row r="102" spans="1:4" x14ac:dyDescent="0.15">
      <c r="A102" s="25" t="str">
        <f>[1]DB!C102</f>
        <v>ÅZÆTZØW</v>
      </c>
      <c r="B102" s="25" t="str">
        <f>[1]DB!D102</f>
        <v>Idskov</v>
      </c>
      <c r="C102" s="25" t="str">
        <f>[1]DB!E102</f>
        <v>MFP</v>
      </c>
      <c r="D102" s="25" t="str">
        <f>[1]DB!F102</f>
        <v>ÅZÆTZØW</v>
      </c>
    </row>
    <row r="103" spans="1:4" x14ac:dyDescent="0.15">
      <c r="A103" s="25" t="str">
        <f>[1]DB!C103</f>
        <v>Futte</v>
      </c>
      <c r="B103" s="25" t="str">
        <f>[1]DB!D103</f>
        <v>Randers</v>
      </c>
      <c r="C103" s="25" t="str">
        <f>[1]DB!E103</f>
        <v>Idskov</v>
      </c>
      <c r="D103" s="25" t="str">
        <f>[1]DB!F103</f>
        <v>Futte</v>
      </c>
    </row>
    <row r="104" spans="1:4" x14ac:dyDescent="0.15">
      <c r="A104" s="25" t="str">
        <f>[1]DB!C104</f>
        <v>Laplace</v>
      </c>
      <c r="B104" s="25" t="str">
        <f>[1]DB!D104</f>
        <v>LPHJ</v>
      </c>
      <c r="C104" s="25" t="str">
        <f>[1]DB!E104</f>
        <v>Randers</v>
      </c>
      <c r="D104" s="25" t="str">
        <f>[1]DB!F104</f>
        <v>Laplace</v>
      </c>
    </row>
    <row r="105" spans="1:4" x14ac:dyDescent="0.15">
      <c r="A105" s="25" t="str">
        <f>[1]DB!C105</f>
        <v># 10 H</v>
      </c>
      <c r="B105" s="25" t="str">
        <f>[1]DB!D105</f>
        <v># 10 U</v>
      </c>
      <c r="C105" s="25" t="str">
        <f>[1]DB!E105</f>
        <v># 11 H</v>
      </c>
      <c r="D105" s="25" t="str">
        <f>[1]DB!F105</f>
        <v># 11 U</v>
      </c>
    </row>
    <row r="106" spans="1:4" x14ac:dyDescent="0.15">
      <c r="A106" s="25" t="str">
        <f>[1]DB!C106</f>
        <v>Livpool</v>
      </c>
      <c r="B106" s="25" t="str">
        <f>[1]DB!D106</f>
        <v>Sebjoh</v>
      </c>
      <c r="C106" s="25" t="str">
        <f>[1]DB!E106</f>
        <v>Murer</v>
      </c>
      <c r="D106" s="25" t="str">
        <f>[1]DB!F106</f>
        <v>Livpool</v>
      </c>
    </row>
    <row r="107" spans="1:4" x14ac:dyDescent="0.15">
      <c r="A107" s="25" t="str">
        <f>[1]DB!C107</f>
        <v>Hede</v>
      </c>
      <c r="B107" s="25" t="str">
        <f>[1]DB!D107</f>
        <v>Gunners</v>
      </c>
      <c r="C107" s="25" t="str">
        <f>[1]DB!E107</f>
        <v>Sebjoh</v>
      </c>
      <c r="D107" s="25" t="str">
        <f>[1]DB!F107</f>
        <v>Hede</v>
      </c>
    </row>
    <row r="108" spans="1:4" x14ac:dyDescent="0.15">
      <c r="A108" s="25" t="str">
        <f>[1]DB!C108</f>
        <v>Cottee</v>
      </c>
      <c r="B108" s="25" t="str">
        <f>[1]DB!D108</f>
        <v>Anderup</v>
      </c>
      <c r="C108" s="25" t="str">
        <f>[1]DB!E108</f>
        <v>Gunners</v>
      </c>
      <c r="D108" s="25" t="str">
        <f>[1]DB!F108</f>
        <v>Cottee</v>
      </c>
    </row>
    <row r="109" spans="1:4" x14ac:dyDescent="0.15">
      <c r="A109" s="25" t="str">
        <f>[1]DB!C109</f>
        <v>Steam</v>
      </c>
      <c r="B109" s="25" t="str">
        <f>[1]DB!D109</f>
        <v>Far</v>
      </c>
      <c r="C109" s="25" t="str">
        <f>[1]DB!E109</f>
        <v>Anderup</v>
      </c>
      <c r="D109" s="25" t="str">
        <f>[1]DB!F109</f>
        <v>Steam</v>
      </c>
    </row>
    <row r="110" spans="1:4" x14ac:dyDescent="0.15">
      <c r="A110" s="25" t="str">
        <f>[1]DB!C110</f>
        <v>Select</v>
      </c>
      <c r="B110" s="25" t="str">
        <f>[1]DB!D110</f>
        <v>Forest</v>
      </c>
      <c r="C110" s="25" t="str">
        <f>[1]DB!E110</f>
        <v>Far</v>
      </c>
      <c r="D110" s="25" t="str">
        <f>[1]DB!F110</f>
        <v>Select</v>
      </c>
    </row>
    <row r="111" spans="1:4" x14ac:dyDescent="0.15">
      <c r="A111" s="25" t="str">
        <f>[1]DB!C111</f>
        <v>Himbo</v>
      </c>
      <c r="B111" s="25" t="str">
        <f>[1]DB!D111</f>
        <v>Murer</v>
      </c>
      <c r="C111" s="25" t="str">
        <f>[1]DB!E111</f>
        <v>Forest</v>
      </c>
      <c r="D111" s="25" t="str">
        <f>[1]DB!F111</f>
        <v>Himbo</v>
      </c>
    </row>
    <row r="112" spans="1:4" x14ac:dyDescent="0.15">
      <c r="A112" s="25" t="str">
        <f>[1]DB!C112</f>
        <v># 10 H</v>
      </c>
      <c r="B112" s="25" t="str">
        <f>[1]DB!D112</f>
        <v># 10 U</v>
      </c>
      <c r="C112" s="25" t="str">
        <f>[1]DB!E112</f>
        <v># 11 H</v>
      </c>
      <c r="D112" s="25" t="str">
        <f>[1]DB!F112</f>
        <v># 11 U</v>
      </c>
    </row>
    <row r="113" spans="1:4" x14ac:dyDescent="0.15">
      <c r="A113" s="25" t="str">
        <f>[1]DB!C113</f>
        <v>Select</v>
      </c>
      <c r="B113" s="25" t="str">
        <f>[1]DB!D113</f>
        <v>Mauer</v>
      </c>
      <c r="C113" s="25" t="str">
        <f>[1]DB!E113</f>
        <v>Idskov</v>
      </c>
      <c r="D113" s="25" t="str">
        <f>[1]DB!F113</f>
        <v>Select</v>
      </c>
    </row>
    <row r="114" spans="1:4" x14ac:dyDescent="0.15">
      <c r="A114" s="25" t="str">
        <f>[1]DB!C114</f>
        <v>Chelsea</v>
      </c>
      <c r="B114" s="25" t="str">
        <f>[1]DB!D114</f>
        <v>LPHJ</v>
      </c>
      <c r="C114" s="25" t="str">
        <f>[1]DB!E114</f>
        <v>Mauer</v>
      </c>
      <c r="D114" s="25" t="str">
        <f>[1]DB!F114</f>
        <v>Chelsea</v>
      </c>
    </row>
    <row r="115" spans="1:4" x14ac:dyDescent="0.15">
      <c r="A115" s="25" t="str">
        <f>[1]DB!C115</f>
        <v>Harry</v>
      </c>
      <c r="B115" s="25" t="str">
        <f>[1]DB!D115</f>
        <v>Nemelig</v>
      </c>
      <c r="C115" s="25" t="str">
        <f>[1]DB!E115</f>
        <v>LPHJ</v>
      </c>
      <c r="D115" s="25" t="str">
        <f>[1]DB!F115</f>
        <v>Harry</v>
      </c>
    </row>
    <row r="116" spans="1:4" x14ac:dyDescent="0.15">
      <c r="A116" s="25" t="str">
        <f>[1]DB!C116</f>
        <v>Agger</v>
      </c>
      <c r="B116" s="25" t="str">
        <f>[1]DB!D116</f>
        <v>Steam</v>
      </c>
      <c r="C116" s="25" t="str">
        <f>[1]DB!E116</f>
        <v>Nemelig</v>
      </c>
      <c r="D116" s="25" t="str">
        <f>[1]DB!F116</f>
        <v>Agger</v>
      </c>
    </row>
    <row r="117" spans="1:4" x14ac:dyDescent="0.15">
      <c r="A117" s="25" t="str">
        <f>[1]DB!C117</f>
        <v>Frydkær</v>
      </c>
      <c r="B117" s="25" t="str">
        <f>[1]DB!D117</f>
        <v>SPVK</v>
      </c>
      <c r="C117" s="25" t="str">
        <f>[1]DB!E117</f>
        <v>Steam</v>
      </c>
      <c r="D117" s="25" t="str">
        <f>[1]DB!F117</f>
        <v>Frydkær</v>
      </c>
    </row>
    <row r="118" spans="1:4" x14ac:dyDescent="0.15">
      <c r="A118" s="25" t="str">
        <f>[1]DB!C118</f>
        <v>MFP</v>
      </c>
      <c r="B118" s="25" t="str">
        <f>[1]DB!D118</f>
        <v>Idskov</v>
      </c>
      <c r="C118" s="25" t="str">
        <f>[1]DB!E118</f>
        <v>SPVK</v>
      </c>
      <c r="D118" s="25" t="str">
        <f>[1]DB!F118</f>
        <v>MFP</v>
      </c>
    </row>
    <row r="119" spans="1:4" x14ac:dyDescent="0.15">
      <c r="A119" s="25" t="str">
        <f>[1]DB!C119</f>
        <v># 10 H</v>
      </c>
      <c r="B119" s="25" t="str">
        <f>[1]DB!D119</f>
        <v># 10 U</v>
      </c>
      <c r="C119" s="25" t="str">
        <f>[1]DB!E119</f>
        <v># 11 H</v>
      </c>
      <c r="D119" s="25" t="str">
        <f>[1]DB!F119</f>
        <v># 11 U</v>
      </c>
    </row>
    <row r="120" spans="1:4" x14ac:dyDescent="0.15">
      <c r="A120" s="25" t="str">
        <f>[1]DB!C120</f>
        <v>Kinks</v>
      </c>
      <c r="B120" s="25" t="str">
        <f>[1]DB!D120</f>
        <v>Watson</v>
      </c>
      <c r="C120" s="25" t="str">
        <f>[1]DB!E120</f>
        <v>brula</v>
      </c>
      <c r="D120" s="25" t="str">
        <f>[1]DB!F120</f>
        <v>Kinks</v>
      </c>
    </row>
    <row r="121" spans="1:4" x14ac:dyDescent="0.15">
      <c r="A121" s="25" t="str">
        <f>[1]DB!C121</f>
        <v>Anfield</v>
      </c>
      <c r="B121" s="25" t="str">
        <f>[1]DB!D121</f>
        <v>Far</v>
      </c>
      <c r="C121" s="25" t="str">
        <f>[1]DB!E121</f>
        <v>Watson</v>
      </c>
      <c r="D121" s="25" t="str">
        <f>[1]DB!F121</f>
        <v>Anfield</v>
      </c>
    </row>
    <row r="122" spans="1:4" x14ac:dyDescent="0.15">
      <c r="A122" s="25" t="str">
        <f>[1]DB!C122</f>
        <v>Murer</v>
      </c>
      <c r="B122" s="25" t="str">
        <f>[1]DB!D122</f>
        <v>Schøn</v>
      </c>
      <c r="C122" s="25" t="str">
        <f>[1]DB!E122</f>
        <v>Far</v>
      </c>
      <c r="D122" s="25" t="str">
        <f>[1]DB!F122</f>
        <v>Murer</v>
      </c>
    </row>
    <row r="123" spans="1:4" x14ac:dyDescent="0.15">
      <c r="A123" s="25" t="str">
        <f>[1]DB!C123</f>
        <v>Lund</v>
      </c>
      <c r="B123" s="25" t="str">
        <f>[1]DB!D123</f>
        <v>Laplace</v>
      </c>
      <c r="C123" s="25" t="str">
        <f>[1]DB!E123</f>
        <v>Schøn</v>
      </c>
      <c r="D123" s="25" t="str">
        <f>[1]DB!F123</f>
        <v>Lund</v>
      </c>
    </row>
    <row r="124" spans="1:4" x14ac:dyDescent="0.15">
      <c r="A124" s="25" t="str">
        <f>[1]DB!C124</f>
        <v>Nuser</v>
      </c>
      <c r="B124" s="25" t="str">
        <f>[1]DB!D124</f>
        <v>Select</v>
      </c>
      <c r="C124" s="25" t="str">
        <f>[1]DB!E124</f>
        <v>Laplace</v>
      </c>
      <c r="D124" s="25" t="str">
        <f>[1]DB!F124</f>
        <v>Nuser</v>
      </c>
    </row>
    <row r="125" spans="1:4" x14ac:dyDescent="0.15">
      <c r="A125" s="25" t="str">
        <f>[1]DB!C125</f>
        <v>Futte</v>
      </c>
      <c r="B125" s="25" t="str">
        <f>[1]DB!D125</f>
        <v>brula</v>
      </c>
      <c r="C125" s="25" t="str">
        <f>[1]DB!E125</f>
        <v>Select</v>
      </c>
      <c r="D125" s="25" t="str">
        <f>[1]DB!F125</f>
        <v>Futte</v>
      </c>
    </row>
    <row r="126" spans="1:4" x14ac:dyDescent="0.15">
      <c r="A126" s="25" t="str">
        <f>[1]DB!C126</f>
        <v># 10 H</v>
      </c>
      <c r="B126" s="25" t="str">
        <f>[1]DB!D126</f>
        <v># 10 U</v>
      </c>
      <c r="C126" s="25" t="str">
        <f>[1]DB!E126</f>
        <v># 11 H</v>
      </c>
      <c r="D126" s="25" t="str">
        <f>[1]DB!F126</f>
        <v># 11 U</v>
      </c>
    </row>
    <row r="127" spans="1:4" x14ac:dyDescent="0.15">
      <c r="A127" s="25" t="str">
        <f>[1]DB!C127</f>
        <v>Himbo</v>
      </c>
      <c r="B127" s="25" t="str">
        <f>[1]DB!D127</f>
        <v>Randers</v>
      </c>
      <c r="C127" s="25" t="str">
        <f>[1]DB!E127</f>
        <v>Percy</v>
      </c>
      <c r="D127" s="25" t="str">
        <f>[1]DB!F127</f>
        <v>Himbo</v>
      </c>
    </row>
    <row r="128" spans="1:4" x14ac:dyDescent="0.15">
      <c r="A128" s="25" t="str">
        <f>[1]DB!C128</f>
        <v>Flinca</v>
      </c>
      <c r="B128" s="25" t="str">
        <f>[1]DB!D128</f>
        <v>Højgård</v>
      </c>
      <c r="C128" s="25" t="str">
        <f>[1]DB!E128</f>
        <v>Randers</v>
      </c>
      <c r="D128" s="25" t="str">
        <f>[1]DB!F128</f>
        <v>Flinca</v>
      </c>
    </row>
    <row r="129" spans="1:4" x14ac:dyDescent="0.15">
      <c r="A129" s="25" t="str">
        <f>[1]DB!C129</f>
        <v>Benbo</v>
      </c>
      <c r="B129" s="25" t="str">
        <f>[1]DB!D129</f>
        <v>Harry</v>
      </c>
      <c r="C129" s="25" t="str">
        <f>[1]DB!E129</f>
        <v>Højgård</v>
      </c>
      <c r="D129" s="25" t="str">
        <f>[1]DB!F129</f>
        <v>Benbo</v>
      </c>
    </row>
    <row r="130" spans="1:4" x14ac:dyDescent="0.15">
      <c r="A130" s="25" t="str">
        <f>[1]DB!C130</f>
        <v>Idskov</v>
      </c>
      <c r="B130" s="25" t="str">
        <f>[1]DB!D130</f>
        <v>Murer</v>
      </c>
      <c r="C130" s="25" t="str">
        <f>[1]DB!E130</f>
        <v>Harry</v>
      </c>
      <c r="D130" s="25" t="str">
        <f>[1]DB!F130</f>
        <v>Idskov</v>
      </c>
    </row>
    <row r="131" spans="1:4" x14ac:dyDescent="0.15">
      <c r="A131" s="25" t="str">
        <f>[1]DB!C131</f>
        <v>Kailua</v>
      </c>
      <c r="B131" s="25" t="str">
        <f>[1]DB!D131</f>
        <v>Zico</v>
      </c>
      <c r="C131" s="25" t="str">
        <f>[1]DB!E131</f>
        <v>Murer</v>
      </c>
      <c r="D131" s="25" t="str">
        <f>[1]DB!F131</f>
        <v>Kailua</v>
      </c>
    </row>
    <row r="132" spans="1:4" x14ac:dyDescent="0.15">
      <c r="A132" s="25" t="str">
        <f>[1]DB!C132</f>
        <v>Steam</v>
      </c>
      <c r="B132" s="25" t="str">
        <f>[1]DB!D132</f>
        <v>Percy</v>
      </c>
      <c r="C132" s="25" t="str">
        <f>[1]DB!E132</f>
        <v>Zico</v>
      </c>
      <c r="D132" s="25" t="str">
        <f>[1]DB!F132</f>
        <v>Steam</v>
      </c>
    </row>
    <row r="133" spans="1:4" x14ac:dyDescent="0.15">
      <c r="A133" s="25" t="str">
        <f>[1]DB!C133</f>
        <v># 10 H</v>
      </c>
      <c r="B133" s="25" t="str">
        <f>[1]DB!D133</f>
        <v># 10 U</v>
      </c>
      <c r="C133" s="25" t="str">
        <f>[1]DB!E133</f>
        <v># 11 H</v>
      </c>
      <c r="D133" s="25" t="str">
        <f>[1]DB!F133</f>
        <v># 11 U</v>
      </c>
    </row>
    <row r="134" spans="1:4" x14ac:dyDescent="0.15">
      <c r="A134" s="25" t="str">
        <f>[1]DB!C134</f>
        <v>Murer</v>
      </c>
      <c r="B134" s="25" t="str">
        <f>[1]DB!D134</f>
        <v>LUFCMOT</v>
      </c>
      <c r="C134" s="25" t="str">
        <f>[1]DB!E134</f>
        <v>Nuser</v>
      </c>
      <c r="D134" s="25" t="str">
        <f>[1]DB!F134</f>
        <v>Murer</v>
      </c>
    </row>
    <row r="135" spans="1:4" x14ac:dyDescent="0.15">
      <c r="A135" s="25" t="str">
        <f>[1]DB!C135</f>
        <v>Robbo</v>
      </c>
      <c r="B135" s="25" t="str">
        <f>[1]DB!D135</f>
        <v>Tynde</v>
      </c>
      <c r="C135" s="25" t="str">
        <f>[1]DB!E135</f>
        <v>LUFCMOT</v>
      </c>
      <c r="D135" s="25" t="str">
        <f>[1]DB!F135</f>
        <v>Robbo</v>
      </c>
    </row>
    <row r="136" spans="1:4" x14ac:dyDescent="0.15">
      <c r="A136" s="25" t="str">
        <f>[1]DB!C136</f>
        <v>Far</v>
      </c>
      <c r="B136" s="25" t="str">
        <f>[1]DB!D136</f>
        <v>Select</v>
      </c>
      <c r="C136" s="25" t="str">
        <f>[1]DB!E136</f>
        <v>Tynde</v>
      </c>
      <c r="D136" s="25" t="str">
        <f>[1]DB!F136</f>
        <v>Far</v>
      </c>
    </row>
    <row r="137" spans="1:4" x14ac:dyDescent="0.15">
      <c r="A137" s="25" t="str">
        <f>[1]DB!C137</f>
        <v>Kinks</v>
      </c>
      <c r="B137" s="25" t="str">
        <f>[1]DB!D137</f>
        <v>Anfield</v>
      </c>
      <c r="C137" s="25" t="str">
        <f>[1]DB!E137</f>
        <v>Select</v>
      </c>
      <c r="D137" s="25" t="str">
        <f>[1]DB!F137</f>
        <v>Kinks</v>
      </c>
    </row>
    <row r="138" spans="1:4" x14ac:dyDescent="0.15">
      <c r="A138" s="25" t="str">
        <f>[1]DB!C138</f>
        <v>Cottee</v>
      </c>
      <c r="B138" s="25" t="str">
        <f>[1]DB!D138</f>
        <v>SPVK</v>
      </c>
      <c r="C138" s="25" t="str">
        <f>[1]DB!E138</f>
        <v>Anfield</v>
      </c>
      <c r="D138" s="25" t="str">
        <f>[1]DB!F138</f>
        <v>Cottee</v>
      </c>
    </row>
    <row r="139" spans="1:4" x14ac:dyDescent="0.15">
      <c r="A139" s="25" t="str">
        <f>[1]DB!C139</f>
        <v>Hede</v>
      </c>
      <c r="B139" s="25" t="str">
        <f>[1]DB!D139</f>
        <v>Nuser</v>
      </c>
      <c r="C139" s="25" t="str">
        <f>[1]DB!E139</f>
        <v>SPVK</v>
      </c>
      <c r="D139" s="25" t="str">
        <f>[1]DB!F139</f>
        <v>Hede</v>
      </c>
    </row>
    <row r="140" spans="1:4" x14ac:dyDescent="0.15">
      <c r="A140" s="25" t="str">
        <f>[1]DB!C140</f>
        <v># 10 H</v>
      </c>
      <c r="B140" s="25" t="str">
        <f>[1]DB!D140</f>
        <v># 10 U</v>
      </c>
      <c r="C140" s="25" t="str">
        <f>[1]DB!E140</f>
        <v># 11 H</v>
      </c>
      <c r="D140" s="25" t="str">
        <f>[1]DB!F140</f>
        <v># 11 U</v>
      </c>
    </row>
    <row r="141" spans="1:4" x14ac:dyDescent="0.15">
      <c r="A141" s="25" t="str">
        <f>[1]DB!C141</f>
        <v>Benbo</v>
      </c>
      <c r="B141" s="25" t="str">
        <f>[1]DB!D141</f>
        <v>Lund</v>
      </c>
      <c r="C141" s="25" t="str">
        <f>[1]DB!E141</f>
        <v>Forest</v>
      </c>
      <c r="D141" s="25" t="str">
        <f>[1]DB!F141</f>
        <v>Benbo</v>
      </c>
    </row>
    <row r="142" spans="1:4" x14ac:dyDescent="0.15">
      <c r="A142" s="25" t="str">
        <f>[1]DB!C142</f>
        <v>Stoke</v>
      </c>
      <c r="B142" s="25" t="str">
        <f>[1]DB!D142</f>
        <v>Watson</v>
      </c>
      <c r="C142" s="25" t="str">
        <f>[1]DB!E142</f>
        <v>Lund</v>
      </c>
      <c r="D142" s="25" t="str">
        <f>[1]DB!F142</f>
        <v>Stoke</v>
      </c>
    </row>
    <row r="143" spans="1:4" x14ac:dyDescent="0.15">
      <c r="A143" s="25" t="str">
        <f>[1]DB!C143</f>
        <v>Anderup</v>
      </c>
      <c r="B143" s="25" t="str">
        <f>[1]DB!D143</f>
        <v>Laplace</v>
      </c>
      <c r="C143" s="25" t="str">
        <f>[1]DB!E143</f>
        <v>Watson</v>
      </c>
      <c r="D143" s="25" t="str">
        <f>[1]DB!F143</f>
        <v>Anderup</v>
      </c>
    </row>
    <row r="144" spans="1:4" x14ac:dyDescent="0.15">
      <c r="A144" s="25" t="str">
        <f>[1]DB!C144</f>
        <v>Murer</v>
      </c>
      <c r="B144" s="25" t="str">
        <f>[1]DB!D144</f>
        <v>LPHJ</v>
      </c>
      <c r="C144" s="25" t="str">
        <f>[1]DB!E144</f>
        <v>Laplace</v>
      </c>
      <c r="D144" s="25" t="str">
        <f>[1]DB!F144</f>
        <v>Murer</v>
      </c>
    </row>
    <row r="145" spans="1:4" x14ac:dyDescent="0.15">
      <c r="A145" s="25" t="str">
        <f>[1]DB!C145</f>
        <v>Steam</v>
      </c>
      <c r="B145" s="25" t="str">
        <f>[1]DB!D145</f>
        <v>Futte</v>
      </c>
      <c r="C145" s="25" t="str">
        <f>[1]DB!E145</f>
        <v>LPHJ</v>
      </c>
      <c r="D145" s="25" t="str">
        <f>[1]DB!F145</f>
        <v>Steam</v>
      </c>
    </row>
    <row r="146" spans="1:4" x14ac:dyDescent="0.15">
      <c r="A146" s="25" t="str">
        <f>[1]DB!C146</f>
        <v>Idskov</v>
      </c>
      <c r="B146" s="25" t="str">
        <f>[1]DB!D146</f>
        <v>Forest</v>
      </c>
      <c r="C146" s="25" t="str">
        <f>[1]DB!E146</f>
        <v>Futte</v>
      </c>
      <c r="D146" s="25" t="str">
        <f>[1]DB!F146</f>
        <v>Idskov</v>
      </c>
    </row>
    <row r="147" spans="1:4" x14ac:dyDescent="0.15">
      <c r="A147" s="25" t="str">
        <f>[1]DB!C147</f>
        <v># 10 H</v>
      </c>
      <c r="B147" s="25" t="str">
        <f>[1]DB!D147</f>
        <v># 10 U</v>
      </c>
      <c r="C147" s="25" t="str">
        <f>[1]DB!E147</f>
        <v># 11 H</v>
      </c>
      <c r="D147" s="25" t="str">
        <f>[1]DB!F147</f>
        <v># 11 U</v>
      </c>
    </row>
    <row r="148" spans="1:4" x14ac:dyDescent="0.15">
      <c r="A148" s="25" t="str">
        <f>[1]DB!C148</f>
        <v>Agger</v>
      </c>
      <c r="B148" s="25" t="str">
        <f>[1]DB!D148</f>
        <v>Nuser</v>
      </c>
      <c r="C148" s="25" t="str">
        <f>[1]DB!E148</f>
        <v>Select</v>
      </c>
      <c r="D148" s="25" t="str">
        <f>[1]DB!F148</f>
        <v>Agger</v>
      </c>
    </row>
    <row r="149" spans="1:4" x14ac:dyDescent="0.15">
      <c r="A149" s="25" t="str">
        <f>[1]DB!C149</f>
        <v>Zico</v>
      </c>
      <c r="B149" s="25" t="str">
        <f>[1]DB!D149</f>
        <v>Frydkær</v>
      </c>
      <c r="C149" s="25" t="str">
        <f>[1]DB!E149</f>
        <v>Nuser</v>
      </c>
      <c r="D149" s="25" t="str">
        <f>[1]DB!F149</f>
        <v>Zico</v>
      </c>
    </row>
    <row r="150" spans="1:4" x14ac:dyDescent="0.15">
      <c r="A150" s="25" t="str">
        <f>[1]DB!C150</f>
        <v>Tøfting</v>
      </c>
      <c r="B150" s="25" t="str">
        <f>[1]DB!D150</f>
        <v>Chelsea</v>
      </c>
      <c r="C150" s="25" t="str">
        <f>[1]DB!E150</f>
        <v>Frydkær</v>
      </c>
      <c r="D150" s="25" t="str">
        <f>[1]DB!F150</f>
        <v>Tøfting</v>
      </c>
    </row>
    <row r="151" spans="1:4" x14ac:dyDescent="0.15">
      <c r="A151" s="25" t="str">
        <f>[1]DB!C151</f>
        <v>Højgård</v>
      </c>
      <c r="B151" s="25" t="str">
        <f>[1]DB!D151</f>
        <v>Himbo</v>
      </c>
      <c r="C151" s="25" t="str">
        <f>[1]DB!E151</f>
        <v>Chelsea</v>
      </c>
      <c r="D151" s="25" t="str">
        <f>[1]DB!F151</f>
        <v>Højgård</v>
      </c>
    </row>
    <row r="152" spans="1:4" x14ac:dyDescent="0.15">
      <c r="A152" s="25" t="str">
        <f>[1]DB!C152</f>
        <v>Nielsen</v>
      </c>
      <c r="B152" s="25" t="str">
        <f>[1]DB!D152</f>
        <v>Far</v>
      </c>
      <c r="C152" s="25" t="str">
        <f>[1]DB!E152</f>
        <v>Himbo</v>
      </c>
      <c r="D152" s="25" t="str">
        <f>[1]DB!F152</f>
        <v>Nielsen</v>
      </c>
    </row>
    <row r="153" spans="1:4" x14ac:dyDescent="0.15">
      <c r="A153" s="25" t="str">
        <f>[1]DB!C153</f>
        <v>Steam</v>
      </c>
      <c r="B153" s="25" t="str">
        <f>[1]DB!D153</f>
        <v>Select</v>
      </c>
      <c r="C153" s="25" t="str">
        <f>[1]DB!E153</f>
        <v>Far</v>
      </c>
      <c r="D153" s="25" t="str">
        <f>[1]DB!F153</f>
        <v>Steam</v>
      </c>
    </row>
    <row r="154" spans="1:4" x14ac:dyDescent="0.15">
      <c r="A154" s="25" t="str">
        <f>[1]DB!C154</f>
        <v># 10 H</v>
      </c>
      <c r="B154" s="25" t="str">
        <f>[1]DB!D154</f>
        <v># 10 U</v>
      </c>
      <c r="C154" s="25" t="str">
        <f>[1]DB!E154</f>
        <v># 11 H</v>
      </c>
      <c r="D154" s="25" t="str">
        <f>[1]DB!F154</f>
        <v># 11 U</v>
      </c>
    </row>
    <row r="155" spans="1:4" x14ac:dyDescent="0.15">
      <c r="A155" s="25" t="str">
        <f>[1]DB!C155</f>
        <v>Cottee</v>
      </c>
      <c r="B155" s="25" t="str">
        <f>[1]DB!D155</f>
        <v>MFP</v>
      </c>
      <c r="C155" s="25" t="str">
        <f>[1]DB!E155</f>
        <v>Lucky</v>
      </c>
      <c r="D155" s="25" t="str">
        <f>[1]DB!F155</f>
        <v>Cottee</v>
      </c>
    </row>
    <row r="156" spans="1:4" x14ac:dyDescent="0.15">
      <c r="A156" s="25" t="str">
        <f>[1]DB!C156</f>
        <v>SPVK</v>
      </c>
      <c r="B156" s="25" t="str">
        <f>[1]DB!D156</f>
        <v>brula</v>
      </c>
      <c r="C156" s="25" t="str">
        <f>[1]DB!E156</f>
        <v>MFP</v>
      </c>
      <c r="D156" s="25" t="str">
        <f>[1]DB!F156</f>
        <v>SPVK</v>
      </c>
    </row>
    <row r="157" spans="1:4" x14ac:dyDescent="0.15">
      <c r="A157" s="25" t="str">
        <f>[1]DB!C157</f>
        <v>Idskov</v>
      </c>
      <c r="B157" s="25" t="str">
        <f>[1]DB!D157</f>
        <v>Steam</v>
      </c>
      <c r="C157" s="25" t="str">
        <f>[1]DB!E157</f>
        <v>brula</v>
      </c>
      <c r="D157" s="25" t="str">
        <f>[1]DB!F157</f>
        <v>Idskov</v>
      </c>
    </row>
    <row r="158" spans="1:4" x14ac:dyDescent="0.15">
      <c r="A158" s="25" t="str">
        <f>[1]DB!C158</f>
        <v>Livpool</v>
      </c>
      <c r="B158" s="25" t="str">
        <f>[1]DB!D158</f>
        <v>Benbo</v>
      </c>
      <c r="C158" s="25" t="str">
        <f>[1]DB!E158</f>
        <v>Steam</v>
      </c>
      <c r="D158" s="25" t="str">
        <f>[1]DB!F158</f>
        <v>Livpool</v>
      </c>
    </row>
    <row r="159" spans="1:4" x14ac:dyDescent="0.15">
      <c r="A159" s="25" t="str">
        <f>[1]DB!C159</f>
        <v>Murer</v>
      </c>
      <c r="B159" s="25" t="str">
        <f>[1]DB!D159</f>
        <v>Randers</v>
      </c>
      <c r="C159" s="25" t="str">
        <f>[1]DB!E159</f>
        <v>Benbo</v>
      </c>
      <c r="D159" s="25" t="str">
        <f>[1]DB!F159</f>
        <v>Murer</v>
      </c>
    </row>
    <row r="160" spans="1:4" x14ac:dyDescent="0.15">
      <c r="A160" s="25" t="str">
        <f>[1]DB!C160</f>
        <v>Harry</v>
      </c>
      <c r="B160" s="25" t="str">
        <f>[1]DB!D160</f>
        <v>Lucky</v>
      </c>
      <c r="C160" s="25" t="str">
        <f>[1]DB!E160</f>
        <v>Randers</v>
      </c>
      <c r="D160" s="25" t="str">
        <f>[1]DB!F160</f>
        <v>Harry</v>
      </c>
    </row>
    <row r="161" spans="1:4" x14ac:dyDescent="0.15">
      <c r="A161" s="25" t="str">
        <f>[1]DB!C161</f>
        <v># 10 H</v>
      </c>
      <c r="B161" s="25" t="str">
        <f>[1]DB!D161</f>
        <v># 10 U</v>
      </c>
      <c r="C161" s="25" t="str">
        <f>[1]DB!E161</f>
        <v># 11 H</v>
      </c>
      <c r="D161" s="25" t="str">
        <f>[1]DB!F161</f>
        <v># 11 U</v>
      </c>
    </row>
    <row r="162" spans="1:4" x14ac:dyDescent="0.15">
      <c r="A162" s="25" t="str">
        <f>[1]DB!C162</f>
        <v>Flinca</v>
      </c>
      <c r="B162" s="25" t="str">
        <f>[1]DB!D162</f>
        <v>Lund</v>
      </c>
      <c r="C162" s="25" t="str">
        <f>[1]DB!E162</f>
        <v>United</v>
      </c>
      <c r="D162" s="25" t="str">
        <f>[1]DB!F162</f>
        <v>Flinca</v>
      </c>
    </row>
    <row r="163" spans="1:4" x14ac:dyDescent="0.15">
      <c r="A163" s="25" t="str">
        <f>[1]DB!C163</f>
        <v>LPHJ</v>
      </c>
      <c r="B163" s="25" t="str">
        <f>[1]DB!D163</f>
        <v>Forest</v>
      </c>
      <c r="C163" s="25" t="str">
        <f>[1]DB!E163</f>
        <v>Lund</v>
      </c>
      <c r="D163" s="25" t="str">
        <f>[1]DB!F163</f>
        <v>LPHJ</v>
      </c>
    </row>
    <row r="164" spans="1:4" x14ac:dyDescent="0.15">
      <c r="A164" s="25" t="str">
        <f>[1]DB!C164</f>
        <v>Select</v>
      </c>
      <c r="B164" s="25" t="str">
        <f>[1]DB!D164</f>
        <v>Idskov</v>
      </c>
      <c r="C164" s="25" t="str">
        <f>[1]DB!E164</f>
        <v>Forest</v>
      </c>
      <c r="D164" s="25" t="str">
        <f>[1]DB!F164</f>
        <v>Select</v>
      </c>
    </row>
    <row r="165" spans="1:4" x14ac:dyDescent="0.15">
      <c r="A165" s="25" t="str">
        <f>[1]DB!C165</f>
        <v>Hede</v>
      </c>
      <c r="B165" s="25" t="str">
        <f>[1]DB!D165</f>
        <v>Zico</v>
      </c>
      <c r="C165" s="25" t="str">
        <f>[1]DB!E165</f>
        <v>Idskov</v>
      </c>
      <c r="D165" s="25" t="str">
        <f>[1]DB!F165</f>
        <v>Hede</v>
      </c>
    </row>
    <row r="166" spans="1:4" x14ac:dyDescent="0.15">
      <c r="A166" s="25" t="str">
        <f>[1]DB!C166</f>
        <v>Kudsken</v>
      </c>
      <c r="B166" s="25" t="str">
        <f>[1]DB!D166</f>
        <v>LUFCMOT</v>
      </c>
      <c r="C166" s="25" t="str">
        <f>[1]DB!E166</f>
        <v>Zico</v>
      </c>
      <c r="D166" s="25" t="str">
        <f>[1]DB!F166</f>
        <v>Kudsken</v>
      </c>
    </row>
    <row r="167" spans="1:4" x14ac:dyDescent="0.15">
      <c r="A167" s="25" t="str">
        <f>[1]DB!C167</f>
        <v>Far</v>
      </c>
      <c r="B167" s="25" t="str">
        <f>[1]DB!D167</f>
        <v>United</v>
      </c>
      <c r="C167" s="25" t="str">
        <f>[1]DB!E167</f>
        <v>LUFCMOT</v>
      </c>
      <c r="D167" s="25" t="str">
        <f>[1]DB!F167</f>
        <v>Far</v>
      </c>
    </row>
    <row r="168" spans="1:4" x14ac:dyDescent="0.15">
      <c r="A168" s="25" t="str">
        <f>[1]DB!C168</f>
        <v># 10 H</v>
      </c>
      <c r="B168" s="25" t="str">
        <f>[1]DB!D168</f>
        <v># 10 U</v>
      </c>
      <c r="C168" s="25" t="str">
        <f>[1]DB!E168</f>
        <v># 11 H</v>
      </c>
      <c r="D168" s="25" t="str">
        <f>[1]DB!F168</f>
        <v># 11 U</v>
      </c>
    </row>
    <row r="169" spans="1:4" x14ac:dyDescent="0.15">
      <c r="A169" s="25" t="str">
        <f>[1]DB!C169</f>
        <v>Chelsea</v>
      </c>
      <c r="B169" s="25" t="str">
        <f>[1]DB!D169</f>
        <v>Futte</v>
      </c>
      <c r="C169" s="25" t="str">
        <f>[1]DB!E169</f>
        <v>Steam</v>
      </c>
      <c r="D169" s="25" t="str">
        <f>[1]DB!F169</f>
        <v>Chelsea</v>
      </c>
    </row>
    <row r="170" spans="1:4" x14ac:dyDescent="0.15">
      <c r="A170" s="25" t="str">
        <f>[1]DB!C170</f>
        <v>Idskov</v>
      </c>
      <c r="B170" s="25" t="str">
        <f>[1]DB!D170</f>
        <v>Mauer</v>
      </c>
      <c r="C170" s="25" t="str">
        <f>[1]DB!E170</f>
        <v>Futte</v>
      </c>
      <c r="D170" s="25" t="str">
        <f>[1]DB!F170</f>
        <v>Idskov</v>
      </c>
    </row>
    <row r="171" spans="1:4" x14ac:dyDescent="0.15">
      <c r="A171" s="25" t="str">
        <f>[1]DB!C171</f>
        <v>Laplace</v>
      </c>
      <c r="B171" s="25" t="str">
        <f>[1]DB!D171</f>
        <v>Lauge</v>
      </c>
      <c r="C171" s="25" t="str">
        <f>[1]DB!E171</f>
        <v>Mauer</v>
      </c>
      <c r="D171" s="25" t="str">
        <f>[1]DB!F171</f>
        <v>Laplace</v>
      </c>
    </row>
    <row r="172" spans="1:4" x14ac:dyDescent="0.15">
      <c r="A172" s="25" t="str">
        <f>[1]DB!C172</f>
        <v>Murer</v>
      </c>
      <c r="B172" s="25" t="str">
        <f>[1]DB!D172</f>
        <v>Kinks</v>
      </c>
      <c r="C172" s="25" t="str">
        <f>[1]DB!E172</f>
        <v>Lauge</v>
      </c>
      <c r="D172" s="25" t="str">
        <f>[1]DB!F172</f>
        <v>Murer</v>
      </c>
    </row>
    <row r="173" spans="1:4" x14ac:dyDescent="0.15">
      <c r="A173" s="25" t="str">
        <f>[1]DB!C173</f>
        <v>Nuser</v>
      </c>
      <c r="B173" s="25" t="str">
        <f>[1]DB!D173</f>
        <v>MFP</v>
      </c>
      <c r="C173" s="25" t="str">
        <f>[1]DB!E173</f>
        <v>Kinks</v>
      </c>
      <c r="D173" s="25" t="str">
        <f>[1]DB!F173</f>
        <v>Nuser</v>
      </c>
    </row>
    <row r="174" spans="1:4" x14ac:dyDescent="0.15">
      <c r="A174" s="25" t="str">
        <f>[1]DB!C174</f>
        <v>Højgård</v>
      </c>
      <c r="B174" s="25" t="str">
        <f>[1]DB!D174</f>
        <v>Steam</v>
      </c>
      <c r="C174" s="25" t="str">
        <f>[1]DB!E174</f>
        <v>MFP</v>
      </c>
      <c r="D174" s="25" t="str">
        <f>[1]DB!F174</f>
        <v>Højgård</v>
      </c>
    </row>
    <row r="175" spans="1:4" x14ac:dyDescent="0.15">
      <c r="A175" s="25" t="str">
        <f>[1]DB!C175</f>
        <v># 10 H</v>
      </c>
      <c r="B175" s="25" t="str">
        <f>[1]DB!D175</f>
        <v># 10 U</v>
      </c>
      <c r="C175" s="25" t="str">
        <f>[1]DB!E175</f>
        <v># 11 H</v>
      </c>
      <c r="D175" s="25" t="str">
        <f>[1]DB!F175</f>
        <v># 11 U</v>
      </c>
    </row>
    <row r="176" spans="1:4" x14ac:dyDescent="0.15">
      <c r="A176" s="25" t="str">
        <f>[1]DB!C176</f>
        <v>Arsenal</v>
      </c>
      <c r="B176" s="25" t="str">
        <f>[1]DB!D176</f>
        <v>Select</v>
      </c>
      <c r="C176" s="25" t="str">
        <f>[1]DB!E176</f>
        <v>Agger</v>
      </c>
      <c r="D176" s="25" t="str">
        <f>[1]DB!F176</f>
        <v>Arsenal</v>
      </c>
    </row>
    <row r="177" spans="1:10" x14ac:dyDescent="0.15">
      <c r="A177" s="25" t="str">
        <f>[1]DB!C177</f>
        <v>Livpool</v>
      </c>
      <c r="B177" s="25" t="str">
        <f>[1]DB!D177</f>
        <v>Idskov</v>
      </c>
      <c r="C177" s="25" t="str">
        <f>[1]DB!E177</f>
        <v>Select</v>
      </c>
      <c r="D177" s="25" t="str">
        <f>[1]DB!F177</f>
        <v>Livpool</v>
      </c>
    </row>
    <row r="178" spans="1:10" x14ac:dyDescent="0.15">
      <c r="A178" s="25" t="str">
        <f>[1]DB!C178</f>
        <v>Harry</v>
      </c>
      <c r="B178" s="25" t="str">
        <f>[1]DB!D178</f>
        <v>Håvard</v>
      </c>
      <c r="C178" s="25" t="str">
        <f>[1]DB!E178</f>
        <v>Idskov</v>
      </c>
      <c r="D178" s="25" t="str">
        <f>[1]DB!F178</f>
        <v>Harry</v>
      </c>
    </row>
    <row r="179" spans="1:10" x14ac:dyDescent="0.15">
      <c r="A179" s="25" t="str">
        <f>[1]DB!C179</f>
        <v>SPVK</v>
      </c>
      <c r="B179" s="25" t="str">
        <f>[1]DB!D179</f>
        <v>Cottee</v>
      </c>
      <c r="C179" s="25" t="str">
        <f>[1]DB!E179</f>
        <v>Håvard</v>
      </c>
      <c r="D179" s="25" t="str">
        <f>[1]DB!F179</f>
        <v>SPVK</v>
      </c>
    </row>
    <row r="180" spans="1:10" x14ac:dyDescent="0.15">
      <c r="A180" s="25" t="str">
        <f>[1]DB!C180</f>
        <v>Far</v>
      </c>
      <c r="B180" s="25" t="str">
        <f>[1]DB!D180</f>
        <v>Zico</v>
      </c>
      <c r="C180" s="25" t="str">
        <f>[1]DB!E180</f>
        <v>Cottee</v>
      </c>
      <c r="D180" s="25" t="str">
        <f>[1]DB!F180</f>
        <v>Far</v>
      </c>
    </row>
    <row r="181" spans="1:10" x14ac:dyDescent="0.15">
      <c r="A181" s="25" t="str">
        <f>[1]DB!C181</f>
        <v>Frydkær</v>
      </c>
      <c r="B181" s="25" t="str">
        <f>[1]DB!D181</f>
        <v>Agger</v>
      </c>
      <c r="C181" s="25" t="str">
        <f>[1]DB!E181</f>
        <v>Zico</v>
      </c>
      <c r="D181" s="25" t="str">
        <f>[1]DB!F181</f>
        <v>Frydkær</v>
      </c>
    </row>
    <row r="182" spans="1:10" x14ac:dyDescent="0.15">
      <c r="A182" s="25" t="str">
        <f>[1]DB!C182</f>
        <v># 10 H</v>
      </c>
      <c r="B182" s="25" t="str">
        <f>[1]DB!D182</f>
        <v># 10 U</v>
      </c>
      <c r="C182" s="25" t="str">
        <f>[1]DB!E182</f>
        <v># 11 H</v>
      </c>
      <c r="D182" s="25" t="str">
        <f>[1]DB!F182</f>
        <v># 11 U</v>
      </c>
    </row>
    <row r="183" spans="1:10" x14ac:dyDescent="0.15">
      <c r="A183" s="25" t="str">
        <f>[1]DB!C183</f>
        <v>Forest</v>
      </c>
      <c r="B183" s="25" t="str">
        <f>[1]DB!D183</f>
        <v>Steam</v>
      </c>
      <c r="C183" s="25" t="str">
        <f>[1]DB!E183</f>
        <v>Far</v>
      </c>
      <c r="D183" s="25" t="str">
        <f>[1]DB!F183</f>
        <v>Forest</v>
      </c>
    </row>
    <row r="184" spans="1:10" x14ac:dyDescent="0.15">
      <c r="A184" s="25" t="str">
        <f>[1]DB!C184</f>
        <v>Futte</v>
      </c>
      <c r="B184" s="25" t="str">
        <f>[1]DB!D184</f>
        <v>Gunners</v>
      </c>
      <c r="C184" s="25" t="str">
        <f>[1]DB!E184</f>
        <v>Steam</v>
      </c>
      <c r="D184" s="25" t="str">
        <f>[1]DB!F184</f>
        <v>Futte</v>
      </c>
    </row>
    <row r="185" spans="1:10" x14ac:dyDescent="0.15">
      <c r="A185" s="25" t="str">
        <f>[1]DB!C185</f>
        <v>Percy</v>
      </c>
      <c r="B185" s="25" t="str">
        <f>[1]DB!D185</f>
        <v>Select</v>
      </c>
      <c r="C185" s="25" t="str">
        <f>[1]DB!E185</f>
        <v>Gunners</v>
      </c>
      <c r="D185" s="25" t="str">
        <f>[1]DB!F185</f>
        <v>Percy</v>
      </c>
    </row>
    <row r="186" spans="1:10" x14ac:dyDescent="0.15">
      <c r="A186" s="25" t="str">
        <f>[1]DB!C186</f>
        <v>LPHJ</v>
      </c>
      <c r="B186" s="25" t="str">
        <f>[1]DB!D186</f>
        <v>Flinca</v>
      </c>
      <c r="C186" s="25" t="str">
        <f>[1]DB!E186</f>
        <v>Select</v>
      </c>
      <c r="D186" s="25" t="str">
        <f>[1]DB!F186</f>
        <v>LPHJ</v>
      </c>
    </row>
    <row r="187" spans="1:10" x14ac:dyDescent="0.15">
      <c r="A187" s="25" t="str">
        <f>[1]DB!C187</f>
        <v>Himbo</v>
      </c>
      <c r="B187" s="25" t="str">
        <f>[1]DB!D187</f>
        <v>Benbo</v>
      </c>
      <c r="C187" s="25" t="str">
        <f>[1]DB!E187</f>
        <v>Flinca</v>
      </c>
      <c r="D187" s="25" t="str">
        <f>[1]DB!F187</f>
        <v>Himbo</v>
      </c>
    </row>
    <row r="188" spans="1:10" x14ac:dyDescent="0.15">
      <c r="A188" s="25" t="str">
        <f>[1]DB!C188</f>
        <v>Murer</v>
      </c>
      <c r="B188" s="25" t="str">
        <f>[1]DB!D188</f>
        <v>Far</v>
      </c>
      <c r="C188" s="25" t="str">
        <f>[1]DB!E188</f>
        <v>Benbo</v>
      </c>
      <c r="D188" s="25" t="str">
        <f>[1]DB!F188</f>
        <v>Murer</v>
      </c>
    </row>
    <row r="190" spans="1:10" x14ac:dyDescent="0.15">
      <c r="A190" s="25" t="s">
        <v>75</v>
      </c>
      <c r="B190" s="25" t="s">
        <v>76</v>
      </c>
      <c r="C190" s="25" t="s">
        <v>77</v>
      </c>
      <c r="D190" s="25" t="s">
        <v>78</v>
      </c>
      <c r="E190" s="25" t="s">
        <v>73</v>
      </c>
      <c r="F190" s="25" t="s">
        <v>82</v>
      </c>
      <c r="G190" s="25" t="s">
        <v>80</v>
      </c>
      <c r="H190" s="25" t="s">
        <v>81</v>
      </c>
      <c r="I190" s="25" t="s">
        <v>78</v>
      </c>
      <c r="J190" s="25" t="s">
        <v>73</v>
      </c>
    </row>
    <row r="191" spans="1:10" x14ac:dyDescent="0.15">
      <c r="A191" s="25" t="str">
        <f>[1]DB!A78</f>
        <v>Kudsken</v>
      </c>
      <c r="B191" s="25" t="str">
        <f>IF(B6=13,A78,A191)</f>
        <v>Far</v>
      </c>
      <c r="C191" s="25" t="str">
        <f>IF(B6=13,C78,A78)</f>
        <v>Frydkær</v>
      </c>
      <c r="D191" s="25">
        <f>IF([1]DB!B6=13,[1]DB!E191,"")</f>
        <v>6</v>
      </c>
      <c r="E191" s="25">
        <f>IF(B6=13,DGET(A11:AF75,"Total",A514:A515),D191)</f>
        <v>6</v>
      </c>
      <c r="F191" s="25" t="str">
        <f>[1]DB!B78</f>
        <v>Far</v>
      </c>
      <c r="G191" s="25" t="str">
        <f>IF(B6=13,B78,F191)</f>
        <v>United</v>
      </c>
      <c r="H191" s="25" t="str">
        <f>IF(B6=13,D78,B78)</f>
        <v>Far</v>
      </c>
      <c r="I191" s="25">
        <f>IF([1]DB!B6=13,[1]DB!J191,"")</f>
        <v>9</v>
      </c>
      <c r="J191" s="25">
        <f>IF(B6=13,DGET(A11:AF75,"Total",G514:G515),I191)</f>
        <v>7</v>
      </c>
    </row>
    <row r="192" spans="1:10" x14ac:dyDescent="0.15">
      <c r="A192" s="25" t="str">
        <f>[1]DB!A79</f>
        <v>Højgård</v>
      </c>
      <c r="B192" s="25" t="str">
        <f>IF(B6=13,A79,A192)</f>
        <v>Chelsea</v>
      </c>
      <c r="C192" s="25" t="str">
        <f>IF(B6=13,C79,A79)</f>
        <v>United</v>
      </c>
      <c r="D192" s="25">
        <f>IF([1]DB!B6=13,[1]DB!E192,"")</f>
        <v>8</v>
      </c>
      <c r="E192" s="25">
        <f>IF(B6=13,DGET(A11:AF75,"Total",B514:B515),D192)</f>
        <v>4</v>
      </c>
      <c r="F192" s="25" t="str">
        <f>[1]DB!B79</f>
        <v>Chelsea</v>
      </c>
      <c r="G192" s="25" t="str">
        <f>IF(B6=13,B79,F192)</f>
        <v>Kudsken</v>
      </c>
      <c r="H192" s="25" t="str">
        <f>IF(B6=13,D79,B79)</f>
        <v>Chelsea</v>
      </c>
      <c r="I192" s="25">
        <f>IF([1]DB!B6=13,[1]DB!J192,"")</f>
        <v>9</v>
      </c>
      <c r="J192" s="25">
        <f>IF(B6=13,DGET(A11:AF75,"Total",H514:H515),I192)</f>
        <v>3</v>
      </c>
    </row>
    <row r="193" spans="1:10" x14ac:dyDescent="0.15">
      <c r="A193" s="25" t="str">
        <f>[1]DB!A80</f>
        <v>Select</v>
      </c>
      <c r="B193" s="25" t="str">
        <f>IF(B6=13,A80,A193)</f>
        <v>SPVK</v>
      </c>
      <c r="C193" s="25" t="str">
        <f>IF(B6=13,C80,A80)</f>
        <v>Kudsken</v>
      </c>
      <c r="D193" s="25">
        <f>IF([1]DB!B6=13,[1]DB!E193,"")</f>
        <v>9</v>
      </c>
      <c r="E193" s="25">
        <f>IF(B6=13,DGET(A11:AF75,"Total",C514:C515),D193)</f>
        <v>6</v>
      </c>
      <c r="F193" s="25" t="str">
        <f>[1]DB!B80</f>
        <v>SPVK</v>
      </c>
      <c r="G193" s="25" t="str">
        <f>IF(B6=13,B80,F193)</f>
        <v>Højgård</v>
      </c>
      <c r="H193" s="25" t="str">
        <f>IF(B6=13,D80,B80)</f>
        <v>SPVK</v>
      </c>
      <c r="I193" s="25">
        <f>IF([1]DB!B6=13,[1]DB!J193,"")</f>
        <v>8</v>
      </c>
      <c r="J193" s="25">
        <f>IF(B6=13,DGET(A11:AF75,"Total",I514:I515),I193)</f>
        <v>5</v>
      </c>
    </row>
    <row r="194" spans="1:10" x14ac:dyDescent="0.15">
      <c r="A194" s="25" t="str">
        <f>[1]DB!A81</f>
        <v>Lund</v>
      </c>
      <c r="B194" s="25" t="str">
        <f>IF(B6=13,A81,A194)</f>
        <v>Kinks</v>
      </c>
      <c r="C194" s="25" t="str">
        <f>IF(B6=13,C81,A81)</f>
        <v>Højgård</v>
      </c>
      <c r="D194" s="25">
        <f>IF([1]DB!B6=13,[1]DB!E194,"")</f>
        <v>7</v>
      </c>
      <c r="E194" s="25">
        <f>IF(B6=13,DGET(A11:AF75,"Total",D514:D515),D194)</f>
        <v>5</v>
      </c>
      <c r="F194" s="25" t="str">
        <f>[1]DB!B81</f>
        <v>Kinks</v>
      </c>
      <c r="G194" s="25" t="str">
        <f>IF(B6=13,B81,F194)</f>
        <v>Select</v>
      </c>
      <c r="H194" s="25" t="str">
        <f>IF(B6=13,D81,B81)</f>
        <v>Kinks</v>
      </c>
      <c r="I194" s="25">
        <f>IF([1]DB!B6=13,[1]DB!J194,"")</f>
        <v>9</v>
      </c>
      <c r="J194" s="25">
        <f>IF(B6=13,DGET(A11:AF75,"Total",J514:J515),I194)</f>
        <v>6</v>
      </c>
    </row>
    <row r="195" spans="1:10" x14ac:dyDescent="0.15">
      <c r="A195" s="25" t="str">
        <f>[1]DB!A82</f>
        <v>Idskov</v>
      </c>
      <c r="B195" s="25" t="str">
        <f>IF(B6=13,A82,A195)</f>
        <v>Idskov</v>
      </c>
      <c r="C195" s="25" t="str">
        <f>IF(B6=13,C82,A82)</f>
        <v>Select</v>
      </c>
      <c r="D195" s="25">
        <f>IF([1]DB!B6=13,[1]DB!E195,"")</f>
        <v>9</v>
      </c>
      <c r="E195" s="25">
        <f>IF(B6=13,DGET(A11:AF75,"Total",E514:E515),D195)</f>
        <v>5</v>
      </c>
      <c r="F195" s="25" t="str">
        <f>[1]DB!B82</f>
        <v>LPHJ</v>
      </c>
      <c r="G195" s="25" t="str">
        <f>IF(B6=13,B82,F195)</f>
        <v>Lund</v>
      </c>
      <c r="H195" s="25" t="str">
        <f>IF(B6=13,D82,B82)</f>
        <v>Idskov</v>
      </c>
      <c r="I195" s="25">
        <f>IF([1]DB!B6=13,[1]DB!J195,"")</f>
        <v>8</v>
      </c>
      <c r="J195" s="25">
        <f>IF(B6=13,DGET(A11:AF75,"Total",K514:K515),I195)</f>
        <v>5</v>
      </c>
    </row>
    <row r="196" spans="1:10" x14ac:dyDescent="0.15">
      <c r="A196" s="25" t="str">
        <f>[1]DB!A83</f>
        <v>United</v>
      </c>
      <c r="B196" s="25" t="str">
        <f>IF(B6=13,A83,A196)</f>
        <v>LPHJ</v>
      </c>
      <c r="C196" s="25" t="str">
        <f>IF(B6=13,C83,A83)</f>
        <v>Lund</v>
      </c>
      <c r="D196" s="25">
        <f>IF([1]DB!B6=13,[1]DB!E196,"")</f>
        <v>7</v>
      </c>
      <c r="E196" s="25">
        <f>IF(B6=13,DGET(A11:AF75,"Total",F514:F515),D196)</f>
        <v>6</v>
      </c>
      <c r="F196" s="25" t="str">
        <f>[1]DB!B83</f>
        <v>Frydkær</v>
      </c>
      <c r="G196" s="25" t="str">
        <f>IF(B6=13,B83,F196)</f>
        <v>Frydkær</v>
      </c>
      <c r="H196" s="25" t="str">
        <f>IF(B6=13,D83,B83)</f>
        <v>LPHJ</v>
      </c>
      <c r="I196" s="25">
        <f>IF([1]DB!B6=13,[1]DB!J196,"")</f>
        <v>8</v>
      </c>
      <c r="J196" s="25">
        <f>IF(B6=13,DGET(A11:AF75,"Total",L514:L515),I196)</f>
        <v>6</v>
      </c>
    </row>
    <row r="197" spans="1:10" x14ac:dyDescent="0.15">
      <c r="A197" s="25" t="s">
        <v>75</v>
      </c>
      <c r="B197" s="25" t="s">
        <v>76</v>
      </c>
      <c r="C197" s="25" t="s">
        <v>77</v>
      </c>
      <c r="D197" s="25" t="s">
        <v>78</v>
      </c>
      <c r="E197" s="25" t="s">
        <v>73</v>
      </c>
      <c r="F197" s="25" t="s">
        <v>82</v>
      </c>
      <c r="G197" s="25" t="s">
        <v>80</v>
      </c>
      <c r="H197" s="25" t="s">
        <v>81</v>
      </c>
      <c r="I197" s="25" t="s">
        <v>78</v>
      </c>
      <c r="J197" s="25" t="s">
        <v>73</v>
      </c>
    </row>
    <row r="198" spans="1:10" x14ac:dyDescent="0.15">
      <c r="A198" s="25" t="str">
        <f>[1]DB!A85</f>
        <v>Agger</v>
      </c>
      <c r="B198" s="25" t="str">
        <f>IF(B6=13,A85,A198)</f>
        <v>Harry</v>
      </c>
      <c r="C198" s="25" t="str">
        <f>IF(B6=13,C85,A85)</f>
        <v>Himbo</v>
      </c>
      <c r="D198" s="25">
        <f>IF([1]DB!B6=13,[1]DB!E198,"")</f>
        <v>8</v>
      </c>
      <c r="E198" s="25">
        <f>IF(B6=13,DGET(A11:AF75,"Total",A516:A517),D198)</f>
        <v>4</v>
      </c>
      <c r="F198" s="25" t="str">
        <f>[1]DB!B85</f>
        <v>Harry</v>
      </c>
      <c r="G198" s="25" t="str">
        <f>IF(B6=13,B85,F198)</f>
        <v>Idskov</v>
      </c>
      <c r="H198" s="25" t="str">
        <f>IF(B6=13,D85,B85)</f>
        <v>Harry</v>
      </c>
      <c r="I198" s="25">
        <f>IF([1]DB!B6=13,[1]DB!J198,"")</f>
        <v>8</v>
      </c>
      <c r="J198" s="25">
        <f>IF(B6=13,DGET(A11:AF75,"Total",G516:G517),I198)</f>
        <v>5</v>
      </c>
    </row>
    <row r="199" spans="1:10" x14ac:dyDescent="0.15">
      <c r="A199" s="25" t="str">
        <f>[1]DB!A86</f>
        <v>Degnen</v>
      </c>
      <c r="B199" s="25" t="str">
        <f>IF(B6=13,A86,A199)</f>
        <v>Murer</v>
      </c>
      <c r="C199" s="25" t="str">
        <f>IF(B6=13,C86,A86)</f>
        <v>Idskov</v>
      </c>
      <c r="D199" s="25">
        <f>IF([1]DB!B6=13,[1]DB!E199,"")</f>
        <v>9</v>
      </c>
      <c r="E199" s="25">
        <f>IF(B6=13,DGET(A11:AF75,"Total",B516:B517),D199)</f>
        <v>5</v>
      </c>
      <c r="F199" s="25" t="str">
        <f>[1]DB!B86</f>
        <v>Murer</v>
      </c>
      <c r="G199" s="25" t="str">
        <f>IF(B6=13,B86,F199)</f>
        <v>Agger</v>
      </c>
      <c r="H199" s="25" t="str">
        <f>IF(B6=13,D86,B86)</f>
        <v>Murer</v>
      </c>
      <c r="I199" s="25">
        <f>IF([1]DB!B6=13,[1]DB!J199,"")</f>
        <v>8</v>
      </c>
      <c r="J199" s="25">
        <f>IF(B6=13,DGET(A11:AF75,"Total",H516:H517),I199)</f>
        <v>4</v>
      </c>
    </row>
    <row r="200" spans="1:10" x14ac:dyDescent="0.15">
      <c r="A200" s="25" t="str">
        <f>[1]DB!A87</f>
        <v>Cottee</v>
      </c>
      <c r="B200" s="25" t="str">
        <f>IF(B6=13,A87,A200)</f>
        <v>Anderup</v>
      </c>
      <c r="C200" s="25" t="str">
        <f>IF(B6=13,C87,A87)</f>
        <v>Agger</v>
      </c>
      <c r="D200" s="25">
        <f>IF([1]DB!B6=13,[1]DB!E200,"")</f>
        <v>9</v>
      </c>
      <c r="E200" s="25">
        <f>IF(B6=13,DGET(A11:AF75,"Total",C516:C517),D200)</f>
        <v>5</v>
      </c>
      <c r="F200" s="25" t="str">
        <f>[1]DB!B87</f>
        <v>Anderup</v>
      </c>
      <c r="G200" s="25" t="str">
        <f>IF(B6=13,B87,F200)</f>
        <v>Degnen</v>
      </c>
      <c r="H200" s="25" t="str">
        <f>IF(B6=13,D87,B87)</f>
        <v>Anderup</v>
      </c>
      <c r="I200" s="25">
        <f>IF([1]DB!B6=13,[1]DB!J200,"")</f>
        <v>7</v>
      </c>
      <c r="J200" s="25">
        <f>IF(B6=13,DGET(A11:AF75,"Total",I516:I517),I200)</f>
        <v>5</v>
      </c>
    </row>
    <row r="201" spans="1:10" x14ac:dyDescent="0.15">
      <c r="A201" s="25" t="str">
        <f>[1]DB!A88</f>
        <v>Steam</v>
      </c>
      <c r="B201" s="25" t="str">
        <f>IF(B6=13,A88,A201)</f>
        <v>Robbo</v>
      </c>
      <c r="C201" s="25" t="str">
        <f>IF(B6=13,C88,A88)</f>
        <v>Degnen</v>
      </c>
      <c r="D201" s="25">
        <f>IF([1]DB!B6=13,[1]DB!E201,"")</f>
        <v>9</v>
      </c>
      <c r="E201" s="25">
        <f>IF(B6=13,DGET(A11:AF75,"Total",D516:D517),D201)</f>
        <v>6</v>
      </c>
      <c r="F201" s="25" t="str">
        <f>[1]DB!B88</f>
        <v>Robbo</v>
      </c>
      <c r="G201" s="25" t="str">
        <f>IF(B6=13,B88,F201)</f>
        <v>Cottee</v>
      </c>
      <c r="H201" s="25" t="str">
        <f>IF(B6=13,D88,B88)</f>
        <v>Robbo</v>
      </c>
      <c r="I201" s="25">
        <f>IF([1]DB!B6=13,[1]DB!J201,"")</f>
        <v>8</v>
      </c>
      <c r="J201" s="25">
        <f>IF(B6=13,DGET(A11:AF75,"Total",J516:J517),I201)</f>
        <v>5</v>
      </c>
    </row>
    <row r="202" spans="1:10" x14ac:dyDescent="0.15">
      <c r="A202" s="25" t="str">
        <f>[1]DB!A89</f>
        <v>Livpool</v>
      </c>
      <c r="B202" s="25" t="str">
        <f>IF(B6=13,A89,A202)</f>
        <v>Livpool</v>
      </c>
      <c r="C202" s="25" t="str">
        <f>IF(B6=13,C89,A89)</f>
        <v>Cottee</v>
      </c>
      <c r="D202" s="25">
        <f>IF([1]DB!B6=13,[1]DB!E202,"")</f>
        <v>7</v>
      </c>
      <c r="E202" s="25">
        <f>IF(B6=13,DGET(A11:AF75,"Total",E516:E517),D202)</f>
        <v>5</v>
      </c>
      <c r="F202" s="25" t="str">
        <f>[1]DB!B89</f>
        <v>Forest</v>
      </c>
      <c r="G202" s="25" t="str">
        <f>IF(B6=13,B89,F202)</f>
        <v>Steam</v>
      </c>
      <c r="H202" s="25" t="str">
        <f>IF(B6=13,D89,B89)</f>
        <v>Livpool</v>
      </c>
      <c r="I202" s="25">
        <f>IF([1]DB!B6=13,[1]DB!J202,"")</f>
        <v>9</v>
      </c>
      <c r="J202" s="25">
        <f>IF(B6=13,DGET(A11:AF75,"Total",K516:K517),I202)</f>
        <v>5</v>
      </c>
    </row>
    <row r="203" spans="1:10" x14ac:dyDescent="0.15">
      <c r="A203" s="25" t="str">
        <f>[1]DB!A90</f>
        <v>Idskov</v>
      </c>
      <c r="B203" s="25" t="str">
        <f>IF(B6=13,A90,A203)</f>
        <v>Forest</v>
      </c>
      <c r="C203" s="25" t="str">
        <f>IF(B6=13,C90,A90)</f>
        <v>Steam</v>
      </c>
      <c r="D203" s="25">
        <f>IF([1]DB!B6=13,[1]DB!E203,"")</f>
        <v>9</v>
      </c>
      <c r="E203" s="25">
        <f>IF(B6=13,DGET(A11:AF75,"Total",F516:F517),D203)</f>
        <v>5</v>
      </c>
      <c r="F203" s="25" t="str">
        <f>[1]DB!B90</f>
        <v>Himbo</v>
      </c>
      <c r="G203" s="25" t="str">
        <f>IF(B6=13,B90,F203)</f>
        <v>Himbo</v>
      </c>
      <c r="H203" s="25" t="str">
        <f>IF(B6=13,D90,B90)</f>
        <v>Forest</v>
      </c>
      <c r="I203" s="25">
        <f>IF([1]DB!B6=13,[1]DB!J203,"")</f>
        <v>9</v>
      </c>
      <c r="J203" s="25">
        <f>IF(B6=13,DGET(A11:AF75,"Total",L516:L517),I203)</f>
        <v>5</v>
      </c>
    </row>
    <row r="204" spans="1:10" x14ac:dyDescent="0.15">
      <c r="A204" s="25" t="s">
        <v>75</v>
      </c>
      <c r="B204" s="25" t="s">
        <v>76</v>
      </c>
      <c r="C204" s="25" t="s">
        <v>77</v>
      </c>
      <c r="D204" s="25" t="s">
        <v>78</v>
      </c>
      <c r="E204" s="25" t="s">
        <v>73</v>
      </c>
      <c r="F204" s="25" t="s">
        <v>82</v>
      </c>
      <c r="G204" s="25" t="s">
        <v>80</v>
      </c>
      <c r="H204" s="25" t="s">
        <v>81</v>
      </c>
      <c r="I204" s="25" t="s">
        <v>78</v>
      </c>
      <c r="J204" s="25" t="s">
        <v>73</v>
      </c>
    </row>
    <row r="205" spans="1:10" x14ac:dyDescent="0.15">
      <c r="A205" s="25" t="str">
        <f>[1]DB!A92</f>
        <v>Lauge</v>
      </c>
      <c r="B205" s="25" t="str">
        <f>IF(B6=13,A92,A205)</f>
        <v>Zico</v>
      </c>
      <c r="C205" s="25" t="str">
        <f>IF(B6=13,C92,A92)</f>
        <v>LUFCMOT</v>
      </c>
      <c r="D205" s="25">
        <f>IF([1]DB!B6=13,[1]DB!E205,"")</f>
        <v>8</v>
      </c>
      <c r="E205" s="25">
        <f>IF(B6=13,DGET(A11:AF75,"Total",A518:A519),D205)</f>
        <v>5</v>
      </c>
      <c r="F205" s="25" t="str">
        <f>[1]DB!B92</f>
        <v>Zico</v>
      </c>
      <c r="G205" s="25" t="str">
        <f>IF(B6=13,B92,F205)</f>
        <v>Select</v>
      </c>
      <c r="H205" s="25" t="str">
        <f>IF(B6=13,D92,B92)</f>
        <v>Zico</v>
      </c>
      <c r="I205" s="25">
        <f>IF([1]DB!B6=13,[1]DB!J205,"")</f>
        <v>8</v>
      </c>
      <c r="J205" s="25">
        <f>IF(B6=13,DGET(A11:AF75,"Total",G518:G519),I205)</f>
        <v>6</v>
      </c>
    </row>
    <row r="206" spans="1:10" x14ac:dyDescent="0.15">
      <c r="A206" s="25" t="str">
        <f>[1]DB!A93</f>
        <v>Halvor</v>
      </c>
      <c r="B206" s="25" t="str">
        <f>IF(B6=13,A93,A206)</f>
        <v>Far</v>
      </c>
      <c r="C206" s="25" t="str">
        <f>IF(B6=13,C93,A93)</f>
        <v>Select</v>
      </c>
      <c r="D206" s="25">
        <f>IF([1]DB!B6=13,[1]DB!E206,"")</f>
        <v>8</v>
      </c>
      <c r="E206" s="25">
        <f>IF(B6=13,DGET(A11:AF75,"Total",B518:B519),D206)</f>
        <v>6</v>
      </c>
      <c r="F206" s="25" t="str">
        <f>[1]DB!B93</f>
        <v>Far</v>
      </c>
      <c r="G206" s="25" t="str">
        <f>IF(B6=13,B93,F206)</f>
        <v>Lauge</v>
      </c>
      <c r="H206" s="25" t="str">
        <f>IF(B6=13,D93,B93)</f>
        <v>Far</v>
      </c>
      <c r="I206" s="25">
        <f>IF([1]DB!B6=13,[1]DB!J206,"")</f>
        <v>9</v>
      </c>
      <c r="J206" s="25">
        <f>IF(B6=13,DGET(A11:AF75,"Total",H518:H519),I206)</f>
        <v>4</v>
      </c>
    </row>
    <row r="207" spans="1:10" x14ac:dyDescent="0.15">
      <c r="A207" s="25" t="str">
        <f>[1]DB!A94</f>
        <v>Nuser</v>
      </c>
      <c r="B207" s="25" t="str">
        <f>IF(B6=13,A94,A207)</f>
        <v>Frydkær</v>
      </c>
      <c r="C207" s="25" t="str">
        <f>IF(B6=13,C94,A94)</f>
        <v>Lauge</v>
      </c>
      <c r="D207" s="25">
        <f>IF([1]DB!B6=13,[1]DB!E207,"")</f>
        <v>8</v>
      </c>
      <c r="E207" s="25">
        <f>IF(B6=13,DGET(A11:AF75,"Total",C518:C519),D207)</f>
        <v>6</v>
      </c>
      <c r="F207" s="25" t="str">
        <f>[1]DB!B94</f>
        <v>Frydkær</v>
      </c>
      <c r="G207" s="25" t="str">
        <f>IF(B6=13,B94,F207)</f>
        <v>Halvor</v>
      </c>
      <c r="H207" s="25" t="str">
        <f>IF(B6=13,D94,B94)</f>
        <v>Frydkær</v>
      </c>
      <c r="I207" s="25">
        <f>IF([1]DB!B6=13,[1]DB!J207,"")</f>
        <v>8</v>
      </c>
      <c r="J207" s="25">
        <f>IF(B6=13,DGET(A11:AF75,"Total",I518:I519),I207)</f>
        <v>5</v>
      </c>
    </row>
    <row r="208" spans="1:10" x14ac:dyDescent="0.15">
      <c r="A208" s="25" t="str">
        <f>[1]DB!A95</f>
        <v>Lund</v>
      </c>
      <c r="B208" s="25" t="str">
        <f>IF(B6=13,A95,A208)</f>
        <v>Chelsea</v>
      </c>
      <c r="C208" s="25" t="str">
        <f>IF(B6=13,C95,A95)</f>
        <v>Halvor</v>
      </c>
      <c r="D208" s="25">
        <f>IF([1]DB!B6=13,[1]DB!E208,"")</f>
        <v>7</v>
      </c>
      <c r="E208" s="25">
        <f>IF(B6=13,DGET(A11:AF75,"Total",D518:D519),D208)</f>
        <v>4</v>
      </c>
      <c r="F208" s="25" t="str">
        <f>[1]DB!B95</f>
        <v>Chelsea</v>
      </c>
      <c r="G208" s="25" t="str">
        <f>IF(B6=13,B95,F208)</f>
        <v>Nuser</v>
      </c>
      <c r="H208" s="25" t="str">
        <f>IF(B6=13,D95,B95)</f>
        <v>Chelsea</v>
      </c>
      <c r="I208" s="25">
        <f>IF([1]DB!B6=13,[1]DB!J208,"")</f>
        <v>9</v>
      </c>
      <c r="J208" s="25">
        <f>IF(B6=13,DGET(A11:AF75,"Total",J518:J519),I208)</f>
        <v>4</v>
      </c>
    </row>
    <row r="209" spans="1:10" x14ac:dyDescent="0.15">
      <c r="A209" s="25" t="str">
        <f>[1]DB!A96</f>
        <v>Murer</v>
      </c>
      <c r="B209" s="25" t="str">
        <f>IF(B6=13,A96,A209)</f>
        <v>Murer</v>
      </c>
      <c r="C209" s="25" t="str">
        <f>IF(B6=13,C96,A96)</f>
        <v>Nuser</v>
      </c>
      <c r="D209" s="25">
        <f>IF([1]DB!B6=13,[1]DB!E209,"")</f>
        <v>8</v>
      </c>
      <c r="E209" s="25">
        <f>IF(B6=13,DGET(A11:AF75,"Total",E518:E519),D209)</f>
        <v>5</v>
      </c>
      <c r="F209" s="25" t="str">
        <f>[1]DB!B96</f>
        <v>Flinca</v>
      </c>
      <c r="G209" s="25" t="str">
        <f>IF(B6=13,B96,F209)</f>
        <v>Lund</v>
      </c>
      <c r="H209" s="25" t="str">
        <f>IF(B6=13,D96,B96)</f>
        <v>Murer</v>
      </c>
      <c r="I209" s="25">
        <f>IF([1]DB!B6=13,[1]DB!J209,"")</f>
        <v>8</v>
      </c>
      <c r="J209" s="25">
        <f>IF(B6=13,DGET(A11:AF75,"Total",K518:K519),I209)</f>
        <v>5</v>
      </c>
    </row>
    <row r="210" spans="1:10" x14ac:dyDescent="0.15">
      <c r="A210" s="25" t="str">
        <f>[1]DB!A97</f>
        <v>Select</v>
      </c>
      <c r="B210" s="25" t="str">
        <f>IF(B6=13,A97,A210)</f>
        <v>Flinca</v>
      </c>
      <c r="C210" s="25" t="str">
        <f>IF(B6=13,C97,A97)</f>
        <v>Lund</v>
      </c>
      <c r="D210" s="25">
        <f>IF([1]DB!B6=13,[1]DB!E210,"")</f>
        <v>9</v>
      </c>
      <c r="E210" s="25">
        <f>IF(B6=13,DGET(A11:AF75,"Total",F518:F519),D210)</f>
        <v>5</v>
      </c>
      <c r="F210" s="25" t="str">
        <f>[1]DB!B97</f>
        <v>LUFCMOT</v>
      </c>
      <c r="G210" s="25" t="str">
        <f>IF(B6=13,B97,F210)</f>
        <v>LUFCMOT</v>
      </c>
      <c r="H210" s="25" t="str">
        <f>IF(B6=13,D97,B97)</f>
        <v>Flinca</v>
      </c>
      <c r="I210" s="25">
        <f>IF([1]DB!B6=13,[1]DB!J210,"")</f>
        <v>8</v>
      </c>
      <c r="J210" s="25">
        <f>IF(B6=13,DGET(A11:AF75,"Total",L518:L519),I210)</f>
        <v>4</v>
      </c>
    </row>
    <row r="211" spans="1:10" x14ac:dyDescent="0.15">
      <c r="A211" s="25" t="s">
        <v>75</v>
      </c>
      <c r="B211" s="25" t="s">
        <v>76</v>
      </c>
      <c r="C211" s="25" t="s">
        <v>77</v>
      </c>
      <c r="D211" s="25" t="s">
        <v>78</v>
      </c>
      <c r="E211" s="25" t="s">
        <v>73</v>
      </c>
      <c r="F211" s="25" t="s">
        <v>82</v>
      </c>
      <c r="G211" s="25" t="s">
        <v>80</v>
      </c>
      <c r="H211" s="25" t="s">
        <v>81</v>
      </c>
      <c r="I211" s="25" t="s">
        <v>78</v>
      </c>
      <c r="J211" s="25" t="s">
        <v>73</v>
      </c>
    </row>
    <row r="212" spans="1:10" x14ac:dyDescent="0.15">
      <c r="A212" s="25" t="str">
        <f>[1]DB!A99</f>
        <v>Kinks</v>
      </c>
      <c r="B212" s="25" t="str">
        <f>IF(B6=13,A99,A212)</f>
        <v>Steam</v>
      </c>
      <c r="C212" s="25" t="str">
        <f>IF(B6=13,C99,A99)</f>
        <v>LPHJ</v>
      </c>
      <c r="D212" s="25">
        <f>IF([1]DB!B6=13,[1]DB!E212,"")</f>
        <v>9</v>
      </c>
      <c r="E212" s="25">
        <f>IF(B6=13,DGET(A11:AF75,"Total",A520:A521),D212)</f>
        <v>5</v>
      </c>
      <c r="F212" s="25" t="str">
        <f>[1]DB!B99</f>
        <v>Steam</v>
      </c>
      <c r="G212" s="25" t="str">
        <f>IF(B6=13,B99,F212)</f>
        <v>Far</v>
      </c>
      <c r="H212" s="25" t="str">
        <f>IF(B6=13,D99,B99)</f>
        <v>Steam</v>
      </c>
      <c r="I212" s="25">
        <f>IF([1]DB!B6=13,[1]DB!J212,"")</f>
        <v>9</v>
      </c>
      <c r="J212" s="25">
        <f>IF(B6=13,DGET(A11:AF75,"Total",G520:G521),I212)</f>
        <v>6</v>
      </c>
    </row>
    <row r="213" spans="1:10" x14ac:dyDescent="0.15">
      <c r="A213" s="25" t="str">
        <f>[1]DB!A100</f>
        <v>MFP</v>
      </c>
      <c r="B213" s="25" t="str">
        <f>IF(B6=13,A100,A213)</f>
        <v>Benbo</v>
      </c>
      <c r="C213" s="25" t="str">
        <f>IF(B6=13,C100,A100)</f>
        <v>Far</v>
      </c>
      <c r="D213" s="25">
        <f>IF([1]DB!B6=13,[1]DB!E213,"")</f>
        <v>7</v>
      </c>
      <c r="E213" s="25">
        <f>IF(B6=13,DGET(A11:AF75,"Total",B520:B521),D213)</f>
        <v>6</v>
      </c>
      <c r="F213" s="25" t="str">
        <f>[1]DB!B100</f>
        <v>Benbo</v>
      </c>
      <c r="G213" s="25" t="str">
        <f>IF(B6=13,B100,F213)</f>
        <v>Kinks</v>
      </c>
      <c r="H213" s="25" t="str">
        <f>IF(B6=13,D100,B100)</f>
        <v>Benbo</v>
      </c>
      <c r="I213" s="25">
        <f>IF([1]DB!B6=13,[1]DB!J213,"")</f>
        <v>8</v>
      </c>
      <c r="J213" s="25">
        <f>IF(B6=13,DGET(A11:AF75,"Total",H520:H521),I213)</f>
        <v>5</v>
      </c>
    </row>
    <row r="214" spans="1:10" x14ac:dyDescent="0.15">
      <c r="A214" s="25" t="str">
        <f>[1]DB!A101</f>
        <v>Idskov</v>
      </c>
      <c r="B214" s="25" t="str">
        <f>IF(B6=13,A101,A214)</f>
        <v>Nielsen</v>
      </c>
      <c r="C214" s="25" t="str">
        <f>IF(B6=13,C101,A101)</f>
        <v>Kinks</v>
      </c>
      <c r="D214" s="25">
        <f>IF([1]DB!B6=13,[1]DB!E214,"")</f>
        <v>9</v>
      </c>
      <c r="E214" s="25">
        <f>IF(B6=13,DGET(A11:AF75,"Total",C520:C521),D214)</f>
        <v>6</v>
      </c>
      <c r="F214" s="25" t="str">
        <f>[1]DB!B101</f>
        <v>Nielsen</v>
      </c>
      <c r="G214" s="25" t="str">
        <f>IF(B6=13,B101,F214)</f>
        <v>MFP</v>
      </c>
      <c r="H214" s="25" t="str">
        <f>IF(B6=13,D101,B101)</f>
        <v>Nielsen</v>
      </c>
      <c r="I214" s="25">
        <f>IF([1]DB!B6=13,[1]DB!J214,"")</f>
        <v>7</v>
      </c>
      <c r="J214" s="25">
        <f>IF(B6=13,DGET(A11:AF75,"Total",I520:I521),I214)</f>
        <v>6</v>
      </c>
    </row>
    <row r="215" spans="1:10" x14ac:dyDescent="0.15">
      <c r="A215" s="25" t="str">
        <f>[1]DB!A102</f>
        <v>Randers</v>
      </c>
      <c r="B215" s="25" t="str">
        <f>IF(B6=13,A102,A215)</f>
        <v>ÅZÆTZØW</v>
      </c>
      <c r="C215" s="25" t="str">
        <f>IF(B6=13,C102,A102)</f>
        <v>MFP</v>
      </c>
      <c r="D215" s="25">
        <f>IF([1]DB!B6=13,[1]DB!E215,"")</f>
        <v>8</v>
      </c>
      <c r="E215" s="25">
        <f>IF(B6=13,DGET(A11:AF75,"Total",D520:D521),D215)</f>
        <v>5</v>
      </c>
      <c r="F215" s="25" t="str">
        <f>[1]DB!B102</f>
        <v>ÅZÆTZØW</v>
      </c>
      <c r="G215" s="25" t="str">
        <f>IF(B6=13,B102,F215)</f>
        <v>Idskov</v>
      </c>
      <c r="H215" s="25" t="str">
        <f>IF(B6=13,D102,B102)</f>
        <v>ÅZÆTZØW</v>
      </c>
      <c r="I215" s="25">
        <f>IF([1]DB!B6=13,[1]DB!J215,"")</f>
        <v>7</v>
      </c>
      <c r="J215" s="25">
        <f>IF(B6=13,DGET(A11:AF75,"Total",J520:J521),I215)</f>
        <v>5</v>
      </c>
    </row>
    <row r="216" spans="1:10" x14ac:dyDescent="0.15">
      <c r="A216" s="25" t="str">
        <f>[1]DB!A103</f>
        <v>Futte</v>
      </c>
      <c r="B216" s="25" t="str">
        <f>IF(B6=13,A103,A216)</f>
        <v>Futte</v>
      </c>
      <c r="C216" s="25" t="str">
        <f>IF(B6=13,C103,A103)</f>
        <v>Idskov</v>
      </c>
      <c r="D216" s="25">
        <f>IF([1]DB!B6=13,[1]DB!E216,"")</f>
        <v>9</v>
      </c>
      <c r="E216" s="25">
        <f>IF(B6=13,DGET(A11:AF75,"Total",E520:E521),D216)</f>
        <v>7</v>
      </c>
      <c r="F216" s="25" t="str">
        <f>[1]DB!B103</f>
        <v>Laplace</v>
      </c>
      <c r="G216" s="25" t="str">
        <f>IF(B6=13,B103,F216)</f>
        <v>Randers</v>
      </c>
      <c r="H216" s="25" t="str">
        <f>IF(B6=13,D103,B103)</f>
        <v>Futte</v>
      </c>
      <c r="I216" s="25">
        <f>IF([1]DB!B6=13,[1]DB!J216,"")</f>
        <v>7</v>
      </c>
      <c r="J216" s="25">
        <f>IF(B6=13,DGET(A11:AF75,"Total",K520:K521),I216)</f>
        <v>6</v>
      </c>
    </row>
    <row r="217" spans="1:10" x14ac:dyDescent="0.15">
      <c r="A217" s="25" t="str">
        <f>[1]DB!A104</f>
        <v>Far</v>
      </c>
      <c r="B217" s="25" t="str">
        <f>IF(B6=13,A104,A217)</f>
        <v>Laplace</v>
      </c>
      <c r="C217" s="25" t="str">
        <f>IF(B6=13,C104,A104)</f>
        <v>Randers</v>
      </c>
      <c r="D217" s="25">
        <f>IF([1]DB!B6=13,[1]DB!E217,"")</f>
        <v>9</v>
      </c>
      <c r="E217" s="25">
        <f>IF(B6=13,DGET(A11:AF75,"Total",F520:F521),D217)</f>
        <v>4</v>
      </c>
      <c r="F217" s="25" t="str">
        <f>[1]DB!B104</f>
        <v>LPHJ</v>
      </c>
      <c r="G217" s="25" t="str">
        <f>IF(B6=13,B104,F217)</f>
        <v>LPHJ</v>
      </c>
      <c r="H217" s="25" t="str">
        <f>IF(B6=13,D104,B104)</f>
        <v>Laplace</v>
      </c>
      <c r="I217" s="25">
        <f>IF([1]DB!B6=13,[1]DB!J217,"")</f>
        <v>8</v>
      </c>
      <c r="J217" s="25">
        <f>IF(B6=13,DGET(A11:AF75,"Total",L520:L521),I217)</f>
        <v>6</v>
      </c>
    </row>
    <row r="218" spans="1:10" x14ac:dyDescent="0.15">
      <c r="A218" s="25" t="s">
        <v>75</v>
      </c>
      <c r="B218" s="25" t="s">
        <v>76</v>
      </c>
      <c r="C218" s="25" t="s">
        <v>77</v>
      </c>
      <c r="D218" s="25" t="s">
        <v>78</v>
      </c>
      <c r="E218" s="25" t="s">
        <v>73</v>
      </c>
      <c r="F218" s="25" t="s">
        <v>82</v>
      </c>
      <c r="G218" s="25" t="s">
        <v>80</v>
      </c>
      <c r="H218" s="25" t="s">
        <v>81</v>
      </c>
      <c r="I218" s="25" t="s">
        <v>78</v>
      </c>
      <c r="J218" s="25" t="s">
        <v>73</v>
      </c>
    </row>
    <row r="219" spans="1:10" x14ac:dyDescent="0.15">
      <c r="A219" s="25" t="str">
        <f>[1]DB!A106</f>
        <v>Gunners</v>
      </c>
      <c r="B219" s="25" t="str">
        <f>IF(B6=13,A106,A219)</f>
        <v>Livpool</v>
      </c>
      <c r="C219" s="25" t="str">
        <f>IF(B6=13,C106,A106)</f>
        <v>Murer</v>
      </c>
      <c r="D219" s="25">
        <f>IF([1]DB!B6=13,[1]DB!E219,"")</f>
        <v>6</v>
      </c>
      <c r="E219" s="25">
        <f>IF(B6=13,DGET(A11:AF75,"Total",A522:A523),D219)</f>
        <v>5</v>
      </c>
      <c r="F219" s="25" t="str">
        <f>[1]DB!B106</f>
        <v>Livpool</v>
      </c>
      <c r="G219" s="25" t="str">
        <f>IF(B6=13,B106,F219)</f>
        <v>Sebjoh</v>
      </c>
      <c r="H219" s="25" t="str">
        <f>IF(B6=13,D106,B106)</f>
        <v>Livpool</v>
      </c>
      <c r="I219" s="25">
        <f>IF([1]DB!B6=13,[1]DB!J219,"")</f>
        <v>7</v>
      </c>
      <c r="J219" s="25">
        <f>IF(B6=13,DGET(A11:AF75,"Total",G522:G523),I219)</f>
        <v>5</v>
      </c>
    </row>
    <row r="220" spans="1:10" x14ac:dyDescent="0.15">
      <c r="A220" s="25" t="str">
        <f>[1]DB!A107</f>
        <v>Anderup</v>
      </c>
      <c r="B220" s="25" t="str">
        <f>IF(B6=13,A107,A220)</f>
        <v>Hede</v>
      </c>
      <c r="C220" s="25" t="str">
        <f>IF(B6=13,C107,A107)</f>
        <v>Sebjoh</v>
      </c>
      <c r="D220" s="25">
        <f>IF([1]DB!B6=13,[1]DB!E220,"")</f>
        <v>7</v>
      </c>
      <c r="E220" s="25">
        <f>IF(B6=13,DGET(A11:AF75,"Total",B522:B523),D220)</f>
        <v>5</v>
      </c>
      <c r="F220" s="25" t="str">
        <f>[1]DB!B107</f>
        <v>Hede</v>
      </c>
      <c r="G220" s="25" t="str">
        <f>IF(B6=13,B107,F220)</f>
        <v>Gunners</v>
      </c>
      <c r="H220" s="25" t="str">
        <f>IF(B6=13,D107,B107)</f>
        <v>Hede</v>
      </c>
      <c r="I220" s="25">
        <f>IF([1]DB!B6=13,[1]DB!J220,"")</f>
        <v>8</v>
      </c>
      <c r="J220" s="25">
        <f>IF(B6=13,DGET(A11:AF75,"Total",H522:H523),I220)</f>
        <v>7</v>
      </c>
    </row>
    <row r="221" spans="1:10" x14ac:dyDescent="0.15">
      <c r="A221" s="25" t="str">
        <f>[1]DB!A108</f>
        <v>Far</v>
      </c>
      <c r="B221" s="25" t="str">
        <f>IF(B6=13,A108,A221)</f>
        <v>Cottee</v>
      </c>
      <c r="C221" s="25" t="str">
        <f>IF(B6=13,C108,A108)</f>
        <v>Gunners</v>
      </c>
      <c r="D221" s="25">
        <f>IF([1]DB!B6=13,[1]DB!E221,"")</f>
        <v>9</v>
      </c>
      <c r="E221" s="25">
        <f>IF(B6=13,DGET(A11:AF75,"Total",C522:C523),D221)</f>
        <v>5</v>
      </c>
      <c r="F221" s="25" t="str">
        <f>[1]DB!B108</f>
        <v>Cottee</v>
      </c>
      <c r="G221" s="25" t="str">
        <f>IF(B6=13,B108,F221)</f>
        <v>Anderup</v>
      </c>
      <c r="H221" s="25" t="str">
        <f>IF(B6=13,D108,B108)</f>
        <v>Cottee</v>
      </c>
      <c r="I221" s="25">
        <f>IF([1]DB!B6=13,[1]DB!J221,"")</f>
        <v>9</v>
      </c>
      <c r="J221" s="25">
        <f>IF(B6=13,DGET(A11:AF75,"Total",I522:I523),I221)</f>
        <v>5</v>
      </c>
    </row>
    <row r="222" spans="1:10" x14ac:dyDescent="0.15">
      <c r="A222" s="25" t="str">
        <f>[1]DB!A109</f>
        <v>Forest</v>
      </c>
      <c r="B222" s="25" t="str">
        <f>IF(B6=13,A109,A222)</f>
        <v>Steam</v>
      </c>
      <c r="C222" s="25" t="str">
        <f>IF(B6=13,C109,A109)</f>
        <v>Anderup</v>
      </c>
      <c r="D222" s="25">
        <f>IF([1]DB!B6=13,[1]DB!E222,"")</f>
        <v>9</v>
      </c>
      <c r="E222" s="25">
        <f>IF(B6=13,DGET(A11:AF75,"Total",D522:D523),D222)</f>
        <v>5</v>
      </c>
      <c r="F222" s="25" t="str">
        <f>[1]DB!B109</f>
        <v>Steam</v>
      </c>
      <c r="G222" s="25" t="str">
        <f>IF(B6=13,B109,F222)</f>
        <v>Far</v>
      </c>
      <c r="H222" s="25" t="str">
        <f>IF(B6=13,D109,B109)</f>
        <v>Steam</v>
      </c>
      <c r="I222" s="25">
        <f>IF([1]DB!B6=13,[1]DB!J222,"")</f>
        <v>9</v>
      </c>
      <c r="J222" s="25">
        <f>IF(B6=13,DGET(A11:AF75,"Total",J522:J523),I222)</f>
        <v>6</v>
      </c>
    </row>
    <row r="223" spans="1:10" x14ac:dyDescent="0.15">
      <c r="A223" s="25" t="str">
        <f>[1]DB!A110</f>
        <v>Select</v>
      </c>
      <c r="B223" s="25" t="str">
        <f>IF(B6=13,A110,A223)</f>
        <v>Select</v>
      </c>
      <c r="C223" s="25" t="str">
        <f>IF(B6=13,C110,A110)</f>
        <v>Far</v>
      </c>
      <c r="D223" s="25">
        <f>IF([1]DB!B6=13,[1]DB!E223,"")</f>
        <v>9</v>
      </c>
      <c r="E223" s="25">
        <f>IF(B6=13,DGET(A11:AF75,"Total",E522:E523),D223)</f>
        <v>6</v>
      </c>
      <c r="F223" s="25" t="str">
        <f>[1]DB!B110</f>
        <v>Himbo</v>
      </c>
      <c r="G223" s="25" t="str">
        <f>IF(B6=13,B110,F223)</f>
        <v>Forest</v>
      </c>
      <c r="H223" s="25" t="str">
        <f>IF(B6=13,D110,B110)</f>
        <v>Select</v>
      </c>
      <c r="I223" s="25">
        <f>IF([1]DB!B6=13,[1]DB!J223,"")</f>
        <v>9</v>
      </c>
      <c r="J223" s="25">
        <f>IF(B6=13,DGET(A11:AF75,"Total",K522:K523),I223)</f>
        <v>5</v>
      </c>
    </row>
    <row r="224" spans="1:10" x14ac:dyDescent="0.15">
      <c r="A224" s="25" t="str">
        <f>[1]DB!A111</f>
        <v>Sebjoh</v>
      </c>
      <c r="B224" s="25" t="str">
        <f>IF(B6=13,A111,A224)</f>
        <v>Himbo</v>
      </c>
      <c r="C224" s="25" t="str">
        <f>IF(B6=13,C111,A111)</f>
        <v>Forest</v>
      </c>
      <c r="D224" s="25">
        <f>IF([1]DB!B6=13,[1]DB!E224,"")</f>
        <v>9</v>
      </c>
      <c r="E224" s="25">
        <f>IF(B6=13,DGET(A11:AF75,"Total",F522:F523),D224)</f>
        <v>5</v>
      </c>
      <c r="F224" s="25" t="str">
        <f>[1]DB!B111</f>
        <v>Murer</v>
      </c>
      <c r="G224" s="25" t="str">
        <f>IF(B6=13,B111,F224)</f>
        <v>Murer</v>
      </c>
      <c r="H224" s="25" t="str">
        <f>IF(B6=13,D111,B111)</f>
        <v>Himbo</v>
      </c>
      <c r="I224" s="25">
        <f>IF([1]DB!B6=13,[1]DB!J224,"")</f>
        <v>8</v>
      </c>
      <c r="J224" s="25">
        <f>IF(B6=13,DGET(A11:AF75,"Total",L522:L523),I224)</f>
        <v>5</v>
      </c>
    </row>
    <row r="225" spans="1:10" x14ac:dyDescent="0.15">
      <c r="A225" s="25" t="s">
        <v>75</v>
      </c>
      <c r="B225" s="25" t="s">
        <v>76</v>
      </c>
      <c r="C225" s="25" t="s">
        <v>77</v>
      </c>
      <c r="D225" s="25" t="s">
        <v>78</v>
      </c>
      <c r="E225" s="25" t="s">
        <v>73</v>
      </c>
      <c r="F225" s="25" t="s">
        <v>82</v>
      </c>
      <c r="G225" s="25" t="s">
        <v>80</v>
      </c>
      <c r="H225" s="25" t="s">
        <v>81</v>
      </c>
      <c r="I225" s="25" t="s">
        <v>78</v>
      </c>
      <c r="J225" s="25" t="s">
        <v>73</v>
      </c>
    </row>
    <row r="226" spans="1:10" x14ac:dyDescent="0.15">
      <c r="A226" s="25" t="str">
        <f>[1]DB!A113</f>
        <v>LPHJ</v>
      </c>
      <c r="B226" s="25" t="str">
        <f>IF(B6=13,A113,A226)</f>
        <v>Select</v>
      </c>
      <c r="C226" s="25" t="str">
        <f>IF(B6=13,C113,A113)</f>
        <v>Idskov</v>
      </c>
      <c r="D226" s="25">
        <f>IF([1]DB!B6=13,[1]DB!E226,"")</f>
        <v>8</v>
      </c>
      <c r="E226" s="25">
        <f>IF(B6=13,DGET(A11:AF75,"Total",A524:A525),D226)</f>
        <v>6</v>
      </c>
      <c r="F226" s="25" t="str">
        <f>[1]DB!B113</f>
        <v>Select</v>
      </c>
      <c r="G226" s="25" t="str">
        <f>IF(B6=13,B113,F226)</f>
        <v>Mauer</v>
      </c>
      <c r="H226" s="25" t="str">
        <f>IF(B6=13,D113,B113)</f>
        <v>Select</v>
      </c>
      <c r="I226" s="25">
        <f>IF([1]DB!B6=13,[1]DB!J226,"")</f>
        <v>9</v>
      </c>
      <c r="J226" s="25">
        <f>IF(B6=13,DGET(A11:AF75,"Total",G524:G525),I226)</f>
        <v>5</v>
      </c>
    </row>
    <row r="227" spans="1:10" x14ac:dyDescent="0.15">
      <c r="A227" s="25" t="str">
        <f>[1]DB!A114</f>
        <v>Nemelig</v>
      </c>
      <c r="B227" s="25" t="str">
        <f>IF(B6=13,A114,A227)</f>
        <v>Chelsea</v>
      </c>
      <c r="C227" s="25" t="str">
        <f>IF(B6=13,C114,A114)</f>
        <v>Mauer</v>
      </c>
      <c r="D227" s="25">
        <f>IF([1]DB!B6=13,[1]DB!E227,"")</f>
        <v>8</v>
      </c>
      <c r="E227" s="25">
        <f>IF(B6=13,DGET(A11:AF75,"Total",B524:B525),D227)</f>
        <v>4</v>
      </c>
      <c r="F227" s="25" t="str">
        <f>[1]DB!B114</f>
        <v>Chelsea</v>
      </c>
      <c r="G227" s="25" t="str">
        <f>IF(B6=13,B114,F227)</f>
        <v>LPHJ</v>
      </c>
      <c r="H227" s="25" t="str">
        <f>IF(B6=13,D114,B114)</f>
        <v>Chelsea</v>
      </c>
      <c r="I227" s="25">
        <f>IF([1]DB!B6=13,[1]DB!J227,"")</f>
        <v>9</v>
      </c>
      <c r="J227" s="25">
        <f>IF(B6=13,DGET(A11:AF75,"Total",H524:H525),I227)</f>
        <v>6</v>
      </c>
    </row>
    <row r="228" spans="1:10" x14ac:dyDescent="0.15">
      <c r="A228" s="25" t="str">
        <f>[1]DB!A115</f>
        <v>Steam</v>
      </c>
      <c r="B228" s="25" t="str">
        <f>IF(B6=13,A115,A228)</f>
        <v>Harry</v>
      </c>
      <c r="C228" s="25" t="str">
        <f>IF(B6=13,C115,A115)</f>
        <v>LPHJ</v>
      </c>
      <c r="D228" s="25">
        <f>IF([1]DB!B6=13,[1]DB!E228,"")</f>
        <v>9</v>
      </c>
      <c r="E228" s="25">
        <f>IF(B6=13,DGET(A11:AF75,"Total",C524:C525),D228)</f>
        <v>4</v>
      </c>
      <c r="F228" s="25" t="str">
        <f>[1]DB!B115</f>
        <v>Harry</v>
      </c>
      <c r="G228" s="25" t="str">
        <f>IF(B6=13,B115,F228)</f>
        <v>Nemelig</v>
      </c>
      <c r="H228" s="25" t="str">
        <f>IF(B6=13,D115,B115)</f>
        <v>Harry</v>
      </c>
      <c r="I228" s="25">
        <f>IF([1]DB!B6=13,[1]DB!J228,"")</f>
        <v>8</v>
      </c>
      <c r="J228" s="25">
        <f>IF(B6=13,DGET(A11:AF75,"Total",I524:I525),I228)</f>
        <v>7</v>
      </c>
    </row>
    <row r="229" spans="1:10" x14ac:dyDescent="0.15">
      <c r="A229" s="25" t="str">
        <f>[1]DB!A116</f>
        <v>SPVK</v>
      </c>
      <c r="B229" s="25" t="str">
        <f>IF(B6=13,A116,A229)</f>
        <v>Agger</v>
      </c>
      <c r="C229" s="25" t="str">
        <f>IF(B6=13,C116,A116)</f>
        <v>Nemelig</v>
      </c>
      <c r="D229" s="25">
        <f>IF([1]DB!B6=13,[1]DB!E229,"")</f>
        <v>8</v>
      </c>
      <c r="E229" s="25">
        <f>IF(B6=13,DGET(A11:AF75,"Total",D524:D525),D229)</f>
        <v>4</v>
      </c>
      <c r="F229" s="25" t="str">
        <f>[1]DB!B116</f>
        <v>Agger</v>
      </c>
      <c r="G229" s="25" t="str">
        <f>IF(B6=13,B116,F229)</f>
        <v>Steam</v>
      </c>
      <c r="H229" s="25" t="str">
        <f>IF(B6=13,D116,B116)</f>
        <v>Agger</v>
      </c>
      <c r="I229" s="25">
        <f>IF([1]DB!B6=13,[1]DB!J229,"")</f>
        <v>8</v>
      </c>
      <c r="J229" s="25">
        <f>IF(B6=13,DGET(A11:AF75,"Total",J524:J525),I229)</f>
        <v>5</v>
      </c>
    </row>
    <row r="230" spans="1:10" x14ac:dyDescent="0.15">
      <c r="A230" s="25" t="str">
        <f>[1]DB!A117</f>
        <v>Frydkær</v>
      </c>
      <c r="B230" s="25" t="str">
        <f>IF(B6=13,A117,A230)</f>
        <v>Frydkær</v>
      </c>
      <c r="C230" s="25" t="str">
        <f>IF(B6=13,C117,A117)</f>
        <v>Steam</v>
      </c>
      <c r="D230" s="25">
        <f>IF([1]DB!B6=13,[1]DB!E230,"")</f>
        <v>8</v>
      </c>
      <c r="E230" s="25">
        <f>IF(B6=13,DGET(A11:AF75,"Total",E524:E525),D230)</f>
        <v>6</v>
      </c>
      <c r="F230" s="25" t="str">
        <f>[1]DB!B117</f>
        <v>MFP</v>
      </c>
      <c r="G230" s="25" t="str">
        <f>IF(B6=13,B117,F230)</f>
        <v>SPVK</v>
      </c>
      <c r="H230" s="25" t="str">
        <f>IF(B6=13,D117,B117)</f>
        <v>Frydkær</v>
      </c>
      <c r="I230" s="25">
        <f>IF([1]DB!B6=13,[1]DB!J230,"")</f>
        <v>7</v>
      </c>
      <c r="J230" s="25">
        <f>IF(B6=13,DGET(A11:AF75,"Total",K524:K525),I230)</f>
        <v>6</v>
      </c>
    </row>
    <row r="231" spans="1:10" x14ac:dyDescent="0.15">
      <c r="A231" s="25" t="str">
        <f>[1]DB!A118</f>
        <v>Mauer</v>
      </c>
      <c r="B231" s="25" t="str">
        <f>IF(B6=13,A118,A231)</f>
        <v>MFP</v>
      </c>
      <c r="C231" s="25" t="str">
        <f>IF(B6=13,C118,A118)</f>
        <v>SPVK</v>
      </c>
      <c r="D231" s="25">
        <f>IF([1]DB!B6=13,[1]DB!E231,"")</f>
        <v>8</v>
      </c>
      <c r="E231" s="25">
        <f>IF(B6=13,DGET(A11:AF75,"Total",F524:F525),D231)</f>
        <v>6</v>
      </c>
      <c r="F231" s="25" t="str">
        <f>[1]DB!B118</f>
        <v>Idskov</v>
      </c>
      <c r="G231" s="25" t="str">
        <f>IF(B6=13,B118,F231)</f>
        <v>Idskov</v>
      </c>
      <c r="H231" s="25" t="str">
        <f>IF(B6=13,D118,B118)</f>
        <v>MFP</v>
      </c>
      <c r="I231" s="25">
        <f>IF([1]DB!B6=13,[1]DB!J231,"")</f>
        <v>9</v>
      </c>
      <c r="J231" s="25">
        <f>IF(B6=13,DGET(A11:AF75,"Total",L524:L525),I231)</f>
        <v>5</v>
      </c>
    </row>
    <row r="232" spans="1:10" x14ac:dyDescent="0.15">
      <c r="A232" s="25" t="s">
        <v>75</v>
      </c>
      <c r="B232" s="25" t="s">
        <v>76</v>
      </c>
      <c r="C232" s="25" t="s">
        <v>77</v>
      </c>
      <c r="D232" s="25" t="s">
        <v>78</v>
      </c>
      <c r="E232" s="25" t="s">
        <v>73</v>
      </c>
      <c r="F232" s="25" t="s">
        <v>82</v>
      </c>
      <c r="G232" s="25" t="s">
        <v>80</v>
      </c>
      <c r="H232" s="25" t="s">
        <v>81</v>
      </c>
      <c r="I232" s="25" t="s">
        <v>78</v>
      </c>
      <c r="J232" s="25" t="s">
        <v>73</v>
      </c>
    </row>
    <row r="233" spans="1:10" x14ac:dyDescent="0.15">
      <c r="A233" s="25" t="str">
        <f>[1]DB!A120</f>
        <v>Far</v>
      </c>
      <c r="B233" s="25" t="str">
        <f>IF(B6=13,A120,A233)</f>
        <v>Kinks</v>
      </c>
      <c r="C233" s="25" t="str">
        <f>IF(B6=13,C120,A120)</f>
        <v>brula</v>
      </c>
      <c r="D233" s="25">
        <f>IF([1]DB!B6=13,[1]DB!E233,"")</f>
        <v>9</v>
      </c>
      <c r="E233" s="25">
        <f>IF(B6=13,DGET(A11:AF75,"Total",A526:A527),D233)</f>
        <v>5</v>
      </c>
      <c r="F233" s="25" t="str">
        <f>[1]DB!B120</f>
        <v>Kinks</v>
      </c>
      <c r="G233" s="25" t="str">
        <f>IF(B6=13,B120,F233)</f>
        <v>Watson</v>
      </c>
      <c r="H233" s="25" t="str">
        <f>IF(B6=13,D120,B120)</f>
        <v>Kinks</v>
      </c>
      <c r="I233" s="25">
        <f>IF([1]DB!B6=13,[1]DB!J233,"")</f>
        <v>9</v>
      </c>
      <c r="J233" s="25">
        <f>IF(B6=13,DGET(A11:AF75,"Total",G526:G527),I233)</f>
        <v>4</v>
      </c>
    </row>
    <row r="234" spans="1:10" x14ac:dyDescent="0.15">
      <c r="A234" s="25" t="str">
        <f>[1]DB!A121</f>
        <v>Schøn</v>
      </c>
      <c r="B234" s="25" t="str">
        <f>IF(B6=13,A121,A234)</f>
        <v>Anfield</v>
      </c>
      <c r="C234" s="25" t="str">
        <f>IF(B6=13,C121,A121)</f>
        <v>Watson</v>
      </c>
      <c r="D234" s="25">
        <f>IF([1]DB!B6=13,[1]DB!E234,"")</f>
        <v>6</v>
      </c>
      <c r="E234" s="25">
        <f>IF(B6=13,DGET(A11:AF75,"Total",B526:B527),D234)</f>
        <v>6</v>
      </c>
      <c r="F234" s="25" t="str">
        <f>[1]DB!B121</f>
        <v>Anfield</v>
      </c>
      <c r="G234" s="25" t="str">
        <f>IF(B6=13,B121,F234)</f>
        <v>Far</v>
      </c>
      <c r="H234" s="25" t="str">
        <f>IF(B6=13,D121,B121)</f>
        <v>Anfield</v>
      </c>
      <c r="I234" s="25">
        <f>IF([1]DB!B6=13,[1]DB!J234,"")</f>
        <v>7</v>
      </c>
      <c r="J234" s="25">
        <f>IF(B6=13,DGET(A11:AF75,"Total",H526:H527),I234)</f>
        <v>6</v>
      </c>
    </row>
    <row r="235" spans="1:10" x14ac:dyDescent="0.15">
      <c r="A235" s="25" t="str">
        <f>[1]DB!A122</f>
        <v>Laplace</v>
      </c>
      <c r="B235" s="25" t="str">
        <f>IF(B6=13,A122,A235)</f>
        <v>Murer</v>
      </c>
      <c r="C235" s="25" t="str">
        <f>IF(B6=13,C122,A122)</f>
        <v>Far</v>
      </c>
      <c r="D235" s="25">
        <f>IF([1]DB!B6=13,[1]DB!E235,"")</f>
        <v>7</v>
      </c>
      <c r="E235" s="25">
        <f>IF(B6=13,DGET(A11:AF75,"Total",C526:C527),D235)</f>
        <v>5</v>
      </c>
      <c r="F235" s="25" t="str">
        <f>[1]DB!B122</f>
        <v>Murer</v>
      </c>
      <c r="G235" s="25" t="str">
        <f>IF(B6=13,B122,F235)</f>
        <v>Schøn</v>
      </c>
      <c r="H235" s="25" t="str">
        <f>IF(B6=13,D122,B122)</f>
        <v>Murer</v>
      </c>
      <c r="I235" s="25">
        <f>IF([1]DB!B6=13,[1]DB!J235,"")</f>
        <v>8</v>
      </c>
      <c r="J235" s="25">
        <f>IF(B6=13,DGET(A11:AF75,"Total",I526:I527),I235)</f>
        <v>4</v>
      </c>
    </row>
    <row r="236" spans="1:10" x14ac:dyDescent="0.15">
      <c r="A236" s="25" t="str">
        <f>[1]DB!A123</f>
        <v>Select</v>
      </c>
      <c r="B236" s="25" t="str">
        <f>IF(B6=13,A123,A236)</f>
        <v>Lund</v>
      </c>
      <c r="C236" s="25" t="str">
        <f>IF(B6=13,C123,A123)</f>
        <v>Schøn</v>
      </c>
      <c r="D236" s="25">
        <f>IF([1]DB!B6=13,[1]DB!E236,"")</f>
        <v>9</v>
      </c>
      <c r="E236" s="25">
        <f>IF(B6=13,DGET(A11:AF75,"Total",D526:D527),D236)</f>
        <v>5</v>
      </c>
      <c r="F236" s="25" t="str">
        <f>[1]DB!B123</f>
        <v>Lund</v>
      </c>
      <c r="G236" s="25" t="str">
        <f>IF(B6=13,B123,F236)</f>
        <v>Laplace</v>
      </c>
      <c r="H236" s="25" t="str">
        <f>IF(B6=13,D123,B123)</f>
        <v>Lund</v>
      </c>
      <c r="I236" s="25">
        <f>IF([1]DB!B6=13,[1]DB!J236,"")</f>
        <v>7</v>
      </c>
      <c r="J236" s="25">
        <f>IF(B6=13,DGET(A11:AF75,"Total",J526:J527),I236)</f>
        <v>4</v>
      </c>
    </row>
    <row r="237" spans="1:10" x14ac:dyDescent="0.15">
      <c r="A237" s="25" t="str">
        <f>[1]DB!A124</f>
        <v>Nuser</v>
      </c>
      <c r="B237" s="25" t="str">
        <f>IF(B6=13,A124,A237)</f>
        <v>Nuser</v>
      </c>
      <c r="C237" s="25" t="str">
        <f>IF(B6=13,C124,A124)</f>
        <v>Laplace</v>
      </c>
      <c r="D237" s="25">
        <f>IF([1]DB!B6=13,[1]DB!E237,"")</f>
        <v>8</v>
      </c>
      <c r="E237" s="25">
        <f>IF(B6=13,DGET(A11:AF75,"Total",E526:E527),D237)</f>
        <v>4</v>
      </c>
      <c r="F237" s="25" t="str">
        <f>[1]DB!B124</f>
        <v>Futte</v>
      </c>
      <c r="G237" s="25" t="str">
        <f>IF(B6=13,B124,F237)</f>
        <v>Select</v>
      </c>
      <c r="H237" s="25" t="str">
        <f>IF(B6=13,D124,B124)</f>
        <v>Nuser</v>
      </c>
      <c r="I237" s="25">
        <f>IF([1]DB!B6=13,[1]DB!J237,"")</f>
        <v>9</v>
      </c>
      <c r="J237" s="25">
        <f>IF(B6=13,DGET(A11:AF75,"Total",K526:K527),I237)</f>
        <v>6</v>
      </c>
    </row>
    <row r="238" spans="1:10" x14ac:dyDescent="0.15">
      <c r="A238" s="25" t="str">
        <f>[1]DB!A125</f>
        <v>Watson</v>
      </c>
      <c r="B238" s="25" t="str">
        <f>IF(B6=13,A125,A238)</f>
        <v>Futte</v>
      </c>
      <c r="C238" s="25" t="str">
        <f>IF(B6=13,C125,A125)</f>
        <v>Select</v>
      </c>
      <c r="D238" s="25">
        <f>IF([1]DB!B6=13,[1]DB!E238,"")</f>
        <v>9</v>
      </c>
      <c r="E238" s="25">
        <f>IF(B6=13,DGET(A11:AF75,"Total",F526:F527),D238)</f>
        <v>7</v>
      </c>
      <c r="F238" s="25" t="str">
        <f>[1]DB!B125</f>
        <v>brula</v>
      </c>
      <c r="G238" s="25" t="str">
        <f>IF(B6=13,B125,F238)</f>
        <v>brula</v>
      </c>
      <c r="H238" s="25" t="str">
        <f>IF(B6=13,D125,B125)</f>
        <v>Futte</v>
      </c>
      <c r="I238" s="25">
        <f>IF([1]DB!B6=13,[1]DB!J238,"")</f>
        <v>8</v>
      </c>
      <c r="J238" s="25">
        <f>IF(B6=13,DGET(A11:AF75,"Total",L526:L527),I238)</f>
        <v>4</v>
      </c>
    </row>
    <row r="239" spans="1:10" x14ac:dyDescent="0.15">
      <c r="A239" s="25" t="s">
        <v>75</v>
      </c>
      <c r="B239" s="25" t="s">
        <v>76</v>
      </c>
      <c r="C239" s="25" t="s">
        <v>77</v>
      </c>
      <c r="D239" s="25" t="s">
        <v>78</v>
      </c>
      <c r="E239" s="25" t="s">
        <v>73</v>
      </c>
      <c r="F239" s="25" t="s">
        <v>82</v>
      </c>
      <c r="G239" s="25" t="s">
        <v>80</v>
      </c>
      <c r="H239" s="25" t="s">
        <v>81</v>
      </c>
      <c r="I239" s="25" t="s">
        <v>78</v>
      </c>
      <c r="J239" s="25" t="s">
        <v>73</v>
      </c>
    </row>
    <row r="240" spans="1:10" x14ac:dyDescent="0.15">
      <c r="A240" s="25" t="str">
        <f>[1]DB!A127</f>
        <v>Højgård</v>
      </c>
      <c r="B240" s="25" t="str">
        <f>IF(B6=13,A127,A240)</f>
        <v>Himbo</v>
      </c>
      <c r="C240" s="25" t="str">
        <f>IF(B6=13,C127,A127)</f>
        <v>Percy</v>
      </c>
      <c r="D240" s="25">
        <f>IF([1]DB!B6=13,[1]DB!E240,"")</f>
        <v>8</v>
      </c>
      <c r="E240" s="25">
        <f>IF(B6=13,DGET(A11:AF75,"Total",A528:A529),D240)</f>
        <v>5</v>
      </c>
      <c r="F240" s="25" t="str">
        <f>[1]DB!B127</f>
        <v>Himbo</v>
      </c>
      <c r="G240" s="25" t="str">
        <f>IF(B6=13,B127,F240)</f>
        <v>Randers</v>
      </c>
      <c r="H240" s="25" t="str">
        <f>IF(B6=13,D127,B127)</f>
        <v>Himbo</v>
      </c>
      <c r="I240" s="25">
        <f>IF([1]DB!B6=13,[1]DB!J240,"")</f>
        <v>9</v>
      </c>
      <c r="J240" s="25">
        <f>IF(B6=13,DGET(A11:AF75,"Total",G528:G529),I240)</f>
        <v>6</v>
      </c>
    </row>
    <row r="241" spans="1:10" x14ac:dyDescent="0.15">
      <c r="A241" s="25" t="str">
        <f>[1]DB!A128</f>
        <v>Harry</v>
      </c>
      <c r="B241" s="25" t="str">
        <f>IF(B6=13,A128,A241)</f>
        <v>Flinca</v>
      </c>
      <c r="C241" s="25" t="str">
        <f>IF(B6=13,C128,A128)</f>
        <v>Randers</v>
      </c>
      <c r="D241" s="25">
        <f>IF([1]DB!B6=13,[1]DB!E241,"")</f>
        <v>8</v>
      </c>
      <c r="E241" s="25">
        <f>IF(B6=13,DGET(A11:AF75,"Total",B528:B529),D241)</f>
        <v>5</v>
      </c>
      <c r="F241" s="25" t="str">
        <f>[1]DB!B128</f>
        <v>Flinca</v>
      </c>
      <c r="G241" s="25" t="str">
        <f>IF(B6=13,B128,F241)</f>
        <v>Højgård</v>
      </c>
      <c r="H241" s="25" t="str">
        <f>IF(B6=13,D128,B128)</f>
        <v>Flinca</v>
      </c>
      <c r="I241" s="25">
        <f>IF([1]DB!B6=13,[1]DB!J241,"")</f>
        <v>8</v>
      </c>
      <c r="J241" s="25">
        <f>IF(B6=13,DGET(A11:AF75,"Total",H528:H529),I241)</f>
        <v>5</v>
      </c>
    </row>
    <row r="242" spans="1:10" x14ac:dyDescent="0.15">
      <c r="A242" s="25" t="str">
        <f>[1]DB!A129</f>
        <v>Murer</v>
      </c>
      <c r="B242" s="25" t="str">
        <f>IF(B6=13,A129,A242)</f>
        <v>Benbo</v>
      </c>
      <c r="C242" s="25" t="str">
        <f>IF(B6=13,C129,A129)</f>
        <v>Højgård</v>
      </c>
      <c r="D242" s="25">
        <f>IF([1]DB!B6=13,[1]DB!E242,"")</f>
        <v>8</v>
      </c>
      <c r="E242" s="25">
        <f>IF(B6=13,DGET(A11:AF75,"Total",C528:C529),D242)</f>
        <v>6</v>
      </c>
      <c r="F242" s="25" t="str">
        <f>[1]DB!B129</f>
        <v>Benbo</v>
      </c>
      <c r="G242" s="25" t="str">
        <f>IF(B6=13,B129,F242)</f>
        <v>Harry</v>
      </c>
      <c r="H242" s="25" t="str">
        <f>IF(B6=13,D129,B129)</f>
        <v>Benbo</v>
      </c>
      <c r="I242" s="25">
        <f>IF([1]DB!B6=13,[1]DB!J242,"")</f>
        <v>8</v>
      </c>
      <c r="J242" s="25">
        <f>IF(B6=13,DGET(A11:AF75,"Total",I528:I529),I242)</f>
        <v>4</v>
      </c>
    </row>
    <row r="243" spans="1:10" x14ac:dyDescent="0.15">
      <c r="A243" s="25" t="str">
        <f>[1]DB!A130</f>
        <v>Zico</v>
      </c>
      <c r="B243" s="25" t="str">
        <f>IF(B6=13,A130,A243)</f>
        <v>Idskov</v>
      </c>
      <c r="C243" s="25" t="str">
        <f>IF(B6=13,C130,A130)</f>
        <v>Harry</v>
      </c>
      <c r="D243" s="25">
        <f>IF([1]DB!B6=13,[1]DB!E243,"")</f>
        <v>8</v>
      </c>
      <c r="E243" s="25">
        <f>IF(B6=13,DGET(A11:AF75,"Total",D528:D529),D243)</f>
        <v>5</v>
      </c>
      <c r="F243" s="25" t="str">
        <f>[1]DB!B130</f>
        <v>Idskov</v>
      </c>
      <c r="G243" s="25" t="str">
        <f>IF(B6=13,B130,F243)</f>
        <v>Murer</v>
      </c>
      <c r="H243" s="25" t="str">
        <f>IF(B6=13,D130,B130)</f>
        <v>Idskov</v>
      </c>
      <c r="I243" s="25">
        <f>IF([1]DB!B6=13,[1]DB!J243,"")</f>
        <v>9</v>
      </c>
      <c r="J243" s="25">
        <f>IF(B6=13,DGET(A11:AF75,"Total",J528:J529),I243)</f>
        <v>5</v>
      </c>
    </row>
    <row r="244" spans="1:10" x14ac:dyDescent="0.15">
      <c r="A244" s="25" t="str">
        <f>[1]DB!A131</f>
        <v>Kailua</v>
      </c>
      <c r="B244" s="25" t="str">
        <f>IF(B6=13,A131,A244)</f>
        <v>Kailua</v>
      </c>
      <c r="C244" s="25" t="str">
        <f>IF(B6=13,C131,A131)</f>
        <v>Murer</v>
      </c>
      <c r="D244" s="25">
        <f>IF([1]DB!B6=13,[1]DB!E244,"")</f>
        <v>9</v>
      </c>
      <c r="E244" s="25">
        <f>IF(B6=13,DGET(A11:AF75,"Total",E528:E529),D244)</f>
        <v>6</v>
      </c>
      <c r="F244" s="25" t="str">
        <f>[1]DB!B131</f>
        <v>Steam</v>
      </c>
      <c r="G244" s="25" t="str">
        <f>IF(B6=13,B131,F244)</f>
        <v>Zico</v>
      </c>
      <c r="H244" s="25" t="str">
        <f>IF(B6=13,D131,B131)</f>
        <v>Kailua</v>
      </c>
      <c r="I244" s="25">
        <f>IF([1]DB!B6=13,[1]DB!J244,"")</f>
        <v>9</v>
      </c>
      <c r="J244" s="25">
        <f>IF(B6=13,DGET(A11:AF75,"Total",K528:K529),I244)</f>
        <v>5</v>
      </c>
    </row>
    <row r="245" spans="1:10" x14ac:dyDescent="0.15">
      <c r="A245" s="25" t="str">
        <f>[1]DB!A132</f>
        <v>Randers</v>
      </c>
      <c r="B245" s="25" t="str">
        <f>IF(B6=13,A132,A245)</f>
        <v>Steam</v>
      </c>
      <c r="C245" s="25" t="str">
        <f>IF(B6=13,C132,A132)</f>
        <v>Zico</v>
      </c>
      <c r="D245" s="25">
        <f>IF([1]DB!B6=13,[1]DB!E245,"")</f>
        <v>8</v>
      </c>
      <c r="E245" s="25">
        <f>IF(B6=13,DGET(A11:AF75,"Total",F528:F529),D245)</f>
        <v>5</v>
      </c>
      <c r="F245" s="25" t="str">
        <f>[1]DB!B132</f>
        <v>Percy</v>
      </c>
      <c r="G245" s="25" t="str">
        <f>IF(B6=13,B132,F245)</f>
        <v>Percy</v>
      </c>
      <c r="H245" s="25" t="str">
        <f>IF(B6=13,D132,B132)</f>
        <v>Steam</v>
      </c>
      <c r="I245" s="25">
        <f>IF([1]DB!B6=13,[1]DB!J245,"")</f>
        <v>9</v>
      </c>
      <c r="J245" s="25">
        <f>IF(B6=13,DGET(A11:AF75,"Total",L528:L529),I245)</f>
        <v>4</v>
      </c>
    </row>
    <row r="246" spans="1:10" x14ac:dyDescent="0.15">
      <c r="A246" s="25" t="s">
        <v>75</v>
      </c>
      <c r="B246" s="25" t="s">
        <v>76</v>
      </c>
      <c r="C246" s="25" t="s">
        <v>77</v>
      </c>
      <c r="D246" s="25" t="s">
        <v>78</v>
      </c>
      <c r="E246" s="25" t="s">
        <v>73</v>
      </c>
      <c r="F246" s="25" t="s">
        <v>82</v>
      </c>
      <c r="G246" s="25" t="s">
        <v>80</v>
      </c>
      <c r="H246" s="25" t="s">
        <v>81</v>
      </c>
      <c r="I246" s="25" t="s">
        <v>78</v>
      </c>
      <c r="J246" s="25" t="s">
        <v>73</v>
      </c>
    </row>
    <row r="247" spans="1:10" x14ac:dyDescent="0.15">
      <c r="A247" s="25" t="str">
        <f>[1]DB!A134</f>
        <v>Tynde</v>
      </c>
      <c r="B247" s="25" t="str">
        <f>IF(B6=13,A134,A247)</f>
        <v>Murer</v>
      </c>
      <c r="C247" s="25" t="str">
        <f>IF(B6=13,C134,A134)</f>
        <v>Nuser</v>
      </c>
      <c r="D247" s="25">
        <f>IF([1]DB!B6=13,[1]DB!E247,"")</f>
        <v>9</v>
      </c>
      <c r="E247" s="25">
        <f>IF(B6=13,DGET(A11:AF75,"Total",A530:A531),D247)</f>
        <v>5</v>
      </c>
      <c r="F247" s="25" t="str">
        <f>[1]DB!B134</f>
        <v>Murer</v>
      </c>
      <c r="G247" s="25" t="str">
        <f>IF(B6=13,B134,F247)</f>
        <v>LUFCMOT</v>
      </c>
      <c r="H247" s="25" t="str">
        <f>IF(B6=13,D134,B134)</f>
        <v>Murer</v>
      </c>
      <c r="I247" s="25">
        <f>IF([1]DB!B6=13,[1]DB!J247,"")</f>
        <v>8</v>
      </c>
      <c r="J247" s="25">
        <f>IF(B6=13,DGET(A11:AF75,"Total",G530:G531),I247)</f>
        <v>4</v>
      </c>
    </row>
    <row r="248" spans="1:10" x14ac:dyDescent="0.15">
      <c r="A248" s="25" t="str">
        <f>[1]DB!A135</f>
        <v>Select</v>
      </c>
      <c r="B248" s="25" t="str">
        <f>IF(B6=13,A135,A248)</f>
        <v>Robbo</v>
      </c>
      <c r="C248" s="25" t="str">
        <f>IF(B6=13,C135,A135)</f>
        <v>LUFCMOT</v>
      </c>
      <c r="D248" s="25">
        <f>IF([1]DB!B6=13,[1]DB!E248,"")</f>
        <v>9</v>
      </c>
      <c r="E248" s="25">
        <f>IF(B6=13,DGET(A11:AF75,"Total",B530:B531),D248)</f>
        <v>6</v>
      </c>
      <c r="F248" s="25" t="str">
        <f>[1]DB!B135</f>
        <v>Robbo</v>
      </c>
      <c r="G248" s="25" t="str">
        <f>IF(B6=13,B135,F248)</f>
        <v>Tynde</v>
      </c>
      <c r="H248" s="25" t="str">
        <f>IF(B6=13,D135,B135)</f>
        <v>Robbo</v>
      </c>
      <c r="I248" s="25">
        <f>IF([1]DB!B6=13,[1]DB!J248,"")</f>
        <v>8</v>
      </c>
      <c r="J248" s="25">
        <f>IF(B6=13,DGET(A11:AF75,"Total",H530:H531),I248)</f>
        <v>6</v>
      </c>
    </row>
    <row r="249" spans="1:10" x14ac:dyDescent="0.15">
      <c r="A249" s="25" t="str">
        <f>[1]DB!A136</f>
        <v>Anfield</v>
      </c>
      <c r="B249" s="25" t="str">
        <f>IF(B6=13,A136,A249)</f>
        <v>Far</v>
      </c>
      <c r="C249" s="25" t="str">
        <f>IF(B6=13,C136,A136)</f>
        <v>Tynde</v>
      </c>
      <c r="D249" s="25">
        <f>IF([1]DB!B6=13,[1]DB!E249,"")</f>
        <v>7</v>
      </c>
      <c r="E249" s="25">
        <f>IF(B6=13,DGET(A11:AF75,"Total",C530:C531),D249)</f>
        <v>6</v>
      </c>
      <c r="F249" s="25" t="str">
        <f>[1]DB!B136</f>
        <v>Far</v>
      </c>
      <c r="G249" s="25" t="str">
        <f>IF(B6=13,B136,F249)</f>
        <v>Select</v>
      </c>
      <c r="H249" s="25" t="str">
        <f>IF(B6=13,D136,B136)</f>
        <v>Far</v>
      </c>
      <c r="I249" s="25">
        <f>IF([1]DB!B6=13,[1]DB!J249,"")</f>
        <v>9</v>
      </c>
      <c r="J249" s="25">
        <f>IF(B6=13,DGET(A11:AF75,"Total",I530:I531),I249)</f>
        <v>6</v>
      </c>
    </row>
    <row r="250" spans="1:10" x14ac:dyDescent="0.15">
      <c r="A250" s="25" t="str">
        <f>[1]DB!A137</f>
        <v>SPVK</v>
      </c>
      <c r="B250" s="25" t="str">
        <f>IF(B6=13,A137,A250)</f>
        <v>Kinks</v>
      </c>
      <c r="C250" s="25" t="str">
        <f>IF(B6=13,C137,A137)</f>
        <v>Select</v>
      </c>
      <c r="D250" s="25">
        <f>IF([1]DB!B6=13,[1]DB!E250,"")</f>
        <v>8</v>
      </c>
      <c r="E250" s="25">
        <f>IF(B6=13,DGET(A11:AF75,"Total",D530:D531),D250)</f>
        <v>5</v>
      </c>
      <c r="F250" s="25" t="str">
        <f>[1]DB!B137</f>
        <v>Kinks</v>
      </c>
      <c r="G250" s="25" t="str">
        <f>IF(B6=13,B137,F250)</f>
        <v>Anfield</v>
      </c>
      <c r="H250" s="25" t="str">
        <f>IF(B6=13,D137,B137)</f>
        <v>Kinks</v>
      </c>
      <c r="I250" s="25">
        <f>IF([1]DB!B6=13,[1]DB!J250,"")</f>
        <v>9</v>
      </c>
      <c r="J250" s="25">
        <f>IF(B6=13,DGET(A11:AF75,"Total",J530:J531),I250)</f>
        <v>6</v>
      </c>
    </row>
    <row r="251" spans="1:10" x14ac:dyDescent="0.15">
      <c r="A251" s="25" t="str">
        <f>[1]DB!A138</f>
        <v>Cottee</v>
      </c>
      <c r="B251" s="25" t="str">
        <f>IF(B6=13,A138,A251)</f>
        <v>Cottee</v>
      </c>
      <c r="C251" s="25" t="str">
        <f>IF(B6=13,C138,A138)</f>
        <v>Anfield</v>
      </c>
      <c r="D251" s="25">
        <f>IF([1]DB!B6=13,[1]DB!E251,"")</f>
        <v>9</v>
      </c>
      <c r="E251" s="25">
        <f>IF(B6=13,DGET(A11:AF75,"Total",E530:E531),D251)</f>
        <v>5</v>
      </c>
      <c r="F251" s="25" t="str">
        <f>[1]DB!B138</f>
        <v>Hede</v>
      </c>
      <c r="G251" s="25" t="str">
        <f>IF(B6=13,B138,F251)</f>
        <v>SPVK</v>
      </c>
      <c r="H251" s="25" t="str">
        <f>IF(B6=13,D138,B138)</f>
        <v>Cottee</v>
      </c>
      <c r="I251" s="25">
        <f>IF([1]DB!B6=13,[1]DB!J251,"")</f>
        <v>8</v>
      </c>
      <c r="J251" s="25">
        <f>IF(B6=13,DGET(A11:AF75,"Total",K530:K531),I251)</f>
        <v>6</v>
      </c>
    </row>
    <row r="252" spans="1:10" x14ac:dyDescent="0.15">
      <c r="A252" s="25" t="str">
        <f>[1]DB!A139</f>
        <v>LUFCMOT</v>
      </c>
      <c r="B252" s="25" t="str">
        <f>IF(B6=13,A139,A252)</f>
        <v>Hede</v>
      </c>
      <c r="C252" s="25" t="str">
        <f>IF(B6=13,C139,A139)</f>
        <v>SPVK</v>
      </c>
      <c r="D252" s="25">
        <f>IF([1]DB!B6=13,[1]DB!E252,"")</f>
        <v>8</v>
      </c>
      <c r="E252" s="25">
        <f>IF(B6=13,DGET(A11:AF75,"Total",F530:F531),D252)</f>
        <v>5</v>
      </c>
      <c r="F252" s="25" t="str">
        <f>[1]DB!B139</f>
        <v>Nuser</v>
      </c>
      <c r="G252" s="25" t="str">
        <f>IF(B6=13,B139,F252)</f>
        <v>Nuser</v>
      </c>
      <c r="H252" s="25" t="str">
        <f>IF(B6=13,D139,B139)</f>
        <v>Hede</v>
      </c>
      <c r="I252" s="25">
        <f>IF([1]DB!B6=13,[1]DB!J252,"")</f>
        <v>8</v>
      </c>
      <c r="J252" s="25">
        <f>IF(B6=13,DGET(A11:AF75,"Total",L530:L531),I252)</f>
        <v>4</v>
      </c>
    </row>
    <row r="253" spans="1:10" x14ac:dyDescent="0.15">
      <c r="A253" s="25" t="s">
        <v>75</v>
      </c>
      <c r="B253" s="25" t="s">
        <v>76</v>
      </c>
      <c r="C253" s="25" t="s">
        <v>77</v>
      </c>
      <c r="D253" s="25" t="s">
        <v>78</v>
      </c>
      <c r="E253" s="25" t="s">
        <v>73</v>
      </c>
      <c r="F253" s="25" t="s">
        <v>82</v>
      </c>
      <c r="G253" s="25" t="s">
        <v>80</v>
      </c>
      <c r="H253" s="25" t="s">
        <v>81</v>
      </c>
      <c r="I253" s="25" t="s">
        <v>78</v>
      </c>
      <c r="J253" s="25" t="s">
        <v>73</v>
      </c>
    </row>
    <row r="254" spans="1:10" x14ac:dyDescent="0.15">
      <c r="A254" s="25" t="str">
        <f>[1]DB!A141</f>
        <v>Watson</v>
      </c>
      <c r="B254" s="25" t="str">
        <f>IF(B6=13,A141,A254)</f>
        <v>Benbo</v>
      </c>
      <c r="C254" s="25" t="str">
        <f>IF(B6=13,C141,A141)</f>
        <v>Forest</v>
      </c>
      <c r="D254" s="25">
        <f>IF([1]DB!B6=13,[1]DB!E254,"")</f>
        <v>9</v>
      </c>
      <c r="E254" s="25">
        <f>IF(B6=13,DGET(A11:AF75,"Total",A532:A533),D254)</f>
        <v>6</v>
      </c>
      <c r="F254" s="25" t="str">
        <f>[1]DB!B141</f>
        <v>Benbo</v>
      </c>
      <c r="G254" s="25" t="str">
        <f>IF(B6=13,B141,F254)</f>
        <v>Lund</v>
      </c>
      <c r="H254" s="25" t="str">
        <f>IF(B6=13,D141,B141)</f>
        <v>Benbo</v>
      </c>
      <c r="I254" s="25">
        <f>IF([1]DB!B6=13,[1]DB!J254,"")</f>
        <v>8</v>
      </c>
      <c r="J254" s="25">
        <f>IF(B6=13,DGET(A11:AF75,"Total",G532:G533),I254)</f>
        <v>5</v>
      </c>
    </row>
    <row r="255" spans="1:10" x14ac:dyDescent="0.15">
      <c r="A255" s="25" t="str">
        <f>[1]DB!A142</f>
        <v>Laplace</v>
      </c>
      <c r="B255" s="25" t="str">
        <f>IF(B6=13,A142,A255)</f>
        <v>Stoke</v>
      </c>
      <c r="C255" s="25" t="str">
        <f>IF(B6=13,C142,A142)</f>
        <v>Lund</v>
      </c>
      <c r="D255" s="25">
        <f>IF([1]DB!B6=13,[1]DB!E255,"")</f>
        <v>7</v>
      </c>
      <c r="E255" s="25">
        <f>IF(B6=13,DGET(A11:AF75,"Total",B532:B533),D255)</f>
        <v>5</v>
      </c>
      <c r="F255" s="25" t="str">
        <f>[1]DB!B142</f>
        <v>Stoke</v>
      </c>
      <c r="G255" s="25" t="str">
        <f>IF(B6=13,B142,F255)</f>
        <v>Watson</v>
      </c>
      <c r="H255" s="25" t="str">
        <f>IF(B6=13,D142,B142)</f>
        <v>Stoke</v>
      </c>
      <c r="I255" s="25">
        <f>IF([1]DB!B6=13,[1]DB!J255,"")</f>
        <v>9</v>
      </c>
      <c r="J255" s="25">
        <f>IF(B6=13,DGET(A11:AF75,"Total",H532:H533),I255)</f>
        <v>4</v>
      </c>
    </row>
    <row r="256" spans="1:10" x14ac:dyDescent="0.15">
      <c r="A256" s="25" t="str">
        <f>[1]DB!A143</f>
        <v>LPHJ</v>
      </c>
      <c r="B256" s="25" t="str">
        <f>IF(B6=13,A143,A256)</f>
        <v>Anderup</v>
      </c>
      <c r="C256" s="25" t="str">
        <f>IF(B6=13,C143,A143)</f>
        <v>Watson</v>
      </c>
      <c r="D256" s="25">
        <f>IF([1]DB!B6=13,[1]DB!E256,"")</f>
        <v>8</v>
      </c>
      <c r="E256" s="25">
        <f>IF(B6=13,DGET(A11:AF75,"Total",C532:C533),D256)</f>
        <v>5</v>
      </c>
      <c r="F256" s="25" t="str">
        <f>[1]DB!B143</f>
        <v>Anderup</v>
      </c>
      <c r="G256" s="25" t="str">
        <f>IF(B6=13,B143,F256)</f>
        <v>Laplace</v>
      </c>
      <c r="H256" s="25" t="str">
        <f>IF(B6=13,D143,B143)</f>
        <v>Anderup</v>
      </c>
      <c r="I256" s="25">
        <f>IF([1]DB!B6=13,[1]DB!J256,"")</f>
        <v>7</v>
      </c>
      <c r="J256" s="25">
        <f>IF(B6=13,DGET(A11:AF75,"Total",I532:I533),I256)</f>
        <v>4</v>
      </c>
    </row>
    <row r="257" spans="1:10" x14ac:dyDescent="0.15">
      <c r="A257" s="25" t="str">
        <f>[1]DB!A144</f>
        <v>Futte</v>
      </c>
      <c r="B257" s="25" t="str">
        <f>IF(B6=13,A144,A257)</f>
        <v>Murer</v>
      </c>
      <c r="C257" s="25" t="str">
        <f>IF(B6=13,C144,A144)</f>
        <v>Laplace</v>
      </c>
      <c r="D257" s="25">
        <f>IF([1]DB!B6=13,[1]DB!E257,"")</f>
        <v>9</v>
      </c>
      <c r="E257" s="25">
        <f>IF(B6=13,DGET(A11:AF75,"Total",D532:D533),D257)</f>
        <v>5</v>
      </c>
      <c r="F257" s="25" t="str">
        <f>[1]DB!B144</f>
        <v>Murer</v>
      </c>
      <c r="G257" s="25" t="str">
        <f>IF(B6=13,B144,F257)</f>
        <v>LPHJ</v>
      </c>
      <c r="H257" s="25" t="str">
        <f>IF(B6=13,D144,B144)</f>
        <v>Murer</v>
      </c>
      <c r="I257" s="25">
        <f>IF([1]DB!B6=13,[1]DB!J257,"")</f>
        <v>8</v>
      </c>
      <c r="J257" s="25">
        <f>IF(B6=13,DGET(A11:AF75,"Total",J532:J533),I257)</f>
        <v>6</v>
      </c>
    </row>
    <row r="258" spans="1:10" x14ac:dyDescent="0.15">
      <c r="A258" s="25" t="str">
        <f>[1]DB!A145</f>
        <v>Steam</v>
      </c>
      <c r="B258" s="25" t="str">
        <f>IF(B6=13,A145,A258)</f>
        <v>Steam</v>
      </c>
      <c r="C258" s="25" t="str">
        <f>IF(B6=13,C145,A145)</f>
        <v>LPHJ</v>
      </c>
      <c r="D258" s="25">
        <f>IF([1]DB!B6=13,[1]DB!E258,"")</f>
        <v>9</v>
      </c>
      <c r="E258" s="25">
        <f>IF(B6=13,DGET(A11:AF75,"Total",E532:E533),D258)</f>
        <v>5</v>
      </c>
      <c r="F258" s="25" t="str">
        <f>[1]DB!B145</f>
        <v>Idskov</v>
      </c>
      <c r="G258" s="25" t="str">
        <f>IF(B6=13,B145,F258)</f>
        <v>Futte</v>
      </c>
      <c r="H258" s="25" t="str">
        <f>IF(B6=13,D145,B145)</f>
        <v>Steam</v>
      </c>
      <c r="I258" s="25">
        <f>IF([1]DB!B6=13,[1]DB!J258,"")</f>
        <v>9</v>
      </c>
      <c r="J258" s="25">
        <f>IF(B6=13,DGET(A11:AF75,"Total",K532:K533),I258)</f>
        <v>7</v>
      </c>
    </row>
    <row r="259" spans="1:10" x14ac:dyDescent="0.15">
      <c r="A259" s="25" t="str">
        <f>[1]DB!A146</f>
        <v>Lund</v>
      </c>
      <c r="B259" s="25" t="str">
        <f>IF(B6=13,A146,A259)</f>
        <v>Idskov</v>
      </c>
      <c r="C259" s="25" t="str">
        <f>IF(B6=13,C146,A146)</f>
        <v>Futte</v>
      </c>
      <c r="D259" s="25">
        <f>IF([1]DB!B6=13,[1]DB!E259,"")</f>
        <v>7</v>
      </c>
      <c r="E259" s="25">
        <f>IF(B6=13,DGET(A11:AF75,"Total",F532:F533),D259)</f>
        <v>5</v>
      </c>
      <c r="F259" s="25" t="str">
        <f>[1]DB!B146</f>
        <v>Forest</v>
      </c>
      <c r="G259" s="25" t="str">
        <f>IF(B6=13,B146,F259)</f>
        <v>Forest</v>
      </c>
      <c r="H259" s="25" t="str">
        <f>IF(B6=13,D146,B146)</f>
        <v>Idskov</v>
      </c>
      <c r="I259" s="25">
        <f>IF([1]DB!B6=13,[1]DB!J259,"")</f>
        <v>9</v>
      </c>
      <c r="J259" s="25">
        <f>IF(B6=13,DGET(A11:AF75,"Total",L532:L533),I259)</f>
        <v>5</v>
      </c>
    </row>
    <row r="260" spans="1:10" x14ac:dyDescent="0.15">
      <c r="A260" s="25" t="s">
        <v>75</v>
      </c>
      <c r="B260" s="25" t="s">
        <v>76</v>
      </c>
      <c r="C260" s="25" t="s">
        <v>77</v>
      </c>
      <c r="D260" s="25" t="s">
        <v>78</v>
      </c>
      <c r="E260" s="25" t="s">
        <v>73</v>
      </c>
      <c r="F260" s="25" t="s">
        <v>82</v>
      </c>
      <c r="G260" s="25" t="s">
        <v>80</v>
      </c>
      <c r="H260" s="25" t="s">
        <v>81</v>
      </c>
      <c r="I260" s="25" t="s">
        <v>78</v>
      </c>
      <c r="J260" s="25" t="s">
        <v>73</v>
      </c>
    </row>
    <row r="261" spans="1:10" x14ac:dyDescent="0.15">
      <c r="A261" s="25" t="str">
        <f>[1]DB!A148</f>
        <v>Frydkær</v>
      </c>
      <c r="B261" s="25" t="str">
        <f>IF(B6=13,A148,A261)</f>
        <v>Agger</v>
      </c>
      <c r="C261" s="25" t="str">
        <f>IF(B6=13,C148,A148)</f>
        <v>Select</v>
      </c>
      <c r="D261" s="25">
        <f>IF([1]DB!B6=13,[1]DB!E261,"")</f>
        <v>8</v>
      </c>
      <c r="E261" s="25">
        <f>IF(B6=13,DGET(A11:AF75,"Total",A534:A535),D261)</f>
        <v>4</v>
      </c>
      <c r="F261" s="25" t="str">
        <f>[1]DB!B148</f>
        <v>Agger</v>
      </c>
      <c r="G261" s="25" t="str">
        <f>IF(B6=13,B148,F261)</f>
        <v>Nuser</v>
      </c>
      <c r="H261" s="25" t="str">
        <f>IF(B6=13,D148,B148)</f>
        <v>Agger</v>
      </c>
      <c r="I261" s="25">
        <f>IF([1]DB!B6=13,[1]DB!J261,"")</f>
        <v>8</v>
      </c>
      <c r="J261" s="25">
        <f>IF(B6=13,DGET(A11:AF75,"Total",G534:G535),I261)</f>
        <v>4</v>
      </c>
    </row>
    <row r="262" spans="1:10" x14ac:dyDescent="0.15">
      <c r="A262" s="25" t="str">
        <f>[1]DB!A149</f>
        <v>Chelsea</v>
      </c>
      <c r="B262" s="25" t="str">
        <f>IF(B6=13,A149,A262)</f>
        <v>Zico</v>
      </c>
      <c r="C262" s="25" t="str">
        <f>IF(B6=13,C149,A149)</f>
        <v>Nuser</v>
      </c>
      <c r="D262" s="25">
        <f>IF([1]DB!B6=13,[1]DB!E262,"")</f>
        <v>9</v>
      </c>
      <c r="E262" s="25">
        <f>IF(B6=13,DGET(A11:AF75,"Total",B534:B535),D262)</f>
        <v>5</v>
      </c>
      <c r="F262" s="25" t="str">
        <f>[1]DB!B149</f>
        <v>Zico</v>
      </c>
      <c r="G262" s="25" t="str">
        <f>IF(B6=13,B149,F262)</f>
        <v>Frydkær</v>
      </c>
      <c r="H262" s="25" t="str">
        <f>IF(B6=13,D149,B149)</f>
        <v>Zico</v>
      </c>
      <c r="I262" s="25">
        <f>IF([1]DB!B6=13,[1]DB!J262,"")</f>
        <v>8</v>
      </c>
      <c r="J262" s="25">
        <f>IF(B6=13,DGET(A11:AF75,"Total",H534:H535),I262)</f>
        <v>6</v>
      </c>
    </row>
    <row r="263" spans="1:10" x14ac:dyDescent="0.15">
      <c r="A263" s="25" t="str">
        <f>[1]DB!A150</f>
        <v>Himbo</v>
      </c>
      <c r="B263" s="25" t="str">
        <f>IF(B6=13,A150,A263)</f>
        <v>Tøfting</v>
      </c>
      <c r="C263" s="25" t="str">
        <f>IF(B6=13,C150,A150)</f>
        <v>Frydkær</v>
      </c>
      <c r="D263" s="25">
        <f>IF([1]DB!B6=13,[1]DB!E263,"")</f>
        <v>9</v>
      </c>
      <c r="E263" s="25">
        <f>IF(B6=13,DGET(A11:AF75,"Total",C534:C535),D263)</f>
        <v>5</v>
      </c>
      <c r="F263" s="25" t="str">
        <f>[1]DB!B150</f>
        <v>Tøfting</v>
      </c>
      <c r="G263" s="25" t="str">
        <f>IF(B6=13,B150,F263)</f>
        <v>Chelsea</v>
      </c>
      <c r="H263" s="25" t="str">
        <f>IF(B6=13,D150,B150)</f>
        <v>Tøfting</v>
      </c>
      <c r="I263" s="25">
        <f>IF([1]DB!B6=13,[1]DB!J263,"")</f>
        <v>8</v>
      </c>
      <c r="J263" s="25">
        <f>IF(B6=13,DGET(A11:AF75,"Total",I534:I535),I263)</f>
        <v>4</v>
      </c>
    </row>
    <row r="264" spans="1:10" x14ac:dyDescent="0.15">
      <c r="A264" s="25" t="str">
        <f>[1]DB!A151</f>
        <v>Far</v>
      </c>
      <c r="B264" s="25" t="str">
        <f>IF(B6=13,A151,A264)</f>
        <v>Højgård</v>
      </c>
      <c r="C264" s="25" t="str">
        <f>IF(B6=13,C151,A151)</f>
        <v>Chelsea</v>
      </c>
      <c r="D264" s="25">
        <f>IF([1]DB!B6=13,[1]DB!E264,"")</f>
        <v>9</v>
      </c>
      <c r="E264" s="25">
        <f>IF(B6=13,DGET(A11:AF75,"Total",D534:D535),D264)</f>
        <v>5</v>
      </c>
      <c r="F264" s="25" t="str">
        <f>[1]DB!B151</f>
        <v>Højgård</v>
      </c>
      <c r="G264" s="25" t="str">
        <f>IF(B6=13,B151,F264)</f>
        <v>Himbo</v>
      </c>
      <c r="H264" s="25" t="str">
        <f>IF(B6=13,D151,B151)</f>
        <v>Højgård</v>
      </c>
      <c r="I264" s="25">
        <f>IF([1]DB!B6=13,[1]DB!J264,"")</f>
        <v>8</v>
      </c>
      <c r="J264" s="25">
        <f>IF(B6=13,DGET(A11:AF75,"Total",J534:J535),I264)</f>
        <v>5</v>
      </c>
    </row>
    <row r="265" spans="1:10" x14ac:dyDescent="0.15">
      <c r="A265" s="25" t="str">
        <f>[1]DB!A152</f>
        <v>Nielsen</v>
      </c>
      <c r="B265" s="25" t="str">
        <f>IF(B6=13,A152,A265)</f>
        <v>Nielsen</v>
      </c>
      <c r="C265" s="25" t="str">
        <f>IF(B6=13,C152,A152)</f>
        <v>Himbo</v>
      </c>
      <c r="D265" s="25">
        <f>IF([1]DB!B6=13,[1]DB!E265,"")</f>
        <v>7</v>
      </c>
      <c r="E265" s="25">
        <f>IF(B6=13,DGET(A11:AF75,"Total",E534:E535),D265)</f>
        <v>6</v>
      </c>
      <c r="F265" s="25" t="str">
        <f>[1]DB!B152</f>
        <v>Steam</v>
      </c>
      <c r="G265" s="25" t="str">
        <f>IF(B6=13,B152,F265)</f>
        <v>Far</v>
      </c>
      <c r="H265" s="25" t="str">
        <f>IF(B6=13,D152,B152)</f>
        <v>Nielsen</v>
      </c>
      <c r="I265" s="25">
        <f>IF([1]DB!B6=13,[1]DB!J265,"")</f>
        <v>9</v>
      </c>
      <c r="J265" s="25">
        <f>IF(B6=13,DGET(A11:AF75,"Total",K534:K535),I265)</f>
        <v>6</v>
      </c>
    </row>
    <row r="266" spans="1:10" x14ac:dyDescent="0.15">
      <c r="A266" s="25" t="str">
        <f>[1]DB!A153</f>
        <v>Nuser</v>
      </c>
      <c r="B266" s="25" t="str">
        <f>IF(B6=13,A153,A266)</f>
        <v>Steam</v>
      </c>
      <c r="C266" s="25" t="str">
        <f>IF(B6=13,C153,A153)</f>
        <v>Far</v>
      </c>
      <c r="D266" s="25">
        <f>IF([1]DB!B6=13,[1]DB!E266,"")</f>
        <v>8</v>
      </c>
      <c r="E266" s="25">
        <f>IF(B6=13,DGET(A11:AF75,"Total",F534:F535),D266)</f>
        <v>5</v>
      </c>
      <c r="F266" s="25" t="str">
        <f>[1]DB!B153</f>
        <v>Select</v>
      </c>
      <c r="G266" s="25" t="str">
        <f>IF(B6=13,B153,F266)</f>
        <v>Select</v>
      </c>
      <c r="H266" s="25" t="str">
        <f>IF(B6=13,D153,B153)</f>
        <v>Steam</v>
      </c>
      <c r="I266" s="25">
        <f>IF([1]DB!B6=13,[1]DB!J266,"")</f>
        <v>9</v>
      </c>
      <c r="J266" s="25">
        <f>IF(B6=13,DGET(A11:AF75,"Total",L534:L535),I266)</f>
        <v>6</v>
      </c>
    </row>
    <row r="267" spans="1:10" x14ac:dyDescent="0.15">
      <c r="A267" s="25" t="s">
        <v>75</v>
      </c>
      <c r="B267" s="25" t="s">
        <v>76</v>
      </c>
      <c r="C267" s="25" t="s">
        <v>77</v>
      </c>
      <c r="D267" s="25" t="s">
        <v>78</v>
      </c>
      <c r="E267" s="25" t="s">
        <v>73</v>
      </c>
      <c r="F267" s="25" t="s">
        <v>82</v>
      </c>
      <c r="G267" s="25" t="s">
        <v>80</v>
      </c>
      <c r="H267" s="25" t="s">
        <v>81</v>
      </c>
      <c r="I267" s="25" t="s">
        <v>78</v>
      </c>
      <c r="J267" s="25" t="s">
        <v>73</v>
      </c>
    </row>
    <row r="268" spans="1:10" x14ac:dyDescent="0.15">
      <c r="A268" s="25" t="str">
        <f>[1]DB!A155</f>
        <v>brula</v>
      </c>
      <c r="B268" s="25" t="str">
        <f>IF(B6=13,A155,A268)</f>
        <v>Cottee</v>
      </c>
      <c r="C268" s="25" t="str">
        <f>IF(B6=13,C155,A155)</f>
        <v>Lucky</v>
      </c>
      <c r="D268" s="25">
        <f>IF([1]DB!B6=13,[1]DB!E268,"")</f>
        <v>8</v>
      </c>
      <c r="E268" s="25">
        <f>IF(B6=13,DGET(A11:AF75,"Total",A536:A537),D268)</f>
        <v>5</v>
      </c>
      <c r="F268" s="25" t="str">
        <f>[1]DB!B155</f>
        <v>Cottee</v>
      </c>
      <c r="G268" s="25" t="str">
        <f>IF(B6=13,B155,F268)</f>
        <v>MFP</v>
      </c>
      <c r="H268" s="25" t="str">
        <f>IF(B6=13,D155,B155)</f>
        <v>Cottee</v>
      </c>
      <c r="I268" s="25">
        <f>IF([1]DB!B6=13,[1]DB!J268,"")</f>
        <v>9</v>
      </c>
      <c r="J268" s="25">
        <f>IF(B6=13,DGET(A11:AF75,"Total",G536:G537),I268)</f>
        <v>6</v>
      </c>
    </row>
    <row r="269" spans="1:10" x14ac:dyDescent="0.15">
      <c r="A269" s="25" t="str">
        <f>[1]DB!A156</f>
        <v>Steam</v>
      </c>
      <c r="B269" s="25" t="str">
        <f>IF(B6=13,A156,A269)</f>
        <v>SPVK</v>
      </c>
      <c r="C269" s="25" t="str">
        <f>IF(B6=13,C156,A156)</f>
        <v>MFP</v>
      </c>
      <c r="D269" s="25">
        <f>IF([1]DB!B6=13,[1]DB!E269,"")</f>
        <v>9</v>
      </c>
      <c r="E269" s="25">
        <f>IF(B6=13,DGET(A11:AF75,"Total",B536:B537),D269)</f>
        <v>6</v>
      </c>
      <c r="F269" s="25" t="str">
        <f>[1]DB!B156</f>
        <v>SPVK</v>
      </c>
      <c r="G269" s="25" t="str">
        <f>IF(B6=13,B156,F269)</f>
        <v>brula</v>
      </c>
      <c r="H269" s="25" t="str">
        <f>IF(B6=13,D156,B156)</f>
        <v>SPVK</v>
      </c>
      <c r="I269" s="25">
        <f>IF([1]DB!B6=13,[1]DB!J269,"")</f>
        <v>8</v>
      </c>
      <c r="J269" s="25">
        <f>IF(B6=13,DGET(A11:AF75,"Total",H536:H537),I269)</f>
        <v>4</v>
      </c>
    </row>
    <row r="270" spans="1:10" x14ac:dyDescent="0.15">
      <c r="A270" s="25" t="str">
        <f>[1]DB!A157</f>
        <v>Benbo</v>
      </c>
      <c r="B270" s="25" t="str">
        <f>IF(B6=13,A157,A270)</f>
        <v>Idskov</v>
      </c>
      <c r="C270" s="25" t="str">
        <f>IF(B6=13,C157,A157)</f>
        <v>brula</v>
      </c>
      <c r="D270" s="25">
        <f>IF([1]DB!B6=13,[1]DB!E270,"")</f>
        <v>8</v>
      </c>
      <c r="E270" s="25">
        <f>IF(B6=13,DGET(A11:AF75,"Total",C536:C537),D270)</f>
        <v>5</v>
      </c>
      <c r="F270" s="25" t="str">
        <f>[1]DB!B157</f>
        <v>Idskov</v>
      </c>
      <c r="G270" s="25" t="str">
        <f>IF(B6=13,B157,F270)</f>
        <v>Steam</v>
      </c>
      <c r="H270" s="25" t="str">
        <f>IF(B6=13,D157,B157)</f>
        <v>Idskov</v>
      </c>
      <c r="I270" s="25">
        <f>IF([1]DB!B6=13,[1]DB!J270,"")</f>
        <v>9</v>
      </c>
      <c r="J270" s="25">
        <f>IF(B6=13,DGET(A11:AF75,"Total",I536:I537),I270)</f>
        <v>5</v>
      </c>
    </row>
    <row r="271" spans="1:10" x14ac:dyDescent="0.15">
      <c r="A271" s="25" t="str">
        <f>[1]DB!A158</f>
        <v>Randers</v>
      </c>
      <c r="B271" s="25" t="str">
        <f>IF(B6=13,A158,A271)</f>
        <v>Livpool</v>
      </c>
      <c r="C271" s="25" t="str">
        <f>IF(B6=13,C158,A158)</f>
        <v>Steam</v>
      </c>
      <c r="D271" s="25">
        <f>IF([1]DB!B6=13,[1]DB!E271,"")</f>
        <v>8</v>
      </c>
      <c r="E271" s="25">
        <f>IF(B6=13,DGET(A11:AF75,"Total",D536:D537),D271)</f>
        <v>5</v>
      </c>
      <c r="F271" s="25" t="str">
        <f>[1]DB!B158</f>
        <v>Livpool</v>
      </c>
      <c r="G271" s="25" t="str">
        <f>IF(B6=13,B158,F271)</f>
        <v>Benbo</v>
      </c>
      <c r="H271" s="25" t="str">
        <f>IF(B6=13,D158,B158)</f>
        <v>Livpool</v>
      </c>
      <c r="I271" s="25">
        <f>IF([1]DB!B6=13,[1]DB!J271,"")</f>
        <v>7</v>
      </c>
      <c r="J271" s="25">
        <f>IF(B6=13,DGET(A11:AF75,"Total",J536:J537),I271)</f>
        <v>6</v>
      </c>
    </row>
    <row r="272" spans="1:10" x14ac:dyDescent="0.15">
      <c r="A272" s="25" t="str">
        <f>[1]DB!A159</f>
        <v>Murer</v>
      </c>
      <c r="B272" s="25" t="str">
        <f>IF(B6=13,A159,A272)</f>
        <v>Murer</v>
      </c>
      <c r="C272" s="25" t="str">
        <f>IF(B6=13,C159,A159)</f>
        <v>Benbo</v>
      </c>
      <c r="D272" s="25">
        <f>IF([1]DB!B6=13,[1]DB!E272,"")</f>
        <v>8</v>
      </c>
      <c r="E272" s="25">
        <f>IF(B6=13,DGET(A11:AF75,"Total",E536:E537),D272)</f>
        <v>5</v>
      </c>
      <c r="F272" s="25" t="str">
        <f>[1]DB!B159</f>
        <v>Harry</v>
      </c>
      <c r="G272" s="25" t="str">
        <f>IF(B6=13,B159,F272)</f>
        <v>Randers</v>
      </c>
      <c r="H272" s="25" t="str">
        <f>IF(B6=13,D159,B159)</f>
        <v>Murer</v>
      </c>
      <c r="I272" s="25">
        <f>IF([1]DB!B6=13,[1]DB!J272,"")</f>
        <v>8</v>
      </c>
      <c r="J272" s="25">
        <f>IF(B6=13,DGET(A11:AF75,"Total",K536:K537),I272)</f>
        <v>6</v>
      </c>
    </row>
    <row r="273" spans="1:10" x14ac:dyDescent="0.15">
      <c r="A273" s="25" t="str">
        <f>[1]DB!A160</f>
        <v>MFP</v>
      </c>
      <c r="B273" s="25" t="str">
        <f>IF(B6=13,A160,A273)</f>
        <v>Harry</v>
      </c>
      <c r="C273" s="25" t="str">
        <f>IF(B6=13,C160,A160)</f>
        <v>Randers</v>
      </c>
      <c r="D273" s="25">
        <f>IF([1]DB!B6=13,[1]DB!E273,"")</f>
        <v>7</v>
      </c>
      <c r="E273" s="25">
        <f>IF(B6=13,DGET(A11:AF75,"Total",F536:F537),D273)</f>
        <v>4</v>
      </c>
      <c r="F273" s="25" t="str">
        <f>[1]DB!B160</f>
        <v>Lucky</v>
      </c>
      <c r="G273" s="25" t="str">
        <f>IF(B6=13,B160,F273)</f>
        <v>Lucky</v>
      </c>
      <c r="H273" s="25" t="str">
        <f>IF(B6=13,D160,B160)</f>
        <v>Harry</v>
      </c>
      <c r="I273" s="25">
        <f>IF([1]DB!B6=13,[1]DB!J273,"")</f>
        <v>6</v>
      </c>
      <c r="J273" s="25">
        <f>IF(B6=13,DGET(A11:AF75,"Total",L536:L537),I273)</f>
        <v>5</v>
      </c>
    </row>
    <row r="274" spans="1:10" x14ac:dyDescent="0.15">
      <c r="A274" s="25" t="s">
        <v>75</v>
      </c>
      <c r="B274" s="25" t="s">
        <v>76</v>
      </c>
      <c r="C274" s="25" t="s">
        <v>77</v>
      </c>
      <c r="D274" s="25" t="s">
        <v>78</v>
      </c>
      <c r="E274" s="25" t="s">
        <v>73</v>
      </c>
      <c r="F274" s="25" t="s">
        <v>82</v>
      </c>
      <c r="G274" s="25" t="s">
        <v>80</v>
      </c>
      <c r="H274" s="25" t="s">
        <v>81</v>
      </c>
      <c r="I274" s="25" t="s">
        <v>78</v>
      </c>
      <c r="J274" s="25" t="s">
        <v>73</v>
      </c>
    </row>
    <row r="275" spans="1:10" x14ac:dyDescent="0.15">
      <c r="A275" s="25" t="str">
        <f>[1]DB!A162</f>
        <v>Forest</v>
      </c>
      <c r="B275" s="25" t="str">
        <f>IF(B6=13,A162,A275)</f>
        <v>Flinca</v>
      </c>
      <c r="C275" s="25" t="str">
        <f>IF(B6=13,C162,A162)</f>
        <v>United</v>
      </c>
      <c r="D275" s="25">
        <f>IF([1]DB!B6=13,[1]DB!E275,"")</f>
        <v>9</v>
      </c>
      <c r="E275" s="25">
        <f>IF(B6=13,DGET(A11:AF75,"Total",A538:A539),D275)</f>
        <v>5</v>
      </c>
      <c r="F275" s="25" t="str">
        <f>[1]DB!B162</f>
        <v>Flinca</v>
      </c>
      <c r="G275" s="25" t="str">
        <f>IF(B6=13,B162,F275)</f>
        <v>Lund</v>
      </c>
      <c r="H275" s="25" t="str">
        <f>IF(B6=13,D162,B162)</f>
        <v>Flinca</v>
      </c>
      <c r="I275" s="25">
        <f>IF([1]DB!B6=13,[1]DB!J275,"")</f>
        <v>8</v>
      </c>
      <c r="J275" s="25">
        <f>IF(B6=13,DGET(A11:AF75,"Total",G538:G539),I275)</f>
        <v>5</v>
      </c>
    </row>
    <row r="276" spans="1:10" x14ac:dyDescent="0.15">
      <c r="A276" s="25" t="str">
        <f>[1]DB!A163</f>
        <v>Idskov</v>
      </c>
      <c r="B276" s="25" t="str">
        <f>IF(B6=13,A163,A276)</f>
        <v>LPHJ</v>
      </c>
      <c r="C276" s="25" t="str">
        <f>IF(B6=13,C163,A163)</f>
        <v>Lund</v>
      </c>
      <c r="D276" s="25">
        <f>IF([1]DB!B6=13,[1]DB!E276,"")</f>
        <v>9</v>
      </c>
      <c r="E276" s="25">
        <f>IF(B6=13,DGET(A11:AF75,"Total",B538:B539),D276)</f>
        <v>6</v>
      </c>
      <c r="F276" s="25" t="str">
        <f>[1]DB!B163</f>
        <v>LPHJ</v>
      </c>
      <c r="G276" s="25" t="str">
        <f>IF(B6=13,B163,F276)</f>
        <v>Forest</v>
      </c>
      <c r="H276" s="25" t="str">
        <f>IF(B6=13,D163,B163)</f>
        <v>LPHJ</v>
      </c>
      <c r="I276" s="25">
        <f>IF([1]DB!B6=13,[1]DB!J276,"")</f>
        <v>8</v>
      </c>
      <c r="J276" s="25">
        <f>IF(B6=13,DGET(A11:AF75,"Total",H538:H539),I276)</f>
        <v>5</v>
      </c>
    </row>
    <row r="277" spans="1:10" x14ac:dyDescent="0.15">
      <c r="A277" s="25" t="str">
        <f>[1]DB!A164</f>
        <v>Zico</v>
      </c>
      <c r="B277" s="25" t="str">
        <f>IF(B6=13,A164,A277)</f>
        <v>Select</v>
      </c>
      <c r="C277" s="25" t="str">
        <f>IF(B6=13,C164,A164)</f>
        <v>Forest</v>
      </c>
      <c r="D277" s="25">
        <f>IF([1]DB!B6=13,[1]DB!E277,"")</f>
        <v>8</v>
      </c>
      <c r="E277" s="25">
        <f>IF(B6=13,DGET(A11:AF75,"Total",C538:C539),D277)</f>
        <v>6</v>
      </c>
      <c r="F277" s="25" t="str">
        <f>[1]DB!B164</f>
        <v>Select</v>
      </c>
      <c r="G277" s="25" t="str">
        <f>IF(B6=13,B164,F277)</f>
        <v>Idskov</v>
      </c>
      <c r="H277" s="25" t="str">
        <f>IF(B6=13,D164,B164)</f>
        <v>Select</v>
      </c>
      <c r="I277" s="25">
        <f>IF([1]DB!B6=13,[1]DB!J277,"")</f>
        <v>9</v>
      </c>
      <c r="J277" s="25">
        <f>IF(B6=13,DGET(A11:AF75,"Total",I538:I539),I277)</f>
        <v>5</v>
      </c>
    </row>
    <row r="278" spans="1:10" x14ac:dyDescent="0.15">
      <c r="A278" s="25" t="str">
        <f>[1]DB!A165</f>
        <v>LUFCMOT</v>
      </c>
      <c r="B278" s="25" t="str">
        <f>IF(B6=13,A165,A278)</f>
        <v>Hede</v>
      </c>
      <c r="C278" s="25" t="str">
        <f>IF(B6=13,C165,A165)</f>
        <v>Idskov</v>
      </c>
      <c r="D278" s="25">
        <f>IF([1]DB!B6=13,[1]DB!E278,"")</f>
        <v>8</v>
      </c>
      <c r="E278" s="25">
        <f>IF(B6=13,DGET(A11:AF75,"Total",D538:D539),D278)</f>
        <v>5</v>
      </c>
      <c r="F278" s="25" t="str">
        <f>[1]DB!B165</f>
        <v>Hede</v>
      </c>
      <c r="G278" s="25" t="str">
        <f>IF(B6=13,B165,F278)</f>
        <v>Zico</v>
      </c>
      <c r="H278" s="25" t="str">
        <f>IF(B6=13,D165,B165)</f>
        <v>Hede</v>
      </c>
      <c r="I278" s="25">
        <f>IF([1]DB!B6=13,[1]DB!J278,"")</f>
        <v>8</v>
      </c>
      <c r="J278" s="25">
        <f>IF(B6=13,DGET(A11:AF75,"Total",J538:J539),I278)</f>
        <v>5</v>
      </c>
    </row>
    <row r="279" spans="1:10" x14ac:dyDescent="0.15">
      <c r="A279" s="25" t="str">
        <f>[1]DB!A166</f>
        <v>Kudsken</v>
      </c>
      <c r="B279" s="25" t="str">
        <f>IF(B6=13,A166,A279)</f>
        <v>Kudsken</v>
      </c>
      <c r="C279" s="25" t="str">
        <f>IF(B6=13,C166,A166)</f>
        <v>Zico</v>
      </c>
      <c r="D279" s="25">
        <f>IF([1]DB!B6=13,[1]DB!E279,"")</f>
        <v>6</v>
      </c>
      <c r="E279" s="25">
        <f>IF(B6=13,DGET(A11:AF75,"Total",E538:E539),D279)</f>
        <v>3</v>
      </c>
      <c r="F279" s="25" t="str">
        <f>[1]DB!B166</f>
        <v>Far</v>
      </c>
      <c r="G279" s="25" t="str">
        <f>IF(B6=13,B166,F279)</f>
        <v>LUFCMOT</v>
      </c>
      <c r="H279" s="25" t="str">
        <f>IF(B6=13,D166,B166)</f>
        <v>Kudsken</v>
      </c>
      <c r="I279" s="25">
        <f>IF([1]DB!B6=13,[1]DB!J279,"")</f>
        <v>9</v>
      </c>
      <c r="J279" s="25">
        <f>IF(B6=13,DGET(A11:AF75,"Total",K538:K539),I279)</f>
        <v>4</v>
      </c>
    </row>
    <row r="280" spans="1:10" x14ac:dyDescent="0.15">
      <c r="A280" s="25" t="str">
        <f>[1]DB!A167</f>
        <v>Lund</v>
      </c>
      <c r="B280" s="25" t="str">
        <f>IF(B6=13,A167,A280)</f>
        <v>Far</v>
      </c>
      <c r="C280" s="25" t="str">
        <f>IF(B6=13,C167,A167)</f>
        <v>LUFCMOT</v>
      </c>
      <c r="D280" s="25">
        <f>IF([1]DB!B6=13,[1]DB!E280,"")</f>
        <v>7</v>
      </c>
      <c r="E280" s="25">
        <f>IF(B6=13,DGET(A11:AF75,"Total",F538:F539),D280)</f>
        <v>6</v>
      </c>
      <c r="F280" s="25" t="str">
        <f>[1]DB!B167</f>
        <v>United</v>
      </c>
      <c r="G280" s="25" t="str">
        <f>IF(B6=13,B167,F280)</f>
        <v>United</v>
      </c>
      <c r="H280" s="25" t="str">
        <f>IF(B6=13,D167,B167)</f>
        <v>Far</v>
      </c>
      <c r="I280" s="25">
        <f>IF([1]DB!B6=13,[1]DB!J280,"")</f>
        <v>7</v>
      </c>
      <c r="J280" s="25">
        <f>IF(B6=13,DGET(A11:AF75,"Total",L538:L539),I280)</f>
        <v>7</v>
      </c>
    </row>
    <row r="281" spans="1:10" x14ac:dyDescent="0.15">
      <c r="A281" s="25" t="s">
        <v>75</v>
      </c>
      <c r="B281" s="25" t="s">
        <v>76</v>
      </c>
      <c r="C281" s="25" t="s">
        <v>77</v>
      </c>
      <c r="D281" s="25" t="s">
        <v>78</v>
      </c>
      <c r="E281" s="25" t="s">
        <v>73</v>
      </c>
      <c r="F281" s="25" t="s">
        <v>82</v>
      </c>
      <c r="G281" s="25" t="s">
        <v>80</v>
      </c>
      <c r="H281" s="25" t="s">
        <v>81</v>
      </c>
      <c r="I281" s="25" t="s">
        <v>78</v>
      </c>
      <c r="J281" s="25" t="s">
        <v>73</v>
      </c>
    </row>
    <row r="282" spans="1:10" x14ac:dyDescent="0.15">
      <c r="A282" s="25" t="str">
        <f>[1]DB!A169</f>
        <v>Mauer</v>
      </c>
      <c r="B282" s="25" t="str">
        <f>IF(B6=13,A169,A282)</f>
        <v>Chelsea</v>
      </c>
      <c r="C282" s="25" t="str">
        <f>IF(B6=13,C169,A169)</f>
        <v>Steam</v>
      </c>
      <c r="D282" s="25">
        <f>IF([1]DB!B6=13,[1]DB!E282,"")</f>
        <v>8</v>
      </c>
      <c r="E282" s="25">
        <f>IF(B6=13,DGET(A11:AF75,"Total",A540:A541),D282)</f>
        <v>4</v>
      </c>
      <c r="F282" s="25" t="str">
        <f>[1]DB!B169</f>
        <v>Chelsea</v>
      </c>
      <c r="G282" s="25" t="str">
        <f>IF(B6=13,B169,F282)</f>
        <v>Futte</v>
      </c>
      <c r="H282" s="25" t="str">
        <f>IF(B6=13,D169,B169)</f>
        <v>Chelsea</v>
      </c>
      <c r="I282" s="25">
        <f>IF([1]DB!B6=13,[1]DB!J282,"")</f>
        <v>9</v>
      </c>
      <c r="J282" s="25">
        <f>IF(B6=13,DGET(A11:AF75,"Total",G540:G541),I282)</f>
        <v>7</v>
      </c>
    </row>
    <row r="283" spans="1:10" x14ac:dyDescent="0.15">
      <c r="A283" s="25" t="str">
        <f>[1]DB!A170</f>
        <v>Lauge</v>
      </c>
      <c r="B283" s="25" t="str">
        <f>IF(B6=13,A170,A283)</f>
        <v>Idskov</v>
      </c>
      <c r="C283" s="25" t="str">
        <f>IF(B6=13,C170,A170)</f>
        <v>Futte</v>
      </c>
      <c r="D283" s="25">
        <f>IF([1]DB!B6=13,[1]DB!E283,"")</f>
        <v>8</v>
      </c>
      <c r="E283" s="25">
        <f>IF(B6=13,DGET(A11:AF75,"Total",B540:B541),D283)</f>
        <v>5</v>
      </c>
      <c r="F283" s="25" t="str">
        <f>[1]DB!B170</f>
        <v>Idskov</v>
      </c>
      <c r="G283" s="25" t="str">
        <f>IF(B6=13,B170,F283)</f>
        <v>Mauer</v>
      </c>
      <c r="H283" s="25" t="str">
        <f>IF(B6=13,D170,B170)</f>
        <v>Idskov</v>
      </c>
      <c r="I283" s="25">
        <f>IF([1]DB!B6=13,[1]DB!J283,"")</f>
        <v>9</v>
      </c>
      <c r="J283" s="25">
        <f>IF(B6=13,DGET(A11:AF75,"Total",H540:H541),I283)</f>
        <v>5</v>
      </c>
    </row>
    <row r="284" spans="1:10" x14ac:dyDescent="0.15">
      <c r="A284" s="25" t="str">
        <f>[1]DB!A171</f>
        <v>Kinks</v>
      </c>
      <c r="B284" s="25" t="str">
        <f>IF(B6=13,A171,A284)</f>
        <v>Laplace</v>
      </c>
      <c r="C284" s="25" t="str">
        <f>IF(B6=13,C171,A171)</f>
        <v>Mauer</v>
      </c>
      <c r="D284" s="25">
        <f>IF([1]DB!B6=13,[1]DB!E284,"")</f>
        <v>9</v>
      </c>
      <c r="E284" s="25">
        <f>IF(B6=13,DGET(A11:AF75,"Total",C540:C541),D284)</f>
        <v>4</v>
      </c>
      <c r="F284" s="25" t="str">
        <f>[1]DB!B171</f>
        <v>Laplace</v>
      </c>
      <c r="G284" s="25" t="str">
        <f>IF(B6=13,B171,F284)</f>
        <v>Lauge</v>
      </c>
      <c r="H284" s="25" t="str">
        <f>IF(B6=13,D171,B171)</f>
        <v>Laplace</v>
      </c>
      <c r="I284" s="25">
        <f>IF([1]DB!B6=13,[1]DB!J284,"")</f>
        <v>7</v>
      </c>
      <c r="J284" s="25">
        <f>IF(B6=13,DGET(A11:AF75,"Total",I540:I541),I284)</f>
        <v>4</v>
      </c>
    </row>
    <row r="285" spans="1:10" x14ac:dyDescent="0.15">
      <c r="A285" s="25" t="str">
        <f>[1]DB!A172</f>
        <v>MFP</v>
      </c>
      <c r="B285" s="25" t="str">
        <f>IF(B6=13,A172,A285)</f>
        <v>Murer</v>
      </c>
      <c r="C285" s="25" t="str">
        <f>IF(B6=13,C172,A172)</f>
        <v>Lauge</v>
      </c>
      <c r="D285" s="25">
        <f>IF([1]DB!B6=13,[1]DB!E285,"")</f>
        <v>7</v>
      </c>
      <c r="E285" s="25">
        <f>IF(B6=13,DGET(A11:AF75,"Total",D540:D541),D285)</f>
        <v>5</v>
      </c>
      <c r="F285" s="25" t="str">
        <f>[1]DB!B172</f>
        <v>Murer</v>
      </c>
      <c r="G285" s="25" t="str">
        <f>IF(B6=13,B172,F285)</f>
        <v>Kinks</v>
      </c>
      <c r="H285" s="25" t="str">
        <f>IF(B6=13,D172,B172)</f>
        <v>Murer</v>
      </c>
      <c r="I285" s="25">
        <f>IF([1]DB!B6=13,[1]DB!J285,"")</f>
        <v>8</v>
      </c>
      <c r="J285" s="25">
        <f>IF(B6=13,DGET(A11:AF75,"Total",J540:J541),I285)</f>
        <v>5</v>
      </c>
    </row>
    <row r="286" spans="1:10" x14ac:dyDescent="0.15">
      <c r="A286" s="25" t="str">
        <f>[1]DB!A173</f>
        <v>Nuser</v>
      </c>
      <c r="B286" s="25" t="str">
        <f>IF(B6=13,A173,A286)</f>
        <v>Nuser</v>
      </c>
      <c r="C286" s="25" t="str">
        <f>IF(B6=13,C173,A173)</f>
        <v>Kinks</v>
      </c>
      <c r="D286" s="25">
        <f>IF([1]DB!B6=13,[1]DB!E286,"")</f>
        <v>8</v>
      </c>
      <c r="E286" s="25">
        <f>IF(B6=13,DGET(A11:AF75,"Total",E540:E541),D286)</f>
        <v>4</v>
      </c>
      <c r="F286" s="25" t="str">
        <f>[1]DB!B173</f>
        <v>Højgård</v>
      </c>
      <c r="G286" s="25" t="str">
        <f>IF(B6=13,B173,F286)</f>
        <v>MFP</v>
      </c>
      <c r="H286" s="25" t="str">
        <f>IF(B6=13,D173,B173)</f>
        <v>Nuser</v>
      </c>
      <c r="I286" s="25">
        <f>IF([1]DB!B6=13,[1]DB!J286,"")</f>
        <v>8</v>
      </c>
      <c r="J286" s="25">
        <f>IF(B6=13,DGET(A11:AF75,"Total",K540:K541),I286)</f>
        <v>6</v>
      </c>
    </row>
    <row r="287" spans="1:10" x14ac:dyDescent="0.15">
      <c r="A287" s="25" t="str">
        <f>[1]DB!A174</f>
        <v>Futte</v>
      </c>
      <c r="B287" s="25" t="str">
        <f>IF(B6=13,A174,A287)</f>
        <v>Højgård</v>
      </c>
      <c r="C287" s="25" t="str">
        <f>IF(B6=13,C174,A174)</f>
        <v>MFP</v>
      </c>
      <c r="D287" s="25">
        <f>IF([1]DB!B6=13,[1]DB!E287,"")</f>
        <v>9</v>
      </c>
      <c r="E287" s="25">
        <f>IF(B6=13,DGET(A11:AF75,"Total",F540:F541),D287)</f>
        <v>5</v>
      </c>
      <c r="F287" s="25" t="str">
        <f>[1]DB!B174</f>
        <v>Steam</v>
      </c>
      <c r="G287" s="25" t="str">
        <f>IF(B6=13,B174,F287)</f>
        <v>Steam</v>
      </c>
      <c r="H287" s="25" t="str">
        <f>IF(B6=13,D174,B174)</f>
        <v>Højgård</v>
      </c>
      <c r="I287" s="25">
        <f>IF([1]DB!B6=13,[1]DB!J287,"")</f>
        <v>9</v>
      </c>
      <c r="J287" s="25">
        <f>IF(B6=13,DGET(A11:AF75,"Total",L540:L541),I287)</f>
        <v>5</v>
      </c>
    </row>
    <row r="288" spans="1:10" x14ac:dyDescent="0.15">
      <c r="A288" s="25" t="s">
        <v>75</v>
      </c>
      <c r="B288" s="25" t="s">
        <v>76</v>
      </c>
      <c r="C288" s="25" t="s">
        <v>77</v>
      </c>
      <c r="D288" s="25" t="s">
        <v>78</v>
      </c>
      <c r="E288" s="25" t="s">
        <v>73</v>
      </c>
      <c r="F288" s="25" t="s">
        <v>82</v>
      </c>
      <c r="G288" s="25" t="s">
        <v>80</v>
      </c>
      <c r="H288" s="25" t="s">
        <v>81</v>
      </c>
      <c r="I288" s="25" t="s">
        <v>78</v>
      </c>
      <c r="J288" s="25" t="s">
        <v>73</v>
      </c>
    </row>
    <row r="289" spans="1:90" x14ac:dyDescent="0.15">
      <c r="A289" s="25" t="str">
        <f>[1]DB!A176</f>
        <v>Idskov</v>
      </c>
      <c r="B289" s="25" t="str">
        <f>IF(B6=13,A176,A289)</f>
        <v>Arsenal</v>
      </c>
      <c r="C289" s="25" t="str">
        <f>IF(B6=13,C176,A176)</f>
        <v>Agger</v>
      </c>
      <c r="D289" s="25">
        <f>IF([1]DB!B6=13,[1]DB!E289,"")</f>
        <v>9</v>
      </c>
      <c r="E289" s="25">
        <f>IF(B6=13,DGET(A11:AF75,"Total",A542:A543),D289)</f>
        <v>4</v>
      </c>
      <c r="F289" s="25" t="str">
        <f>[1]DB!B176</f>
        <v>Arsenal</v>
      </c>
      <c r="G289" s="25" t="str">
        <f>IF(B6=13,B176,F289)</f>
        <v>Select</v>
      </c>
      <c r="H289" s="25" t="str">
        <f>IF(B6=13,D176,B176)</f>
        <v>Arsenal</v>
      </c>
      <c r="I289" s="25">
        <f>IF([1]DB!B6=13,[1]DB!J289,"")</f>
        <v>9</v>
      </c>
      <c r="J289" s="25">
        <f>IF(B6=13,DGET(A11:AF75,"Total",G542:G543),I289)</f>
        <v>6</v>
      </c>
    </row>
    <row r="290" spans="1:90" x14ac:dyDescent="0.15">
      <c r="A290" s="25" t="str">
        <f>[1]DB!A177</f>
        <v>Håvard</v>
      </c>
      <c r="B290" s="25" t="str">
        <f>IF(B6=13,A177,A290)</f>
        <v>Livpool</v>
      </c>
      <c r="C290" s="25" t="str">
        <f>IF(B6=13,C177,A177)</f>
        <v>Select</v>
      </c>
      <c r="D290" s="25">
        <f>IF([1]DB!B6=13,[1]DB!E290,"")</f>
        <v>8</v>
      </c>
      <c r="E290" s="25">
        <f>IF(B6=13,DGET(A11:AF75,"Total",B542:B543),D290)</f>
        <v>5</v>
      </c>
      <c r="F290" s="25" t="str">
        <f>[1]DB!B177</f>
        <v>Livpool</v>
      </c>
      <c r="G290" s="25" t="str">
        <f>IF(B6=13,B177,F290)</f>
        <v>Idskov</v>
      </c>
      <c r="H290" s="25" t="str">
        <f>IF(B6=13,D177,B177)</f>
        <v>Livpool</v>
      </c>
      <c r="I290" s="25">
        <f>IF([1]DB!B6=13,[1]DB!J290,"")</f>
        <v>7</v>
      </c>
      <c r="J290" s="25">
        <f>IF(B6=13,DGET(A11:AF75,"Total",H542:H543),I290)</f>
        <v>5</v>
      </c>
    </row>
    <row r="291" spans="1:90" x14ac:dyDescent="0.15">
      <c r="A291" s="25" t="str">
        <f>[1]DB!A178</f>
        <v>Cottee</v>
      </c>
      <c r="B291" s="25" t="str">
        <f>IF(B6=13,A178,A291)</f>
        <v>Harry</v>
      </c>
      <c r="C291" s="25" t="str">
        <f>IF(B6=13,C178,A178)</f>
        <v>Idskov</v>
      </c>
      <c r="D291" s="25">
        <f>IF([1]DB!B6=13,[1]DB!E291,"")</f>
        <v>9</v>
      </c>
      <c r="E291" s="25">
        <f>IF(B6=13,DGET(A11:AF75,"Total",C542:C543),D291)</f>
        <v>4</v>
      </c>
      <c r="F291" s="25" t="str">
        <f>[1]DB!B178</f>
        <v>Harry</v>
      </c>
      <c r="G291" s="25" t="str">
        <f>IF(B6=13,B178,F291)</f>
        <v>Håvard</v>
      </c>
      <c r="H291" s="25" t="str">
        <f>IF(B6=13,D178,B178)</f>
        <v>Harry</v>
      </c>
      <c r="I291" s="25">
        <f>IF([1]DB!B6=13,[1]DB!J291,"")</f>
        <v>8</v>
      </c>
      <c r="J291" s="25">
        <f>IF(B6=13,DGET(A11:AF75,"Total",I542:I543),I291)</f>
        <v>5</v>
      </c>
    </row>
    <row r="292" spans="1:90" x14ac:dyDescent="0.15">
      <c r="A292" s="25" t="str">
        <f>[1]DB!A179</f>
        <v>Zico</v>
      </c>
      <c r="B292" s="25" t="str">
        <f>IF(B6=13,A179,A292)</f>
        <v>SPVK</v>
      </c>
      <c r="C292" s="25" t="str">
        <f>IF(B6=13,C179,A179)</f>
        <v>Håvard</v>
      </c>
      <c r="D292" s="25">
        <f>IF([1]DB!B6=13,[1]DB!E292,"")</f>
        <v>8</v>
      </c>
      <c r="E292" s="25">
        <f>IF(B6=13,DGET(A11:AF75,"Total",D542:D543),D292)</f>
        <v>6</v>
      </c>
      <c r="F292" s="25" t="str">
        <f>[1]DB!B179</f>
        <v>SPVK</v>
      </c>
      <c r="G292" s="25" t="str">
        <f>IF(B6=13,B179,F292)</f>
        <v>Cottee</v>
      </c>
      <c r="H292" s="25" t="str">
        <f>IF(B6=13,D179,B179)</f>
        <v>SPVK</v>
      </c>
      <c r="I292" s="25">
        <f>IF([1]DB!B6=13,[1]DB!J292,"")</f>
        <v>8</v>
      </c>
      <c r="J292" s="25">
        <f>IF(B6=13,DGET(A11:AF75,"Total",J542:J543),I292)</f>
        <v>5</v>
      </c>
    </row>
    <row r="293" spans="1:90" x14ac:dyDescent="0.15">
      <c r="A293" s="25" t="str">
        <f>[1]DB!A180</f>
        <v>Far</v>
      </c>
      <c r="B293" s="25" t="str">
        <f>IF(B6=13,A180,A293)</f>
        <v>Far</v>
      </c>
      <c r="C293" s="25" t="str">
        <f>IF(B6=13,C180,A180)</f>
        <v>Cottee</v>
      </c>
      <c r="D293" s="25">
        <f>IF([1]DB!B6=13,[1]DB!E293,"")</f>
        <v>9</v>
      </c>
      <c r="E293" s="25">
        <f>IF(B6=13,DGET(A11:AF75,"Total",E542:E543),D293)</f>
        <v>6</v>
      </c>
      <c r="F293" s="25" t="str">
        <f>[1]DB!B180</f>
        <v>Frydkær</v>
      </c>
      <c r="G293" s="25" t="str">
        <f>IF(B6=13,B180,F293)</f>
        <v>Zico</v>
      </c>
      <c r="H293" s="25" t="str">
        <f>IF(B6=13,D180,B180)</f>
        <v>Far</v>
      </c>
      <c r="I293" s="25">
        <f>IF([1]DB!B6=13,[1]DB!J293,"")</f>
        <v>8</v>
      </c>
      <c r="J293" s="25">
        <f>IF(B6=13,DGET(A11:AF75,"Total",K542:K543),I293)</f>
        <v>5</v>
      </c>
    </row>
    <row r="294" spans="1:90" x14ac:dyDescent="0.15">
      <c r="A294" s="25" t="str">
        <f>[1]DB!A181</f>
        <v>Select</v>
      </c>
      <c r="B294" s="25" t="str">
        <f>IF(B6=13,A181,A294)</f>
        <v>Frydkær</v>
      </c>
      <c r="C294" s="25" t="str">
        <f>IF(B6=13,C181,A181)</f>
        <v>Zico</v>
      </c>
      <c r="D294" s="25">
        <f>IF([1]DB!B6=13,[1]DB!E294,"")</f>
        <v>9</v>
      </c>
      <c r="E294" s="25">
        <f>IF(B6=13,DGET(A11:AF75,"Total",F542:F543),D294)</f>
        <v>6</v>
      </c>
      <c r="F294" s="25" t="str">
        <f>[1]DB!B181</f>
        <v>Agger</v>
      </c>
      <c r="G294" s="25" t="str">
        <f>IF(B6=13,B181,F294)</f>
        <v>Agger</v>
      </c>
      <c r="H294" s="25" t="str">
        <f>IF(B6=13,D181,B181)</f>
        <v>Frydkær</v>
      </c>
      <c r="I294" s="25">
        <f>IF([1]DB!B6=13,[1]DB!J294,"")</f>
        <v>8</v>
      </c>
      <c r="J294" s="25">
        <f>IF(B6=13,DGET(A11:AF75,"Total",L542:L543),I294)</f>
        <v>4</v>
      </c>
    </row>
    <row r="295" spans="1:90" x14ac:dyDescent="0.15">
      <c r="A295" s="25" t="s">
        <v>75</v>
      </c>
      <c r="B295" s="25" t="s">
        <v>76</v>
      </c>
      <c r="C295" s="25" t="s">
        <v>77</v>
      </c>
      <c r="D295" s="25" t="s">
        <v>78</v>
      </c>
      <c r="E295" s="25" t="s">
        <v>73</v>
      </c>
      <c r="F295" s="25" t="s">
        <v>82</v>
      </c>
      <c r="G295" s="25" t="s">
        <v>80</v>
      </c>
      <c r="H295" s="25" t="s">
        <v>81</v>
      </c>
      <c r="I295" s="25" t="s">
        <v>78</v>
      </c>
      <c r="J295" s="25" t="s">
        <v>73</v>
      </c>
    </row>
    <row r="296" spans="1:90" x14ac:dyDescent="0.15">
      <c r="A296" s="25" t="str">
        <f>[1]DB!A183</f>
        <v>Gunners</v>
      </c>
      <c r="B296" s="25" t="str">
        <f>IF(B6=13,A183,A296)</f>
        <v>Forest</v>
      </c>
      <c r="C296" s="25" t="str">
        <f>IF(B6=13,C183,A183)</f>
        <v>Far</v>
      </c>
      <c r="D296" s="25">
        <f>IF([1]DB!B6=13,[1]DB!E296,"")</f>
        <v>6</v>
      </c>
      <c r="E296" s="25">
        <f>IF(B6=13,DGET(A11:AF75,"Total",A544:A545),D296)</f>
        <v>5</v>
      </c>
      <c r="F296" s="25" t="str">
        <f>[1]DB!B183</f>
        <v>Forest</v>
      </c>
      <c r="G296" s="25" t="str">
        <f>IF(B6=13,B183,F296)</f>
        <v>Steam</v>
      </c>
      <c r="H296" s="25" t="str">
        <f>IF(B6=13,D183,B183)</f>
        <v>Forest</v>
      </c>
      <c r="I296" s="25">
        <f>IF([1]DB!B6=13,[1]DB!J296,"")</f>
        <v>9</v>
      </c>
      <c r="J296" s="25">
        <f>IF(B6=13,DGET(A11:AF75,"Total",G544:G545),I296)</f>
        <v>5</v>
      </c>
    </row>
    <row r="297" spans="1:90" x14ac:dyDescent="0.15">
      <c r="A297" s="25" t="str">
        <f>[1]DB!A184</f>
        <v>Select</v>
      </c>
      <c r="B297" s="25" t="str">
        <f>IF(B6=13,A184,A297)</f>
        <v>Futte</v>
      </c>
      <c r="C297" s="25" t="str">
        <f>IF(B6=13,C184,A184)</f>
        <v>Steam</v>
      </c>
      <c r="D297" s="25">
        <f>IF([1]DB!B6=13,[1]DB!E297,"")</f>
        <v>9</v>
      </c>
      <c r="E297" s="25">
        <f>IF(B6=13,DGET(A11:AF75,"Total",B544:B545),D297)</f>
        <v>7</v>
      </c>
      <c r="F297" s="25" t="str">
        <f>[1]DB!B184</f>
        <v>Futte</v>
      </c>
      <c r="G297" s="25" t="str">
        <f>IF(B6=13,B184,F297)</f>
        <v>Gunners</v>
      </c>
      <c r="H297" s="25" t="str">
        <f>IF(B6=13,D184,B184)</f>
        <v>Futte</v>
      </c>
      <c r="I297" s="25">
        <f>IF([1]DB!B6=13,[1]DB!J297,"")</f>
        <v>9</v>
      </c>
      <c r="J297" s="25">
        <f>IF(B6=13,DGET(A11:AF75,"Total",H544:H545),I297)</f>
        <v>7</v>
      </c>
    </row>
    <row r="298" spans="1:90" x14ac:dyDescent="0.15">
      <c r="A298" s="25" t="str">
        <f>[1]DB!A185</f>
        <v>Flinca</v>
      </c>
      <c r="B298" s="25" t="str">
        <f>IF(B6=13,A185,A298)</f>
        <v>Percy</v>
      </c>
      <c r="C298" s="25" t="str">
        <f>IF(B6=13,C185,A185)</f>
        <v>Gunners</v>
      </c>
      <c r="D298" s="25">
        <f>IF([1]DB!B6=13,[1]DB!E298,"")</f>
        <v>8</v>
      </c>
      <c r="E298" s="25">
        <f>IF(B6=13,DGET(A11:AF75,"Total",C544:C545),D298)</f>
        <v>4</v>
      </c>
      <c r="F298" s="25" t="str">
        <f>[1]DB!B185</f>
        <v>Percy</v>
      </c>
      <c r="G298" s="25" t="str">
        <f>IF(B6=13,B185,F298)</f>
        <v>Select</v>
      </c>
      <c r="H298" s="25" t="str">
        <f>IF(B6=13,D185,B185)</f>
        <v>Percy</v>
      </c>
      <c r="I298" s="25">
        <f>IF([1]DB!B6=13,[1]DB!J298,"")</f>
        <v>9</v>
      </c>
      <c r="J298" s="25">
        <f>IF(B6=13,DGET(A11:AF75,"Total",I544:I545),I298)</f>
        <v>6</v>
      </c>
    </row>
    <row r="299" spans="1:90" x14ac:dyDescent="0.15">
      <c r="A299" s="25" t="str">
        <f>[1]DB!A186</f>
        <v>Benbo</v>
      </c>
      <c r="B299" s="25" t="str">
        <f>IF(B6=13,A186,A299)</f>
        <v>LPHJ</v>
      </c>
      <c r="C299" s="25" t="str">
        <f>IF(B6=13,C186,A186)</f>
        <v>Select</v>
      </c>
      <c r="D299" s="25">
        <f>IF([1]DB!B6=13,[1]DB!E299,"")</f>
        <v>8</v>
      </c>
      <c r="E299" s="25">
        <f>IF(B6=13,DGET(A11:AF75,"Total",D544:D545),D299)</f>
        <v>6</v>
      </c>
      <c r="F299" s="25" t="str">
        <f>[1]DB!B186</f>
        <v>LPHJ</v>
      </c>
      <c r="G299" s="25" t="str">
        <f>IF(B6=13,B186,F299)</f>
        <v>Flinca</v>
      </c>
      <c r="H299" s="25" t="str">
        <f>IF(B6=13,D186,B186)</f>
        <v>LPHJ</v>
      </c>
      <c r="I299" s="25">
        <f>IF([1]DB!B6=13,[1]DB!J299,"")</f>
        <v>8</v>
      </c>
      <c r="J299" s="25">
        <f>IF(B6=13,DGET(A11:AF75,"Total",J544:J545),I299)</f>
        <v>5</v>
      </c>
    </row>
    <row r="300" spans="1:90" x14ac:dyDescent="0.15">
      <c r="A300" s="25" t="str">
        <f>[1]DB!A187</f>
        <v>Himbo</v>
      </c>
      <c r="B300" s="25" t="str">
        <f>IF(B6=13,A187,A300)</f>
        <v>Himbo</v>
      </c>
      <c r="C300" s="25" t="str">
        <f>IF(B6=13,C187,A187)</f>
        <v>Flinca</v>
      </c>
      <c r="D300" s="25">
        <f>IF([1]DB!B6=13,[1]DB!E300,"")</f>
        <v>9</v>
      </c>
      <c r="E300" s="25">
        <f>IF(B6=13,DGET(A11:AF75,"Total",E544:E545),D300)</f>
        <v>5</v>
      </c>
      <c r="F300" s="25" t="str">
        <f>[1]DB!B187</f>
        <v>Murer</v>
      </c>
      <c r="G300" s="25" t="str">
        <f>IF(B6=13,B187,F300)</f>
        <v>Benbo</v>
      </c>
      <c r="H300" s="25" t="str">
        <f>IF(B6=13,D187,B187)</f>
        <v>Himbo</v>
      </c>
      <c r="I300" s="25">
        <f>IF([1]DB!B6=13,[1]DB!J300,"")</f>
        <v>8</v>
      </c>
      <c r="J300" s="25">
        <f>IF(B6=13,DGET(A11:AF75,"Total",K544:K545),I300)</f>
        <v>6</v>
      </c>
    </row>
    <row r="301" spans="1:90" x14ac:dyDescent="0.15">
      <c r="A301" s="25" t="str">
        <f>[1]DB!A188</f>
        <v>Steam</v>
      </c>
      <c r="B301" s="25" t="str">
        <f>IF(B6=13,A188,A301)</f>
        <v>Murer</v>
      </c>
      <c r="C301" s="25" t="str">
        <f>IF(B6=13,C188,A188)</f>
        <v>Benbo</v>
      </c>
      <c r="D301" s="25">
        <f>IF([1]DB!B6=13,[1]DB!E301,"")</f>
        <v>9</v>
      </c>
      <c r="E301" s="25">
        <f>IF(B6=13,DGET(A11:AF75,"Total",F544:F545),D301)</f>
        <v>5</v>
      </c>
      <c r="F301" s="25" t="str">
        <f>[1]DB!B188</f>
        <v>Far</v>
      </c>
      <c r="G301" s="25" t="str">
        <f>IF(B6=13,B188,F301)</f>
        <v>Far</v>
      </c>
      <c r="H301" s="25" t="str">
        <f>IF(B6=13,D188,B188)</f>
        <v>Murer</v>
      </c>
      <c r="I301" s="25">
        <f>IF([1]DB!B6=13,[1]DB!J301,"")</f>
        <v>9</v>
      </c>
      <c r="J301" s="25">
        <f>IF(B6=13,DGET(A11:AF75,"Total",L544:L545),I301)</f>
        <v>6</v>
      </c>
    </row>
    <row r="303" spans="1:90" x14ac:dyDescent="0.15">
      <c r="A303" s="25" t="s">
        <v>17</v>
      </c>
      <c r="B303" s="25" t="s">
        <v>86</v>
      </c>
      <c r="C303" s="25" t="s">
        <v>45</v>
      </c>
      <c r="D303" s="25" t="s">
        <v>102</v>
      </c>
      <c r="E303" s="25" t="s">
        <v>103</v>
      </c>
      <c r="F303" s="25" t="s">
        <v>87</v>
      </c>
      <c r="G303" s="25" t="s">
        <v>88</v>
      </c>
      <c r="H303" s="25" t="s">
        <v>89</v>
      </c>
      <c r="I303" s="25" t="s">
        <v>90</v>
      </c>
      <c r="J303" s="25" t="s">
        <v>91</v>
      </c>
      <c r="K303" s="25" t="s">
        <v>92</v>
      </c>
      <c r="L303" s="25" t="s">
        <v>93</v>
      </c>
      <c r="M303" s="25" t="s">
        <v>94</v>
      </c>
      <c r="N303" s="25" t="s">
        <v>95</v>
      </c>
      <c r="O303" s="25" t="s">
        <v>96</v>
      </c>
      <c r="P303" s="25" t="s">
        <v>78</v>
      </c>
      <c r="Q303" s="25" t="s">
        <v>104</v>
      </c>
      <c r="R303" s="25" t="s">
        <v>73</v>
      </c>
      <c r="S303" s="25" t="s">
        <v>97</v>
      </c>
      <c r="T303" s="25" t="s">
        <v>98</v>
      </c>
      <c r="U303" s="25" t="s">
        <v>105</v>
      </c>
      <c r="V303" s="25" t="s">
        <v>99</v>
      </c>
      <c r="W303" s="25" t="s">
        <v>100</v>
      </c>
      <c r="X303" s="25" t="s">
        <v>106</v>
      </c>
      <c r="Y303" s="25" t="s">
        <v>101</v>
      </c>
      <c r="Z303" s="25" t="s">
        <v>107</v>
      </c>
      <c r="AA303" s="25" t="s">
        <v>79</v>
      </c>
      <c r="AB303" s="25" t="s">
        <v>109</v>
      </c>
      <c r="AC303" s="25" t="s">
        <v>108</v>
      </c>
      <c r="AD303" s="25" t="s">
        <v>110</v>
      </c>
      <c r="AE303" s="175" t="str">
        <f>A304</f>
        <v>Far</v>
      </c>
      <c r="AF303" s="175"/>
      <c r="AG303" s="175"/>
      <c r="AH303" s="106"/>
      <c r="AI303" s="175" t="str">
        <f>A305</f>
        <v>LPHJ</v>
      </c>
      <c r="AJ303" s="175"/>
      <c r="AK303" s="175"/>
      <c r="AL303" s="175"/>
      <c r="AM303" s="175" t="str">
        <f>A306</f>
        <v>Chelsea</v>
      </c>
      <c r="AN303" s="175"/>
      <c r="AO303" s="175"/>
      <c r="AP303" s="175"/>
      <c r="AQ303" s="175" t="str">
        <f>A307</f>
        <v>Frydkær</v>
      </c>
      <c r="AR303" s="175"/>
      <c r="AS303" s="175"/>
      <c r="AT303" s="175"/>
      <c r="AU303" s="175" t="str">
        <f>A308</f>
        <v>SPVK</v>
      </c>
      <c r="AV303" s="175"/>
      <c r="AW303" s="175"/>
      <c r="AX303" s="175"/>
      <c r="AY303" s="175" t="str">
        <f>A309</f>
        <v>United</v>
      </c>
      <c r="AZ303" s="175"/>
      <c r="BA303" s="175"/>
      <c r="BB303" s="175"/>
      <c r="BC303" s="175" t="str">
        <f>A310</f>
        <v>Kinks</v>
      </c>
      <c r="BD303" s="175"/>
      <c r="BE303" s="175"/>
      <c r="BF303" s="175"/>
      <c r="BG303" s="175" t="str">
        <f>A311</f>
        <v>Kudsken</v>
      </c>
      <c r="BH303" s="175"/>
      <c r="BI303" s="175"/>
      <c r="BJ303" s="175"/>
      <c r="BK303" s="175" t="str">
        <f>A312</f>
        <v>Idskov</v>
      </c>
      <c r="BL303" s="175"/>
      <c r="BM303" s="175"/>
      <c r="BN303" s="175"/>
      <c r="BO303" s="175" t="str">
        <f>A313</f>
        <v>Højgård</v>
      </c>
      <c r="BP303" s="175"/>
      <c r="BQ303" s="175"/>
      <c r="BR303" s="175"/>
      <c r="BS303" s="175" t="str">
        <f>A314</f>
        <v>Lund</v>
      </c>
      <c r="BT303" s="175"/>
      <c r="BU303" s="175"/>
      <c r="BV303" s="175"/>
      <c r="BW303" s="175" t="str">
        <f>A315</f>
        <v>Select</v>
      </c>
      <c r="BX303" s="175"/>
      <c r="BY303" s="175"/>
      <c r="BZ303" s="175"/>
      <c r="CA303" s="25" t="s">
        <v>111</v>
      </c>
      <c r="CB303" s="25" t="s">
        <v>112</v>
      </c>
      <c r="CC303" s="25" t="s">
        <v>25</v>
      </c>
      <c r="CD303" s="25" t="s">
        <v>26</v>
      </c>
      <c r="CE303" s="25" t="s">
        <v>113</v>
      </c>
      <c r="CF303" s="175" t="s">
        <v>114</v>
      </c>
      <c r="CG303" s="175"/>
      <c r="CH303" s="175">
        <v>2</v>
      </c>
      <c r="CI303" s="175"/>
      <c r="CJ303" s="106"/>
      <c r="CL303" s="25" t="s">
        <v>115</v>
      </c>
    </row>
    <row r="304" spans="1:90" x14ac:dyDescent="0.15">
      <c r="A304" s="25" t="str">
        <f>[1]DB!A304</f>
        <v>Far</v>
      </c>
      <c r="B304" s="25" t="str">
        <f>[1]DB!B304</f>
        <v>Far (1)</v>
      </c>
      <c r="C304" s="25">
        <f>[1]DB!C304</f>
        <v>10</v>
      </c>
      <c r="D304" s="25">
        <f>IF(A304=A78,1,0)+IF(A304=B78,2,0)+IF(A304=A79,3,0)+IF(A304=B79,4,0)+IF(A304=A80,5,0)+IF(A304=B80,6,0)+IF(A304=A81,7,0)+IF(A304=B81,8,0)+IF(A304=A82,9,0)+IF(A304=B82,10,0)+IF(A304=A83,11,0)+IF(A304=B83,12,0)</f>
        <v>1</v>
      </c>
      <c r="E304" s="25">
        <f>IF(EVEN(D304)=D304,D304-1,D304+1)</f>
        <v>2</v>
      </c>
      <c r="F304" s="25">
        <f>[1]DB!G304</f>
        <v>0</v>
      </c>
      <c r="G304" s="25">
        <f>IF(B6=13,DGET(A11:K75,"Dis E",N514:N515),F304)</f>
        <v>0</v>
      </c>
      <c r="H304" s="25">
        <f>[1]DB!I304</f>
        <v>0</v>
      </c>
      <c r="I304" s="25">
        <f>IF(B6=13,DGET(A11:K75,"Udm E",N514:N515),H304)</f>
        <v>0</v>
      </c>
      <c r="J304" s="25">
        <f>[1]DB!K304</f>
        <v>0</v>
      </c>
      <c r="K304" s="25">
        <f>IF(B6=13,DGET(A11:K75,"MR E",N514:N515),J304)</f>
        <v>0</v>
      </c>
      <c r="L304" s="25">
        <f>[1]DB!M304</f>
        <v>0</v>
      </c>
      <c r="M304" s="25">
        <f>IF(B6=13,DGET(A11:K75,"Res E",N514:N515),L304)</f>
        <v>0</v>
      </c>
      <c r="N304" s="25">
        <f>[1]DB!O304</f>
        <v>9</v>
      </c>
      <c r="O304" s="25">
        <f>IF(B6=13,IF(AND(G304=0,I304=0),N304+1,0),N304)</f>
        <v>10</v>
      </c>
      <c r="P304" s="25">
        <f>[1]DB!S304</f>
        <v>63</v>
      </c>
      <c r="Q304" s="25">
        <f>IF(A304="",0,DGET(A11:AF75,"Total",N514:N515))</f>
        <v>6</v>
      </c>
      <c r="R304" s="25">
        <f>IF(A304="",0,DGET(A11:AF75,"ES N",N514:N515))</f>
        <v>6</v>
      </c>
      <c r="S304" s="25">
        <f>IF(B6=13,IF(OR(G304=1,I304=1),0,P304+R304),P304)</f>
        <v>69</v>
      </c>
      <c r="T304" s="25">
        <f>[1]DB!V304</f>
        <v>62</v>
      </c>
      <c r="U304" s="25">
        <f>IF(A304="",0,DGET(A303:Q315,"Total N",N546:N547))</f>
        <v>7</v>
      </c>
      <c r="V304" s="25">
        <f>IF(B6=13,IF(OR(G304=1,I304=1),0,T304+U304),T304)</f>
        <v>69</v>
      </c>
      <c r="W304" s="25">
        <f>[1]DB!Y304</f>
        <v>12</v>
      </c>
      <c r="X304" s="25">
        <f>IF(OR(G304=1,I304=1,J304&lt;&gt;K304),0,IF(R304&gt;U304,3,IF(R304=U304,1,0)))</f>
        <v>0</v>
      </c>
      <c r="Y304" s="25">
        <f>IF(B6=13,IF(OR(G304=1,I304=1),0,W304+X304),W304)</f>
        <v>12</v>
      </c>
      <c r="Z304" s="25">
        <f>[1]DB!AC304</f>
        <v>10</v>
      </c>
      <c r="AA304" s="25">
        <f>IF(A304="",0,DGET(A11:AF75,"BU Pl.",N514:N515))</f>
        <v>52</v>
      </c>
      <c r="AB304" s="25">
        <f>(AA304*65)+Z304</f>
        <v>3390</v>
      </c>
      <c r="AC304" s="25">
        <f>IF(B6=13,RANK(AB304,AB304:AB315,1),Z304)</f>
        <v>11</v>
      </c>
      <c r="AD304" s="25">
        <f>IF(B6=13,IF(AA304&gt;DGET(A303:AC315,"BU N",N546:N547),1,IF(AA304=DGET(A303:AC315,"BU N",N546:N547),0,-1)),0)</f>
        <v>-1</v>
      </c>
      <c r="AE304" s="25">
        <f>IF(B6=13,IF(OR(G304=1,I304=1),0,IF(E304=D304,R304,[1]DB!AE304)),[1]DB!AE304)</f>
        <v>0</v>
      </c>
      <c r="AF304" s="25">
        <f>IF(B6=13,IF(OR(G304=1,I304=1),0,IF(E304=D304,U304,[1]DB!AF304)),[1]DB!AF304)</f>
        <v>0</v>
      </c>
      <c r="AG304" s="25">
        <f>IF(B6=13,IF(OR(G304=1,I304=1),0,IF(E304=D304,X304,[1]DB!AG304)),[1]DB!AG304)</f>
        <v>0</v>
      </c>
      <c r="AH304" s="25">
        <f>IF(B6=13,IF(OR(G304=1,I304=1),0,IF(E304=D304,AD304,[1]DB!AH304)),[1]DB!AH304)</f>
        <v>0</v>
      </c>
      <c r="AI304" s="25">
        <f>IF(B6=13,IF(OR(G304=1,I304=1),0,IF(E304=D305,R304,[1]DB!AI304)),[1]DB!AI304)</f>
        <v>6</v>
      </c>
      <c r="AJ304" s="25">
        <f>IF(B6=13,IF(OR(G304=1,I304=1),0,IF(E304=D305,U304,[1]DB!AJ304)),[1]DB!AJ304)</f>
        <v>6</v>
      </c>
      <c r="AK304" s="25">
        <f>IF(B6=13,IF(OR(G304=1,I304=1),0,IF(E304=D305,X304,[1]DB!AK304)),[1]DB!AK304)</f>
        <v>1</v>
      </c>
      <c r="AL304" s="25">
        <f>IF(B6=13,IF(OR(G304=1,I304=1),0,IF(E304=D305,AD304,[1]DB!AL304)),[1]DB!AL304)</f>
        <v>1</v>
      </c>
      <c r="AM304" s="25">
        <f>IF(B6=13,IF(OR(G304=1,I304=1),0,IF(E304=D306,R304,[1]DB!AM304)),[1]DB!AM304)</f>
        <v>6</v>
      </c>
      <c r="AN304" s="25">
        <f>IF(B6=13,IF(OR(G304=1,I304=1),0,IF(E304=D306,U304,[1]DB!AN304)),[1]DB!AN304)</f>
        <v>8</v>
      </c>
      <c r="AO304" s="25">
        <f>IF(B6=13,IF(OR(G304=1,I304=1),0,IF(E304=D306,X304,[1]DB!AO304)),[1]DB!AO304)</f>
        <v>0</v>
      </c>
      <c r="AP304" s="25">
        <f>IF(B6=13,IF(OR(G304=1,I304=1),0,IF(E304=D306,AD304,[1]DB!AP304)),[1]DB!AP304)</f>
        <v>-1</v>
      </c>
      <c r="AQ304" s="25">
        <f>IF(B6=13,IF(OR(G304=1,I304=1),0,IF(E304=D307,R304,[1]DB!AQ304)),[1]DB!AQ304)</f>
        <v>0</v>
      </c>
      <c r="AR304" s="25">
        <f>IF(B6=13,IF(OR(G304=1,I304=1),0,IF(E304=D307,U304,[1]DB!AR304)),[1]DB!AR304)</f>
        <v>0</v>
      </c>
      <c r="AS304" s="25">
        <f>IF(B6=13,IF(OR(G304=1,I304=1),0,IF(E304=D307,X304,[1]DB!AS304)),[1]DB!AS304)</f>
        <v>0</v>
      </c>
      <c r="AT304" s="25">
        <f>IF(B6=13,IF(OR(G304=1,I304=1),0,IF(E304=D307,AD304,[1]DB!AT304)),[1]DB!AT304)</f>
        <v>0</v>
      </c>
      <c r="AU304" s="25">
        <f>IF(B6=13,IF(OR(G304=1,I304=1),0,IF(E304=D308,R304,[1]DB!AU304)),[1]DB!AU304)</f>
        <v>6</v>
      </c>
      <c r="AV304" s="25">
        <f>IF(B6=13,IF(OR(G304=1,I304=1),0,IF(E304=D308,U304,[1]DB!AV304)),[1]DB!AV304)</f>
        <v>6</v>
      </c>
      <c r="AW304" s="25">
        <f>IF(B6=13,IF(OR(G304=1,I304=1),0,IF(E304=D308,X304,[1]DB!AW304)),[1]DB!AW304)</f>
        <v>1</v>
      </c>
      <c r="AX304" s="25">
        <f>IF(B6=13,IF(OR(G304=1,I304=1),0,IF(E304=D308,AD304,[1]DB!AX304)),[1]DB!AX304)</f>
        <v>-1</v>
      </c>
      <c r="AY304" s="25">
        <f>IF(B6=13,IF(OR(G304=1,I304=1),0,IF(E304=D309,R304,[1]DB!AY304)),[1]DB!AY304)</f>
        <v>6</v>
      </c>
      <c r="AZ304" s="25">
        <f>IF(B6=13,IF(OR(G304=1,I304=1),0,IF(E304=D309,U304,[1]DB!AZ304)),[1]DB!AZ304)</f>
        <v>7</v>
      </c>
      <c r="BA304" s="25">
        <f>IF(B6=13,IF(OR(G304=1,I304=1),0,IF(E304=D309,X304,[1]DB!BA304)),[1]DB!BA304)</f>
        <v>0</v>
      </c>
      <c r="BB304" s="25">
        <f>IF(B6=13,IF(OR(G304=1,I304=1),0,IF(E304=D309,AD304,[1]DB!BB304)),[1]DB!BB304)</f>
        <v>-1</v>
      </c>
      <c r="BC304" s="25">
        <f>IF(B6=13,IF(OR(G304=1,I304=1),0,IF(E304=D310,R304,[1]DB!BC304)),[1]DB!BC304)</f>
        <v>8</v>
      </c>
      <c r="BD304" s="25">
        <f>IF(B6=13,IF(OR(G304=1,I304=1),0,IF(E304=D310,U304,[1]DB!BD304)),[1]DB!BD304)</f>
        <v>6</v>
      </c>
      <c r="BE304" s="25">
        <f>IF(B6=13,IF(OR(G304=1,I304=1),0,IF(E304=D310,X304,[1]DB!BE304)),[1]DB!BE304)</f>
        <v>3</v>
      </c>
      <c r="BF304" s="25">
        <f>IF(B6=13,IF(OR(G304=1,I304=1),0,IF(E304=D310,AD304,[1]DB!BF304)),[1]DB!BF304)</f>
        <v>1</v>
      </c>
      <c r="BG304" s="25">
        <f>IF(B6=13,IF(OR(G304=1,I304=1),0,IF(E304=D311,R304,[1]DB!BG304)),[1]DB!BG304)</f>
        <v>9</v>
      </c>
      <c r="BH304" s="25">
        <f>IF(B6=13,IF(OR(G304=1,I304=1),0,IF(E304=D311,U304,[1]DB!BH304)),[1]DB!BH304)</f>
        <v>6</v>
      </c>
      <c r="BI304" s="25">
        <f>IF(B6=13,IF(OR(G304=1,I304=1),0,IF(E304=D311,X304,[1]DB!BI304)),[1]DB!BI304)</f>
        <v>3</v>
      </c>
      <c r="BJ304" s="25">
        <f>IF(B6=13,IF(OR(G304=1,I304=1),0,IF(E304=D311,AD304,[1]DB!BJ304)),[1]DB!BJ304)</f>
        <v>1</v>
      </c>
      <c r="BK304" s="25">
        <f>IF(B6=13,IF(OR(G304=1,I304=1),0,IF(E304=D312,R304,[1]DB!BK304)),[1]DB!BK304)</f>
        <v>6</v>
      </c>
      <c r="BL304" s="25">
        <f>IF(B6=13,IF(OR(G304=1,I304=1),0,IF(E304=D312,U304,[1]DB!BL304)),[1]DB!BL304)</f>
        <v>8</v>
      </c>
      <c r="BM304" s="25">
        <f>IF(B6=13,IF(OR(G304=1,I304=1),0,IF(E304=D312,X304,[1]DB!BM304)),[1]DB!BM304)</f>
        <v>0</v>
      </c>
      <c r="BN304" s="25">
        <f>IF(B6=13,IF(OR(G304=1,I304=1),0,IF(E304=D312,AD304,[1]DB!BN304)),[1]DB!BN304)</f>
        <v>-1</v>
      </c>
      <c r="BO304" s="25">
        <f>IF(B6=13,IF(OR(G304=1,I304=1),0,IF(E304=D313,R304,[1]DB!BO304)),[1]DB!BO304)</f>
        <v>8</v>
      </c>
      <c r="BP304" s="25">
        <f>IF(B6=13,IF(OR(G304=1,I304=1),0,IF(E304=D313,U304,[1]DB!BP304)),[1]DB!BP304)</f>
        <v>8</v>
      </c>
      <c r="BQ304" s="25">
        <f>IF(B6=13,IF(OR(G304=1,I304=1),0,IF(E304=D313,X304,[1]DB!BQ304)),[1]DB!BQ304)</f>
        <v>1</v>
      </c>
      <c r="BR304" s="25">
        <f>IF(B6=13,IF(OR(G304=1,I304=1),0,IF(E304=D313,AD304,[1]DB!BR304)),[1]DB!BR304)</f>
        <v>1</v>
      </c>
      <c r="BS304" s="25">
        <f>IF(B6=13,IF(OR(G304=1,I304=1),0,IF(E304=D314,R304,[1]DB!BS304)),[1]DB!BS304)</f>
        <v>7</v>
      </c>
      <c r="BT304" s="25">
        <f>IF(B6=13,IF(OR(G304=1,I304=1),0,IF(E304=D314,U304,[1]DB!BT304)),[1]DB!BT304)</f>
        <v>8</v>
      </c>
      <c r="BU304" s="25">
        <f>IF(B6=13,IF(OR(G304=1,I304=1),0,IF(E304=D314,X304,[1]DB!BU304)),[1]DB!BU304)</f>
        <v>0</v>
      </c>
      <c r="BV304" s="25">
        <f>IF(B6=13,IF(OR(G304=1,I304=1),0,IF(E304=D314,AD304,[1]DB!BV304)),[1]DB!BV304)</f>
        <v>-1</v>
      </c>
      <c r="BW304" s="25">
        <f>IF(B6=13,IF(OR(G304=1,I304=1),0,IF(E304=D315,R304,[1]DB!BW304)),[1]DB!BW304)</f>
        <v>7</v>
      </c>
      <c r="BX304" s="25">
        <f>IF(B6=13,IF(OR(G304=1,I304=1),0,IF(E304=D315,U304,[1]DB!BX304)),[1]DB!BX304)</f>
        <v>6</v>
      </c>
      <c r="BY304" s="25">
        <f>IF(B6=13,IF(OR(G304=1,I304=1),0,IF(E304=D315,X304,[1]DB!BY304)),[1]DB!BY304)</f>
        <v>3</v>
      </c>
      <c r="BZ304" s="25">
        <f>IF(B6=13,IF(OR(G304=1,I304=1),0,IF(E304=D315,AD304,[1]DB!BZ304)),[1]DB!BZ304)</f>
        <v>1</v>
      </c>
      <c r="CA304" s="25">
        <f>(RANK(Y304,Y304:Y315,1)*169)+(RANK(S304,S304:S315,1)*13)+RANK(V304,V304:V315,0)</f>
        <v>952</v>
      </c>
      <c r="CB304" s="25">
        <f>RANK(CA304,CA304:CA315,1)</f>
        <v>6</v>
      </c>
      <c r="CC304" s="25">
        <f>IF(CB304=CB304,AE304,0)+IF(CB304=CB305,AI304,0)+IF(CB304=CB306,AM304,0)+IF(CB304=CB307,AQ304,0)+IF(CB304=CB308,AU304,0)+IF(CB304=CB309,AY304,0)+IF(CB304=CB310,BC304,0)+IF(CB304=CB311,BG304,0)+IF(CB304=CB312,BK304,0)+IF(CB304=CB313,BO304,0)+IF(CB304=CB314,BS304,0)+IF(CB304=CB315,BW304,0)</f>
        <v>0</v>
      </c>
      <c r="CD304" s="25">
        <f>IF(CB304=CB304,AF304,0)+IF(CB304=CB305,AJ304,0)+IF(CB304=CB306,AN304,0)+IF(CB304=CB307,AR304,0)+IF(CB304=CB308,AV304,0)+IF(CB304=CB309,AZ304,0)+IF(CB304=CB310,BD304,0)+IF(CB304=CB311,BH304,0)+IF(CB304=CB312,BL304,0)+IF(CB304=CB313,BP304,0)+IF(CB304=CB314,BT304,0)+IF(CB304=CB315,BX304,0)</f>
        <v>0</v>
      </c>
      <c r="CE304" s="25">
        <f>IF(CB304=CB304,AG304,0)+IF(CB304=CB305,AK304,0)+IF(CB304=CB306,AO304,0)+IF(CB304=CB307,AS304,0)+IF(CB304=CB308,AW304,0)+IF(CB304=CB309,BA304,0)+IF(CB304=CB310,BE304,0)+IF(CB304=CB311,BI304,0)+IF(CB304=CB312,BM304,0)+IF(CB304=CB313,BQ304,0)+IF(CB304=CB314,BU304,0)+IF(CB304=CB315,BY304,0)</f>
        <v>0</v>
      </c>
      <c r="CF304" s="25">
        <f>(RANK(CE304,CE304:CE315,1)*169)+(RANK(CC304,CC304:CC315,1)*13)+RANK(CD304,CD304:CD315,0)</f>
        <v>183</v>
      </c>
      <c r="CG304" s="25">
        <f>CB304+(RANK(CF304,CF304:CF315,1)*0.01)</f>
        <v>6.01</v>
      </c>
      <c r="CH304" s="25">
        <f>IF(COUNTIF(CG304:CG315,CG304)=2,IF(CG304=CG304,1,0)+IF(CG304=CG305,2,0)+IF(CG304=CG306,3,0)+IF(CG304=CG307,4,0)+IF(CG304=CG308,5,0)+IF(CG304=CG309,6,0)+IF(CG304=CG310,7,0)+IF(CG304=CG311,8,0)+IF(CG304=CG312,9,0)+IF(CG304=CG313,10,0)+IF(CG304=CG314,11,0)+IF(CG304=CG315,12,0)-1,0)</f>
        <v>0</v>
      </c>
      <c r="CI304" s="25">
        <f>IF(CH304=1,AH304,0)+IF(CH304=2,AL304,0)+IF(CH304=3,AP304,0)+IF(CH304=4,AT304,0)+IF(CH304=5,AX304,0)+IF(CH304=6,BB304,0)+IF(CH304=7,BF304,0)+IF(CH304=8,BJ304,0)+IF(CH304=9,BN304,0)+IF(CH304=10,BR304,0)+IF(CH304=11,BV304,0)+IF(CH304=12,BZ304,0)</f>
        <v>0</v>
      </c>
      <c r="CJ304" s="25">
        <f>IF(CI304=1,CB304+0.01,IF(CI304=-1,CB304,CG304))</f>
        <v>6.01</v>
      </c>
      <c r="CK304" s="25">
        <f>(RANK(CJ304,CJ304:CJ315,1)*17850625)+(RANK(K304,K304:K315,0)*274625)+(RANK(M304,M304:M315,0)*4225)+(RANK(AC304,AC304:AC315,1)*65)+RANK(C304,C304:C315,0)</f>
        <v>107391776</v>
      </c>
      <c r="CL304" s="25">
        <f>RANK(CK304,CK304:CK315,0)</f>
        <v>7</v>
      </c>
    </row>
    <row r="305" spans="1:90" x14ac:dyDescent="0.15">
      <c r="A305" s="25" t="str">
        <f>[1]DB!A305</f>
        <v>LPHJ</v>
      </c>
      <c r="B305" s="25" t="str">
        <f>[1]DB!B305</f>
        <v>LPHJ (1)</v>
      </c>
      <c r="C305" s="25">
        <f>[1]DB!C305</f>
        <v>29</v>
      </c>
      <c r="D305" s="25">
        <f>IF(A305=A78,1,0)+IF(A305=B78,2,0)+IF(A305=A79,3,0)+IF(A305=B79,4,0)+IF(A305=A80,5,0)+IF(A305=B80,6,0)+IF(A305=A81,7,0)+IF(A305=B81,8,0)+IF(A305=A82,9,0)+IF(A305=B82,10,0)+IF(A305=A83,11,0)+IF(A305=B83,12,0)</f>
        <v>11</v>
      </c>
      <c r="E305" s="25">
        <f>IF(EVEN(D305)=D305,D305-1,D305+1)</f>
        <v>12</v>
      </c>
      <c r="F305" s="25">
        <f>[1]DB!G305</f>
        <v>0</v>
      </c>
      <c r="G305" s="25">
        <f>IF(B6=13,DGET(A11:K75,"Dis E",O514:O515),F305)</f>
        <v>0</v>
      </c>
      <c r="H305" s="25">
        <f>[1]DB!I305</f>
        <v>0</v>
      </c>
      <c r="I305" s="25">
        <f>IF(B6=13,DGET(A11:K75,"Udm E",O514:O515),H305)</f>
        <v>0</v>
      </c>
      <c r="J305" s="25">
        <f>[1]DB!K305</f>
        <v>0</v>
      </c>
      <c r="K305" s="25">
        <f>IF(B6=13,DGET(A11:K75,"MR E",O514:O515),J305)</f>
        <v>0</v>
      </c>
      <c r="L305" s="25">
        <f>[1]DB!M305</f>
        <v>0</v>
      </c>
      <c r="M305" s="25">
        <f>IF(B6=13,DGET(A11:K75,"Res E",O514:O515),L305)</f>
        <v>0</v>
      </c>
      <c r="N305" s="25">
        <f>[1]DB!O305</f>
        <v>9</v>
      </c>
      <c r="O305" s="25">
        <f>IF(B6=13,IF(AND(G305=0,I305=0),N305+1,0),N305)</f>
        <v>10</v>
      </c>
      <c r="P305" s="25">
        <f>[1]DB!S305</f>
        <v>62</v>
      </c>
      <c r="Q305" s="25">
        <f>IF(A305="",0,DGET(A11:AF75,"Total",O514:O515))</f>
        <v>6</v>
      </c>
      <c r="R305" s="25">
        <f>IF(A305="",0,DGET(A11:AF75,"ES N",O514:O515))</f>
        <v>6</v>
      </c>
      <c r="S305" s="25">
        <f>IF(B6=13,IF(OR(G305=1,I305=1),0,P305+R305),P305)</f>
        <v>68</v>
      </c>
      <c r="T305" s="25">
        <f>[1]DB!V305</f>
        <v>64</v>
      </c>
      <c r="U305" s="25">
        <f>IF(A305="",0,DGET(A303:Q315,"Total N",O546:O547))</f>
        <v>6</v>
      </c>
      <c r="V305" s="25">
        <f>IF(B6=13,IF(OR(G305=1,I305=1),0,T305+U305),T305)</f>
        <v>70</v>
      </c>
      <c r="W305" s="25">
        <f>[1]DB!Y305</f>
        <v>9</v>
      </c>
      <c r="X305" s="25">
        <f t="shared" ref="X305:X315" si="9">IF(OR(G305=1,I305=1,J305&lt;&gt;K305),0,IF(R305&gt;U305,3,IF(R305=U305,1,0)))</f>
        <v>1</v>
      </c>
      <c r="Y305" s="25">
        <f>IF(B6=13,IF(OR(G305=1,I305=1),0,W305+X305),W305)</f>
        <v>10</v>
      </c>
      <c r="Z305" s="25">
        <f>[1]DB!AC305</f>
        <v>4</v>
      </c>
      <c r="AA305" s="25">
        <f>IF(A305="",0,DGET(A11:AF75,"BU Pl.",O514:O515))</f>
        <v>52</v>
      </c>
      <c r="AB305" s="25">
        <f t="shared" ref="AB305:AB315" si="10">(AA305*65)+Z305</f>
        <v>3384</v>
      </c>
      <c r="AC305" s="25">
        <f>IF(B6=13,RANK(AB305,AB304:AB315,1),Z305)</f>
        <v>8</v>
      </c>
      <c r="AD305" s="25">
        <f>IF(B6=13,IF(AA305&gt;DGET(A303:AC315,"BU N",O546:O547),1,IF(AA305=DGET(A303:AC315,"BU N",O546:O547),0,-1)),0)</f>
        <v>0</v>
      </c>
      <c r="AE305" s="25">
        <f>IF(B6=13,IF(OR(G305=1,I305=1),0,IF(E305=D304,R305,[1]DB!AE305)),[1]DB!AE305)</f>
        <v>6</v>
      </c>
      <c r="AF305" s="25">
        <f>IF(B6=13,IF(OR(G305=1,I305=1),0,IF(E305=D304,U305,[1]DB!AF305)),[1]DB!AF305)</f>
        <v>6</v>
      </c>
      <c r="AG305" s="25">
        <f>IF(B6=13,IF(OR(G305=1,I305=1),0,IF(E305=D304,X305,[1]DB!AG305)),[1]DB!AG305)</f>
        <v>1</v>
      </c>
      <c r="AH305" s="25">
        <f>IF(B6=13,IF(OR(G305=1,I305=1),0,IF(E305=D304,AD305,[1]DB!AH305)),[1]DB!AH305)</f>
        <v>-1</v>
      </c>
      <c r="AI305" s="25">
        <f>IF(B6=13,IF(OR(G305=1,I305=1),0,IF(E305=D305,R305,[1]DB!AI305)),[1]DB!AI305)</f>
        <v>0</v>
      </c>
      <c r="AJ305" s="25">
        <f>IF(B6=13,IF(OR(G305=1,I305=1),0,IF(E305=D305,U305,[1]DB!AJ305)),[1]DB!AJ305)</f>
        <v>0</v>
      </c>
      <c r="AK305" s="25">
        <f>IF(B6=13,IF(OR(G305=1,I305=1),0,IF(E305=D305,X305,[1]DB!AK305)),[1]DB!AK305)</f>
        <v>0</v>
      </c>
      <c r="AL305" s="25">
        <f>IF(B6=13,IF(OR(G305=1,I305=1),0,IF(E305=D305,AD305,[1]DB!AL305)),[1]DB!AL305)</f>
        <v>0</v>
      </c>
      <c r="AM305" s="25">
        <f>IF(B6=13,IF(OR(G305=1,I305=1),0,IF(E305=D306,R305,[1]DB!AM305)),[1]DB!AM305)</f>
        <v>7</v>
      </c>
      <c r="AN305" s="25">
        <f>IF(B6=13,IF(OR(G305=1,I305=1),0,IF(E305=D306,U305,[1]DB!AN305)),[1]DB!AN305)</f>
        <v>7</v>
      </c>
      <c r="AO305" s="25">
        <f>IF(B6=13,IF(OR(G305=1,I305=1),0,IF(E305=D306,X305,[1]DB!AO305)),[1]DB!AO305)</f>
        <v>1</v>
      </c>
      <c r="AP305" s="25">
        <f>IF(B6=13,IF(OR(G305=1,I305=1),0,IF(E305=D306,AD305,[1]DB!AP305)),[1]DB!AP305)</f>
        <v>1</v>
      </c>
      <c r="AQ305" s="25">
        <f>IF(B6=13,IF(OR(G305=1,I305=1),0,IF(E305=D307,R305,[1]DB!AQ305)),[1]DB!AQ305)</f>
        <v>6</v>
      </c>
      <c r="AR305" s="25">
        <f>IF(B6=13,IF(OR(G305=1,I305=1),0,IF(E305=D307,U305,[1]DB!AR305)),[1]DB!AR305)</f>
        <v>6</v>
      </c>
      <c r="AS305" s="25">
        <f>IF(B6=13,IF(OR(G305=1,I305=1),0,IF(E305=D307,X305,[1]DB!AS305)),[1]DB!AS305)</f>
        <v>1</v>
      </c>
      <c r="AT305" s="25">
        <f>IF(B6=13,IF(OR(G305=1,I305=1),0,IF(E305=D307,AD305,[1]DB!AT305)),[1]DB!AT305)</f>
        <v>0</v>
      </c>
      <c r="AU305" s="25">
        <f>IF(B6=13,IF(OR(G305=1,I305=1),0,IF(E305=D308,R305,[1]DB!AU305)),[1]DB!AU305)</f>
        <v>6</v>
      </c>
      <c r="AV305" s="25">
        <f>IF(B6=13,IF(OR(G305=1,I305=1),0,IF(E305=D308,U305,[1]DB!AV305)),[1]DB!AV305)</f>
        <v>7</v>
      </c>
      <c r="AW305" s="25">
        <f>IF(B6=13,IF(OR(G305=1,I305=1),0,IF(E305=D308,X305,[1]DB!AW305)),[1]DB!AW305)</f>
        <v>0</v>
      </c>
      <c r="AX305" s="25">
        <f>IF(B6=13,IF(OR(G305=1,I305=1),0,IF(E305=D308,AD305,[1]DB!AX305)),[1]DB!AX305)</f>
        <v>-1</v>
      </c>
      <c r="AY305" s="25">
        <f>IF(B6=13,IF(OR(G305=1,I305=1),0,IF(E305=D309,R305,[1]DB!AY305)),[1]DB!AY305)</f>
        <v>7</v>
      </c>
      <c r="AZ305" s="25">
        <f>IF(B6=13,IF(OR(G305=1,I305=1),0,IF(E305=D309,U305,[1]DB!AZ305)),[1]DB!AZ305)</f>
        <v>8</v>
      </c>
      <c r="BA305" s="25">
        <f>IF(B6=13,IF(OR(G305=1,I305=1),0,IF(E305=D309,X305,[1]DB!BA305)),[1]DB!BA305)</f>
        <v>0</v>
      </c>
      <c r="BB305" s="25">
        <f>IF(B6=13,IF(OR(G305=1,I305=1),0,IF(E305=D309,AD305,[1]DB!BB305)),[1]DB!BB305)</f>
        <v>-1</v>
      </c>
      <c r="BC305" s="25">
        <f>IF(B6=13,IF(OR(G305=1,I305=1),0,IF(E305=D310,R305,[1]DB!BC305)),[1]DB!BC305)</f>
        <v>6</v>
      </c>
      <c r="BD305" s="25">
        <f>IF(B6=13,IF(OR(G305=1,I305=1),0,IF(E305=D310,U305,[1]DB!BD305)),[1]DB!BD305)</f>
        <v>7</v>
      </c>
      <c r="BE305" s="25">
        <f>IF(B6=13,IF(OR(G305=1,I305=1),0,IF(E305=D310,X305,[1]DB!BE305)),[1]DB!BE305)</f>
        <v>0</v>
      </c>
      <c r="BF305" s="25">
        <f>IF(B6=13,IF(OR(G305=1,I305=1),0,IF(E305=D310,AD305,[1]DB!BF305)),[1]DB!BF305)</f>
        <v>-1</v>
      </c>
      <c r="BG305" s="25">
        <f>IF(B6=13,IF(OR(G305=1,I305=1),0,IF(E305=D311,R305,[1]DB!BG305)),[1]DB!BG305)</f>
        <v>7</v>
      </c>
      <c r="BH305" s="25">
        <f>IF(B6=13,IF(OR(G305=1,I305=1),0,IF(E305=D311,U305,[1]DB!BH305)),[1]DB!BH305)</f>
        <v>6</v>
      </c>
      <c r="BI305" s="25">
        <f>IF(B6=13,IF(OR(G305=1,I305=1),0,IF(E305=D311,X305,[1]DB!BI305)),[1]DB!BI305)</f>
        <v>3</v>
      </c>
      <c r="BJ305" s="25">
        <f>IF(B6=13,IF(OR(G305=1,I305=1),0,IF(E305=D311,AD305,[1]DB!BJ305)),[1]DB!BJ305)</f>
        <v>1</v>
      </c>
      <c r="BK305" s="25">
        <f>IF(B6=13,IF(OR(G305=1,I305=1),0,IF(E305=D312,R305,[1]DB!BK305)),[1]DB!BK305)</f>
        <v>8</v>
      </c>
      <c r="BL305" s="25">
        <f>IF(B6=13,IF(OR(G305=1,I305=1),0,IF(E305=D312,U305,[1]DB!BL305)),[1]DB!BL305)</f>
        <v>9</v>
      </c>
      <c r="BM305" s="25">
        <f>IF(B6=13,IF(OR(G305=1,I305=1),0,IF(E305=D312,X305,[1]DB!BM305)),[1]DB!BM305)</f>
        <v>0</v>
      </c>
      <c r="BN305" s="25">
        <f>IF(B6=13,IF(OR(G305=1,I305=1),0,IF(E305=D312,AD305,[1]DB!BN305)),[1]DB!BN305)</f>
        <v>-1</v>
      </c>
      <c r="BO305" s="25">
        <f>IF(B6=13,IF(OR(G305=1,I305=1),0,IF(E305=D313,R305,[1]DB!BO305)),[1]DB!BO305)</f>
        <v>8</v>
      </c>
      <c r="BP305" s="25">
        <f>IF(B6=13,IF(OR(G305=1,I305=1),0,IF(E305=D313,U305,[1]DB!BP305)),[1]DB!BP305)</f>
        <v>8</v>
      </c>
      <c r="BQ305" s="25">
        <f>IF(B6=13,IF(OR(G305=1,I305=1),0,IF(E305=D313,X305,[1]DB!BQ305)),[1]DB!BQ305)</f>
        <v>1</v>
      </c>
      <c r="BR305" s="25">
        <f>IF(B6=13,IF(OR(G305=1,I305=1),0,IF(E305=D313,AD305,[1]DB!BR305)),[1]DB!BR305)</f>
        <v>0</v>
      </c>
      <c r="BS305" s="25">
        <f>IF(B6=13,IF(OR(G305=1,I305=1),0,IF(E305=D314,R305,[1]DB!BS305)),[1]DB!BS305)</f>
        <v>0</v>
      </c>
      <c r="BT305" s="25">
        <f>IF(B6=13,IF(OR(G305=1,I305=1),0,IF(E305=D314,U305,[1]DB!BT305)),[1]DB!BT305)</f>
        <v>0</v>
      </c>
      <c r="BU305" s="25">
        <f>IF(B6=13,IF(OR(G305=1,I305=1),0,IF(E305=D314,X305,[1]DB!BU305)),[1]DB!BU305)</f>
        <v>0</v>
      </c>
      <c r="BV305" s="25">
        <f>IF(B6=13,IF(OR(G305=1,I305=1),0,IF(E305=D314,AD305,[1]DB!BV305)),[1]DB!BV305)</f>
        <v>0</v>
      </c>
      <c r="BW305" s="25">
        <f>IF(B6=13,IF(OR(G305=1,I305=1),0,IF(E305=D315,R305,[1]DB!BW305)),[1]DB!BW305)</f>
        <v>7</v>
      </c>
      <c r="BX305" s="25">
        <f>IF(B6=13,IF(OR(G305=1,I305=1),0,IF(E305=D315,U305,[1]DB!BX305)),[1]DB!BX305)</f>
        <v>6</v>
      </c>
      <c r="BY305" s="25">
        <f>IF(B6=13,IF(OR(G305=1,I305=1),0,IF(E305=D315,X305,[1]DB!BY305)),[1]DB!BY305)</f>
        <v>3</v>
      </c>
      <c r="BZ305" s="25">
        <f>IF(B6=13,IF(OR(G305=1,I305=1),0,IF(E305=D315,AD305,[1]DB!BZ305)),[1]DB!BZ305)</f>
        <v>1</v>
      </c>
      <c r="CA305" s="25">
        <f>(RANK(Y305,Y304:Y315,1)*169)+(RANK(S305,S304:S315,1)*13)+RANK(V305,V304:V315,0)</f>
        <v>587</v>
      </c>
      <c r="CB305" s="25">
        <f>RANK(CA305,CA304:CA315,1)</f>
        <v>3</v>
      </c>
      <c r="CC305" s="25">
        <f>IF(CB305=CB304,AE305,0)+IF(CB305=CB305,AI305,0)+IF(CB305=CB306,AM305,0)+IF(CB305=CB307,AQ305,0)+IF(CB305=CB308,AU305,0)+IF(CB305=CB309,AY305,0)+IF(CB305=CB310,BC305,0)+IF(CB305=CB311,BG305,0)+IF(CB305=CB312,BK305,0)+IF(CB305=CB313,BO305,0)+IF(CB305=CB314,BS305,0)+IF(CB305=CB315,BW305,0)</f>
        <v>0</v>
      </c>
      <c r="CD305" s="25">
        <f>IF(CB305=CB304,AF305,0)+IF(CB305=CB305,AJ305,0)+IF(CB305=CB306,AN305,0)+IF(CB305=CB307,AR305,0)+IF(CB305=CB308,AV305,0)+IF(CB305=CB309,AZ305,0)+IF(CB305=CB310,BD305,0)+IF(CB305=CB311,BH305,0)+IF(CB305=CB312,BL305,0)+IF(CB305=CB313,BP305,0)+IF(CB305=CB314,BT305,0)+IF(CB305=CB315,BX305,0)</f>
        <v>0</v>
      </c>
      <c r="CE305" s="25">
        <f>IF(CB305=CB304,AG305,0)+IF(CB305=CB305,AK305,0)+IF(CB305=CB306,AO305,0)+IF(CB305=CB307,AS305,0)+IF(CB305=CB308,AW305,0)+IF(CB305=CB309,BA305,0)+IF(CB305=CB310,BE305,0)+IF(CB305=CB311,BI305,0)+IF(CB305=CB312,BM305,0)+IF(CB305=CB313,BQ305,0)+IF(CB305=CB314,BU305,0)+IF(CB305=CB315,BY305,0)</f>
        <v>0</v>
      </c>
      <c r="CF305" s="25">
        <f>(RANK(CE305,CE304:CE315,1)*169)+(RANK(CC305,CC304:CC315,1)*13)+RANK(CD305,CD304:CD315,0)</f>
        <v>183</v>
      </c>
      <c r="CG305" s="25">
        <f>CB305+(RANK(CF305,CF304:CF315,1)*0.01)</f>
        <v>3.01</v>
      </c>
      <c r="CH305" s="25">
        <f>IF(COUNTIF(CG304:CG315,CG305)=2,IF(CG305=CG304,1,0)+IF(CG305=CG305,2,0)+IF(CG305=CG306,3,0)+IF(CG305=CG307,4,0)+IF(CG305=CG308,5,0)+IF(CG305=CG309,6,0)+IF(CG305=CG310,7,0)+IF(CG305=CG311,8,0)+IF(CG305=CG312,9,0)+IF(CG305=CG313,10,0)+IF(CG305=CG314,11,0)+IF(CG305=CG315,12,0)-2,0)</f>
        <v>0</v>
      </c>
      <c r="CI305" s="25">
        <f t="shared" ref="CI305:CI315" si="11">IF(CH305=1,AH305,0)+IF(CH305=2,AL305,0)+IF(CH305=3,AP305,0)+IF(CH305=4,AT305,0)+IF(CH305=5,AX305,0)+IF(CH305=6,BB305,0)+IF(CH305=7,BF305,0)+IF(CH305=8,BJ305,0)+IF(CH305=9,BN305,0)+IF(CH305=10,BR305,0)+IF(CH305=11,BV305,0)+IF(CH305=12,BZ305,0)</f>
        <v>0</v>
      </c>
      <c r="CJ305" s="25">
        <f t="shared" ref="CJ305:CJ315" si="12">IF(CI305=1,CB305+0.01,IF(CI305=-1,CB305,CG305))</f>
        <v>3.01</v>
      </c>
      <c r="CK305" s="25">
        <f>(RANK(CJ305,CJ304:CJ315,1)*17850625)+(RANK(K305,K304:K315,0)*274625)+(RANK(M305,M304:M315,0)*4225)+(RANK(AC305,AC304:AC315,1)*65)+RANK(C305,C304:C315,0)</f>
        <v>53839700</v>
      </c>
      <c r="CL305" s="25">
        <f>RANK(CK305,CK304:CK315,0)</f>
        <v>10</v>
      </c>
    </row>
    <row r="306" spans="1:90" x14ac:dyDescent="0.15">
      <c r="A306" s="25" t="str">
        <f>[1]DB!A306</f>
        <v>Chelsea</v>
      </c>
      <c r="B306" s="25" t="str">
        <f>[1]DB!B306</f>
        <v>Chelsea (1)</v>
      </c>
      <c r="C306" s="25">
        <f>[1]DB!C306</f>
        <v>7</v>
      </c>
      <c r="D306" s="25">
        <f>IF(A306=A78,1,0)+IF(A306=B78,2,0)+IF(A306=A79,3,0)+IF(A306=B79,4,0)+IF(A306=A80,5,0)+IF(A306=B80,6,0)+IF(A306=A81,7,0)+IF(A306=B81,8,0)+IF(A306=A82,9,0)+IF(A306=B82,10,0)+IF(A306=A83,11,0)+IF(A306=B83,12,0)</f>
        <v>3</v>
      </c>
      <c r="E306" s="25">
        <f t="shared" ref="E306:E315" si="13">IF(EVEN(D306)=D306,D306-1,D306+1)</f>
        <v>4</v>
      </c>
      <c r="F306" s="25">
        <f>[1]DB!G306</f>
        <v>0</v>
      </c>
      <c r="G306" s="25">
        <f>IF(B6=13,DGET(A11:K75,"Dis E",P514:P515),F306)</f>
        <v>0</v>
      </c>
      <c r="H306" s="25">
        <f>[1]DB!I306</f>
        <v>0</v>
      </c>
      <c r="I306" s="25">
        <f>IF(B6=13,DGET(A11:K75,"Udm E",P514:P515),H306)</f>
        <v>0</v>
      </c>
      <c r="J306" s="25">
        <f>[1]DB!K306</f>
        <v>0</v>
      </c>
      <c r="K306" s="25">
        <f>IF(B6=13,DGET(A11:K75,"MR E",P514:P515),J306)</f>
        <v>0</v>
      </c>
      <c r="L306" s="25">
        <f>[1]DB!M306</f>
        <v>0</v>
      </c>
      <c r="M306" s="25">
        <f>IF(B6=13,DGET(A11:K75,"Res E",P514:P515),L306)</f>
        <v>0</v>
      </c>
      <c r="N306" s="25">
        <f>[1]DB!O306</f>
        <v>9</v>
      </c>
      <c r="O306" s="25">
        <f>IF(B6=13,IF(AND(G306=0,I306=0),N306+1,0),N306)</f>
        <v>10</v>
      </c>
      <c r="P306" s="25">
        <f>[1]DB!S306</f>
        <v>63</v>
      </c>
      <c r="Q306" s="25">
        <f>IF(A306="",0,DGET(A11:AF75,"Total",P514:P515))</f>
        <v>4</v>
      </c>
      <c r="R306" s="25">
        <f>IF(A306="",0,DGET(A11:AF75,"ES N",P514:P515))</f>
        <v>4</v>
      </c>
      <c r="S306" s="25">
        <f>IF(B6=13,IF(OR(G306=1,I306=1),0,P306+R306),P306)</f>
        <v>67</v>
      </c>
      <c r="T306" s="25">
        <f>[1]DB!V306</f>
        <v>65</v>
      </c>
      <c r="U306" s="25">
        <f>IF(A306="",0,DGET(A303:Q315,"Total N",P546:P547))</f>
        <v>3</v>
      </c>
      <c r="V306" s="25">
        <f>IF(B6=13,IF(OR(G306=1,I306=1),0,T306+U306),T306)</f>
        <v>68</v>
      </c>
      <c r="W306" s="25">
        <f>[1]DB!Y306</f>
        <v>9</v>
      </c>
      <c r="X306" s="25">
        <f t="shared" si="9"/>
        <v>3</v>
      </c>
      <c r="Y306" s="25">
        <f>IF(B6=13,IF(OR(G306=1,I306=1),0,W306+X306),W306)</f>
        <v>12</v>
      </c>
      <c r="Z306" s="25">
        <f>[1]DB!AC306</f>
        <v>8</v>
      </c>
      <c r="AA306" s="25">
        <f>IF(A306="",0,DGET(A11:AF75,"BU Pl.",P514:P515))</f>
        <v>23</v>
      </c>
      <c r="AB306" s="25">
        <f t="shared" si="10"/>
        <v>1503</v>
      </c>
      <c r="AC306" s="25">
        <f>IF(B6=13,RANK(AB306,AB304:AB315,1),Z306)</f>
        <v>2</v>
      </c>
      <c r="AD306" s="25">
        <f>IF(B6=13,IF(AA306&gt;DGET(A303:AC315,"BU N",P546:P547),1,IF(AA306=DGET(A303:AC315,"BU N",P546:P547),0,-1)),0)</f>
        <v>1</v>
      </c>
      <c r="AE306" s="25">
        <f>IF(B6=13,IF(OR(G306=1,I306=1),0,IF(E306=D304,R306,[1]DB!AE306)),[1]DB!AE306)</f>
        <v>8</v>
      </c>
      <c r="AF306" s="25">
        <f>IF(B6=13,IF(OR(G306=1,I306=1),0,IF(E306=D304,U306,[1]DB!AF306)),[1]DB!AF306)</f>
        <v>6</v>
      </c>
      <c r="AG306" s="25">
        <f>IF(B6=13,IF(OR(G306=1,I306=1),0,IF(E306=D304,X306,[1]DB!AG306)),[1]DB!AG306)</f>
        <v>3</v>
      </c>
      <c r="AH306" s="25">
        <f>IF(B6=13,IF(OR(G306=1,I306=1),0,IF(E306=D304,AD306,[1]DB!AH306)),[1]DB!AH306)</f>
        <v>1</v>
      </c>
      <c r="AI306" s="25">
        <f>IF(B6=13,IF(OR(G306=1,I306=1),0,IF(E306=D305,R306,[1]DB!AI306)),[1]DB!AI306)</f>
        <v>7</v>
      </c>
      <c r="AJ306" s="25">
        <f>IF(B6=13,IF(OR(G306=1,I306=1),0,IF(E306=D305,U306,[1]DB!AJ306)),[1]DB!AJ306)</f>
        <v>7</v>
      </c>
      <c r="AK306" s="25">
        <f>IF(B6=13,IF(OR(G306=1,I306=1),0,IF(E306=D305,X306,[1]DB!AK306)),[1]DB!AK306)</f>
        <v>1</v>
      </c>
      <c r="AL306" s="25">
        <f>IF(B6=13,IF(OR(G306=1,I306=1),0,IF(E306=D305,AD306,[1]DB!AL306)),[1]DB!AL306)</f>
        <v>-1</v>
      </c>
      <c r="AM306" s="25">
        <f>IF(B6=13,IF(OR(G306=1,I306=1),0,IF(E306=D306,R306,[1]DB!AM306)),[1]DB!AM306)</f>
        <v>0</v>
      </c>
      <c r="AN306" s="25">
        <f>IF(B6=13,IF(OR(G306=1,I306=1),0,IF(E306=D306,U306,[1]DB!AN306)),[1]DB!AN306)</f>
        <v>0</v>
      </c>
      <c r="AO306" s="25">
        <f>IF(B6=13,IF(OR(G306=1,I306=1),0,IF(E306=D306,X306,[1]DB!AO306)),[1]DB!AO306)</f>
        <v>0</v>
      </c>
      <c r="AP306" s="25">
        <f>IF(B6=13,IF(OR(G306=1,I306=1),0,IF(E306=D306,AD306,[1]DB!AP306)),[1]DB!AP306)</f>
        <v>0</v>
      </c>
      <c r="AQ306" s="25">
        <f>IF(B6=13,IF(OR(G306=1,I306=1),0,IF(E306=D307,R306,[1]DB!AQ306)),[1]DB!AQ306)</f>
        <v>6</v>
      </c>
      <c r="AR306" s="25">
        <f>IF(B6=13,IF(OR(G306=1,I306=1),0,IF(E306=D307,U306,[1]DB!AR306)),[1]DB!AR306)</f>
        <v>6</v>
      </c>
      <c r="AS306" s="25">
        <f>IF(B6=13,IF(OR(G306=1,I306=1),0,IF(E306=D307,X306,[1]DB!AS306)),[1]DB!AS306)</f>
        <v>1</v>
      </c>
      <c r="AT306" s="25">
        <f>IF(B6=13,IF(OR(G306=1,I306=1),0,IF(E306=D307,AD306,[1]DB!AT306)),[1]DB!AT306)</f>
        <v>1</v>
      </c>
      <c r="AU306" s="25">
        <f>IF(B6=13,IF(OR(G306=1,I306=1),0,IF(E306=D308,R306,[1]DB!AU306)),[1]DB!AU306)</f>
        <v>7</v>
      </c>
      <c r="AV306" s="25">
        <f>IF(B6=13,IF(OR(G306=1,I306=1),0,IF(E306=D308,U306,[1]DB!AV306)),[1]DB!AV306)</f>
        <v>8</v>
      </c>
      <c r="AW306" s="25">
        <f>IF(B6=13,IF(OR(G306=1,I306=1),0,IF(E306=D308,X306,[1]DB!AW306)),[1]DB!AW306)</f>
        <v>0</v>
      </c>
      <c r="AX306" s="25">
        <f>IF(B6=13,IF(OR(G306=1,I306=1),0,IF(E306=D308,AD306,[1]DB!AX306)),[1]DB!AX306)</f>
        <v>-1</v>
      </c>
      <c r="AY306" s="25">
        <f>IF(B6=13,IF(OR(G306=1,I306=1),0,IF(E306=D309,R306,[1]DB!AY306)),[1]DB!AY306)</f>
        <v>0</v>
      </c>
      <c r="AZ306" s="25">
        <f>IF(B6=13,IF(OR(G306=1,I306=1),0,IF(E306=D309,U306,[1]DB!AZ306)),[1]DB!AZ306)</f>
        <v>0</v>
      </c>
      <c r="BA306" s="25">
        <f>IF(B6=13,IF(OR(G306=1,I306=1),0,IF(E306=D309,X306,[1]DB!BA306)),[1]DB!BA306)</f>
        <v>0</v>
      </c>
      <c r="BB306" s="25">
        <f>IF(B6=13,IF(OR(G306=1,I306=1),0,IF(E306=D309,AD306,[1]DB!BB306)),[1]DB!BB306)</f>
        <v>0</v>
      </c>
      <c r="BC306" s="25">
        <f>IF(B6=13,IF(OR(G306=1,I306=1),0,IF(E306=D310,R306,[1]DB!BC306)),[1]DB!BC306)</f>
        <v>5</v>
      </c>
      <c r="BD306" s="25">
        <f>IF(B6=13,IF(OR(G306=1,I306=1),0,IF(E306=D310,U306,[1]DB!BD306)),[1]DB!BD306)</f>
        <v>6</v>
      </c>
      <c r="BE306" s="25">
        <f>IF(B6=13,IF(OR(G306=1,I306=1),0,IF(E306=D310,X306,[1]DB!BE306)),[1]DB!BE306)</f>
        <v>0</v>
      </c>
      <c r="BF306" s="25">
        <f>IF(B6=13,IF(OR(G306=1,I306=1),0,IF(E306=D310,AD306,[1]DB!BF306)),[1]DB!BF306)</f>
        <v>-1</v>
      </c>
      <c r="BG306" s="25">
        <f>IF(B6=13,IF(OR(G306=1,I306=1),0,IF(E306=D311,R306,[1]DB!BG306)),[1]DB!BG306)</f>
        <v>4</v>
      </c>
      <c r="BH306" s="25">
        <f>IF(B6=13,IF(OR(G306=1,I306=1),0,IF(E306=D311,U306,[1]DB!BH306)),[1]DB!BH306)</f>
        <v>3</v>
      </c>
      <c r="BI306" s="25">
        <f>IF(B6=13,IF(OR(G306=1,I306=1),0,IF(E306=D311,X306,[1]DB!BI306)),[1]DB!BI306)</f>
        <v>3</v>
      </c>
      <c r="BJ306" s="25">
        <f>IF(B6=13,IF(OR(G306=1,I306=1),0,IF(E306=D311,AD306,[1]DB!BJ306)),[1]DB!BJ306)</f>
        <v>1</v>
      </c>
      <c r="BK306" s="25">
        <f>IF(B6=13,IF(OR(G306=1,I306=1),0,IF(E306=D312,R306,[1]DB!BK306)),[1]DB!BK306)</f>
        <v>7</v>
      </c>
      <c r="BL306" s="25">
        <f>IF(B6=13,IF(OR(G306=1,I306=1),0,IF(E306=D312,U306,[1]DB!BL306)),[1]DB!BL306)</f>
        <v>9</v>
      </c>
      <c r="BM306" s="25">
        <f>IF(B6=13,IF(OR(G306=1,I306=1),0,IF(E306=D312,X306,[1]DB!BM306)),[1]DB!BM306)</f>
        <v>0</v>
      </c>
      <c r="BN306" s="25">
        <f>IF(B6=13,IF(OR(G306=1,I306=1),0,IF(E306=D312,AD306,[1]DB!BN306)),[1]DB!BN306)</f>
        <v>-1</v>
      </c>
      <c r="BO306" s="25">
        <f>IF(B6=13,IF(OR(G306=1,I306=1),0,IF(E306=D313,R306,[1]DB!BO306)),[1]DB!BO306)</f>
        <v>9</v>
      </c>
      <c r="BP306" s="25">
        <f>IF(B6=13,IF(OR(G306=1,I306=1),0,IF(E306=D313,U306,[1]DB!BP306)),[1]DB!BP306)</f>
        <v>8</v>
      </c>
      <c r="BQ306" s="25">
        <f>IF(B6=13,IF(OR(G306=1,I306=1),0,IF(E306=D313,X306,[1]DB!BQ306)),[1]DB!BQ306)</f>
        <v>3</v>
      </c>
      <c r="BR306" s="25">
        <f>IF(B6=13,IF(OR(G306=1,I306=1),0,IF(E306=D313,AD306,[1]DB!BR306)),[1]DB!BR306)</f>
        <v>1</v>
      </c>
      <c r="BS306" s="25">
        <f>IF(B6=13,IF(OR(G306=1,I306=1),0,IF(E306=D314,R306,[1]DB!BS306)),[1]DB!BS306)</f>
        <v>7</v>
      </c>
      <c r="BT306" s="25">
        <f>IF(B6=13,IF(OR(G306=1,I306=1),0,IF(E306=D314,U306,[1]DB!BT306)),[1]DB!BT306)</f>
        <v>7</v>
      </c>
      <c r="BU306" s="25">
        <f>IF(B6=13,IF(OR(G306=1,I306=1),0,IF(E306=D314,X306,[1]DB!BU306)),[1]DB!BU306)</f>
        <v>1</v>
      </c>
      <c r="BV306" s="25">
        <f>IF(B6=13,IF(OR(G306=1,I306=1),0,IF(E306=D314,AD306,[1]DB!BV306)),[1]DB!BV306)</f>
        <v>-1</v>
      </c>
      <c r="BW306" s="25">
        <f>IF(B6=13,IF(OR(G306=1,I306=1),0,IF(E306=D315,R306,[1]DB!BW306)),[1]DB!BW306)</f>
        <v>7</v>
      </c>
      <c r="BX306" s="25">
        <f>IF(B6=13,IF(OR(G306=1,I306=1),0,IF(E306=D315,U306,[1]DB!BX306)),[1]DB!BX306)</f>
        <v>8</v>
      </c>
      <c r="BY306" s="25">
        <f>IF(B6=13,IF(OR(G306=1,I306=1),0,IF(E306=D315,X306,[1]DB!BY306)),[1]DB!BY306)</f>
        <v>0</v>
      </c>
      <c r="BZ306" s="25">
        <f>IF(B6=13,IF(OR(G306=1,I306=1),0,IF(E306=D315,AD306,[1]DB!BZ306)),[1]DB!BZ306)</f>
        <v>-1</v>
      </c>
      <c r="CA306" s="25">
        <f>(RANK(Y306,Y304:Y315,1)*169)+(RANK(S306,S304:S315,1)*13)+RANK(V306,V304:V315,0)</f>
        <v>915</v>
      </c>
      <c r="CB306" s="25">
        <f>RANK(CA306,CA304:CA315,1)</f>
        <v>5</v>
      </c>
      <c r="CC306" s="25">
        <f>IF(CB306=CB304,AE306,0)+IF(CB306=CB305,AI306,0)+IF(CB306=CB306,AM306,0)+IF(CB306=CB307,AQ306,0)+IF(CB306=CB308,AU306,0)+IF(CB306=CB309,AY306,0)+IF(CB306=CB310,BC306,0)+IF(CB306=CB311,BG306,0)+IF(CB306=CB312,BK306,0)+IF(CB306=CB313,BO306,0)+IF(CB306=CB314,BS306,0)+IF(CB306=CB315,BW306,0)</f>
        <v>0</v>
      </c>
      <c r="CD306" s="25">
        <f>IF(CB306=CB304,AF306,0)+IF(CB306=CB305,AJ306,0)+IF(CB306=CB306,AN306,0)+IF(CB306=CB307,AR306,0)+IF(CB306=CB308,AV306,0)+IF(CB306=CB309,AZ306,0)+IF(CB306=CB310,BD306,0)+IF(CB306=CB311,BH306,0)+IF(CB306=CB312,BL306,0)+IF(CB306=CB313,BP306,0)+IF(CB306=CB314,BT306,0)+IF(CB306=CB315,BX306,0)</f>
        <v>0</v>
      </c>
      <c r="CE306" s="25">
        <f>IF(CB306=CB304,AG306,0)+IF(CB306=CB305,AK306,0)+IF(CB306=CB306,AO306,0)+IF(CB306=CB307,AS306,0)+IF(CB306=CB308,AW306,0)+IF(CB306=CB309,BA306,0)+IF(CB306=CB310,BE306,0)+IF(CB306=CB311,BI306,0)+IF(CB306=CB312,BM306,0)+IF(CB306=CB313,BQ306,0)+IF(CB306=CB314,BU306,0)+IF(CB306=CB315,BY306,0)</f>
        <v>0</v>
      </c>
      <c r="CF306" s="25">
        <f>(RANK(CE306,CE304:CE315,1)*169)+(RANK(CC306,CC304:CC315,1)*13)+RANK(CD306,CD304:CD315,0)</f>
        <v>183</v>
      </c>
      <c r="CG306" s="25">
        <f>CB306+(RANK(CF306,CF304:CF315,1)*0.01)</f>
        <v>5.01</v>
      </c>
      <c r="CH306" s="25">
        <f>IF(COUNTIF(CG304:CG315,CG306)=2,IF(CG306=CG304,1,0)+IF(CG306=CG305,2,0)+IF(CG306=CG306,3,0)+IF(CG306=CG307,4,0)+IF(CG306=CG308,5,0)+IF(CG306=CG309,6,0)+IF(CG306=CG310,7,0)+IF(CG306=CG311,8,0)+IF(CG306=CG312,9,0)+IF(CG306=CG313,10,0)+IF(CG306=CG314,11,0)+IF(CG306=CG315,12,0)-3,0)</f>
        <v>0</v>
      </c>
      <c r="CI306" s="25">
        <f t="shared" si="11"/>
        <v>0</v>
      </c>
      <c r="CJ306" s="25">
        <f t="shared" si="12"/>
        <v>5.01</v>
      </c>
      <c r="CK306" s="25">
        <f>(RANK(CJ306,CJ304:CJ315,1)*17850625)+(RANK(K306,K304:K315,0)*274625)+(RANK(M306,M304:M315,0)*4225)+(RANK(AC306,AC304:AC315,1)*65)+RANK(C306,C304:C315,0)</f>
        <v>89540567</v>
      </c>
      <c r="CL306" s="25">
        <f>RANK(CK306,CK304:CK315,0)</f>
        <v>8</v>
      </c>
    </row>
    <row r="307" spans="1:90" x14ac:dyDescent="0.15">
      <c r="A307" s="25" t="str">
        <f>[1]DB!A307</f>
        <v>Frydkær</v>
      </c>
      <c r="B307" s="25" t="str">
        <f>[1]DB!B307</f>
        <v>Frydkær (1)</v>
      </c>
      <c r="C307" s="25">
        <f>[1]DB!C307</f>
        <v>13</v>
      </c>
      <c r="D307" s="25">
        <f>IF(A307=A78,1,0)+IF(A307=B78,2,0)+IF(A307=A79,3,0)+IF(A307=B79,4,0)+IF(A307=A80,5,0)+IF(A307=B80,6,0)+IF(A307=A81,7,0)+IF(A307=B81,8,0)+IF(A307=A82,9,0)+IF(A307=B82,10,0)+IF(A307=A83,11,0)+IF(A307=B83,12,0)</f>
        <v>12</v>
      </c>
      <c r="E307" s="25">
        <f t="shared" si="13"/>
        <v>11</v>
      </c>
      <c r="F307" s="25">
        <f>[1]DB!G307</f>
        <v>0</v>
      </c>
      <c r="G307" s="25">
        <f>IF(B6=13,DGET(A11:K75,"Dis E",Q514:Q515),F307)</f>
        <v>0</v>
      </c>
      <c r="H307" s="25">
        <f>[1]DB!I307</f>
        <v>0</v>
      </c>
      <c r="I307" s="25">
        <f>IF(B6=13,DGET(A11:K75,"Udm E",Q514:Q515),H307)</f>
        <v>0</v>
      </c>
      <c r="J307" s="25">
        <f>[1]DB!K307</f>
        <v>0</v>
      </c>
      <c r="K307" s="25">
        <f>IF(B6=13,DGET(A11:K75,"MR E",Q514:Q515),J307)</f>
        <v>0</v>
      </c>
      <c r="L307" s="25">
        <f>[1]DB!M307</f>
        <v>1</v>
      </c>
      <c r="M307" s="25">
        <f>IF(B6=13,DGET(A11:K75,"Res E",Q514:Q515),L307)</f>
        <v>1</v>
      </c>
      <c r="N307" s="25">
        <f>[1]DB!O307</f>
        <v>9</v>
      </c>
      <c r="O307" s="25">
        <f>IF(B6=13,IF(AND(G307=0,I307=0),N307+1,0),N307)</f>
        <v>10</v>
      </c>
      <c r="P307" s="25">
        <f>[1]DB!S307</f>
        <v>67</v>
      </c>
      <c r="Q307" s="25">
        <f>IF(A307="",0,DGET(A11:AF75,"Total",Q514:Q515))</f>
        <v>6</v>
      </c>
      <c r="R307" s="25">
        <f>IF(A307="",0,DGET(A11:AF75,"ES N",Q514:Q515))</f>
        <v>6</v>
      </c>
      <c r="S307" s="25">
        <f>IF(B6=13,IF(OR(G307=1,I307=1),0,P307+R307),P307)</f>
        <v>73</v>
      </c>
      <c r="T307" s="25">
        <f>[1]DB!V307</f>
        <v>60</v>
      </c>
      <c r="U307" s="25">
        <f>IF(A307="",0,DGET(A303:Q315,"Total N",Q546:Q547))</f>
        <v>6</v>
      </c>
      <c r="V307" s="25">
        <f>IF(B6=13,IF(OR(G307=1,I307=1),0,T307+U307),T307)</f>
        <v>66</v>
      </c>
      <c r="W307" s="25">
        <f>[1]DB!Y307</f>
        <v>19</v>
      </c>
      <c r="X307" s="25">
        <f t="shared" si="9"/>
        <v>1</v>
      </c>
      <c r="Y307" s="25">
        <f>IF(B6=13,IF(OR(G307=1,I307=1),0,W307+X307),W307)</f>
        <v>20</v>
      </c>
      <c r="Z307" s="25">
        <f>[1]DB!AC307</f>
        <v>7</v>
      </c>
      <c r="AA307" s="25">
        <f>IF(A307="",0,DGET(A11:AF75,"BU Pl.",Q514:Q515))</f>
        <v>52</v>
      </c>
      <c r="AB307" s="25">
        <f t="shared" si="10"/>
        <v>3387</v>
      </c>
      <c r="AC307" s="25">
        <f>IF(B6=13,RANK(AB307,AB304:AB315,1),Z307)</f>
        <v>10</v>
      </c>
      <c r="AD307" s="25">
        <f>IF(B6=13,IF(AA307&gt;DGET(A303:AC315,"BU N",Q546:Q547),1,IF(AA307=DGET(A303:AC315,"BU N",Q546:Q547),0,-1)),0)</f>
        <v>0</v>
      </c>
      <c r="AE307" s="25">
        <f>IF(B6=13,IF(OR(G307=1,I307=1),0,IF(E307=D304,R307,[1]DB!AE307)),[1]DB!AE307)</f>
        <v>0</v>
      </c>
      <c r="AF307" s="25">
        <f>IF(B6=13,IF(OR(G307=1,I307=1),0,IF(E307=D304,U307,[1]DB!AF307)),[1]DB!AF307)</f>
        <v>0</v>
      </c>
      <c r="AG307" s="25">
        <f>IF(B6=13,IF(OR(G307=1,I307=1),0,IF(E307=D304,X307,[1]DB!AG307)),[1]DB!AG307)</f>
        <v>0</v>
      </c>
      <c r="AH307" s="25">
        <f>IF(B6=13,IF(OR(G307=1,I307=1),0,IF(E307=D304,AD307,[1]DB!AH307)),[1]DB!AH307)</f>
        <v>0</v>
      </c>
      <c r="AI307" s="25">
        <f>IF(B6=13,IF(OR(G307=1,I307=1),0,IF(E307=D305,R307,[1]DB!AI307)),[1]DB!AI307)</f>
        <v>6</v>
      </c>
      <c r="AJ307" s="25">
        <f>IF(B6=13,IF(OR(G307=1,I307=1),0,IF(E307=D305,U307,[1]DB!AJ307)),[1]DB!AJ307)</f>
        <v>6</v>
      </c>
      <c r="AK307" s="25">
        <f>IF(B6=13,IF(OR(G307=1,I307=1),0,IF(E307=D305,X307,[1]DB!AK307)),[1]DB!AK307)</f>
        <v>1</v>
      </c>
      <c r="AL307" s="25">
        <f>IF(B6=13,IF(OR(G307=1,I307=1),0,IF(E307=D305,AD307,[1]DB!AL307)),[1]DB!AL307)</f>
        <v>0</v>
      </c>
      <c r="AM307" s="25">
        <f>IF(B6=13,IF(OR(G307=1,I307=1),0,IF(E307=D306,R307,[1]DB!AM307)),[1]DB!AM307)</f>
        <v>6</v>
      </c>
      <c r="AN307" s="25">
        <f>IF(B6=13,IF(OR(G307=1,I307=1),0,IF(E307=D306,U307,[1]DB!AN307)),[1]DB!AN307)</f>
        <v>6</v>
      </c>
      <c r="AO307" s="25">
        <f>IF(B6=13,IF(OR(G307=1,I307=1),0,IF(E307=D306,X307,[1]DB!AO307)),[1]DB!AO307)</f>
        <v>1</v>
      </c>
      <c r="AP307" s="25">
        <f>IF(B6=13,IF(OR(G307=1,I307=1),0,IF(E307=D306,AD307,[1]DB!AP307)),[1]DB!AP307)</f>
        <v>-1</v>
      </c>
      <c r="AQ307" s="25">
        <f>IF(B6=13,IF(OR(G307=1,I307=1),0,IF(E307=D307,R307,[1]DB!AQ307)),[1]DB!AQ307)</f>
        <v>0</v>
      </c>
      <c r="AR307" s="25">
        <f>IF(B6=13,IF(OR(G307=1,I307=1),0,IF(E307=D307,U307,[1]DB!AR307)),[1]DB!AR307)</f>
        <v>0</v>
      </c>
      <c r="AS307" s="25">
        <f>IF(B6=13,IF(OR(G307=1,I307=1),0,IF(E307=D307,X307,[1]DB!AS307)),[1]DB!AS307)</f>
        <v>0</v>
      </c>
      <c r="AT307" s="25">
        <f>IF(B6=13,IF(OR(G307=1,I307=1),0,IF(E307=D307,AD307,[1]DB!AT307)),[1]DB!AT307)</f>
        <v>0</v>
      </c>
      <c r="AU307" s="25">
        <f>IF(B6=13,IF(OR(G307=1,I307=1),0,IF(E307=D308,R307,[1]DB!AU307)),[1]DB!AU307)</f>
        <v>7</v>
      </c>
      <c r="AV307" s="25">
        <f>IF(B6=13,IF(OR(G307=1,I307=1),0,IF(E307=D308,U307,[1]DB!AV307)),[1]DB!AV307)</f>
        <v>7</v>
      </c>
      <c r="AW307" s="25">
        <f>IF(B6=13,IF(OR(G307=1,I307=1),0,IF(E307=D308,X307,[1]DB!AW307)),[1]DB!AW307)</f>
        <v>1</v>
      </c>
      <c r="AX307" s="25">
        <f>IF(B6=13,IF(OR(G307=1,I307=1),0,IF(E307=D308,AD307,[1]DB!AX307)),[1]DB!AX307)</f>
        <v>-1</v>
      </c>
      <c r="AY307" s="25">
        <f>IF(B6=13,IF(OR(G307=1,I307=1),0,IF(E307=D309,R307,[1]DB!AY307)),[1]DB!AY307)</f>
        <v>8</v>
      </c>
      <c r="AZ307" s="25">
        <f>IF(B6=13,IF(OR(G307=1,I307=1),0,IF(E307=D309,U307,[1]DB!AZ307)),[1]DB!AZ307)</f>
        <v>7</v>
      </c>
      <c r="BA307" s="25">
        <f>IF(B6=13,IF(OR(G307=1,I307=1),0,IF(E307=D309,X307,[1]DB!BA307)),[1]DB!BA307)</f>
        <v>3</v>
      </c>
      <c r="BB307" s="25">
        <f>IF(B6=13,IF(OR(G307=1,I307=1),0,IF(E307=D309,AD307,[1]DB!BB307)),[1]DB!BB307)</f>
        <v>1</v>
      </c>
      <c r="BC307" s="25">
        <f>IF(B6=13,IF(OR(G307=1,I307=1),0,IF(E307=D310,R307,[1]DB!BC307)),[1]DB!BC307)</f>
        <v>7</v>
      </c>
      <c r="BD307" s="25">
        <f>IF(B6=13,IF(OR(G307=1,I307=1),0,IF(E307=D310,U307,[1]DB!BD307)),[1]DB!BD307)</f>
        <v>6</v>
      </c>
      <c r="BE307" s="25">
        <f>IF(B6=13,IF(OR(G307=1,I307=1),0,IF(E307=D310,X307,[1]DB!BE307)),[1]DB!BE307)</f>
        <v>3</v>
      </c>
      <c r="BF307" s="25">
        <f>IF(B6=13,IF(OR(G307=1,I307=1),0,IF(E307=D310,AD307,[1]DB!BF307)),[1]DB!BF307)</f>
        <v>1</v>
      </c>
      <c r="BG307" s="25">
        <f>IF(B6=13,IF(OR(G307=1,I307=1),0,IF(E307=D311,R307,[1]DB!BG307)),[1]DB!BG307)</f>
        <v>8</v>
      </c>
      <c r="BH307" s="25">
        <f>IF(B6=13,IF(OR(G307=1,I307=1),0,IF(E307=D311,U307,[1]DB!BH307)),[1]DB!BH307)</f>
        <v>7</v>
      </c>
      <c r="BI307" s="25">
        <f>IF(B6=13,IF(OR(G307=1,I307=1),0,IF(E307=D311,X307,[1]DB!BI307)),[1]DB!BI307)</f>
        <v>3</v>
      </c>
      <c r="BJ307" s="25">
        <f>IF(B6=13,IF(OR(G307=1,I307=1),0,IF(E307=D311,AD307,[1]DB!BJ307)),[1]DB!BJ307)</f>
        <v>1</v>
      </c>
      <c r="BK307" s="25">
        <f>IF(B6=13,IF(OR(G307=1,I307=1),0,IF(E307=D312,R307,[1]DB!BK307)),[1]DB!BK307)</f>
        <v>8</v>
      </c>
      <c r="BL307" s="25">
        <f>IF(B6=13,IF(OR(G307=1,I307=1),0,IF(E307=D312,U307,[1]DB!BL307)),[1]DB!BL307)</f>
        <v>8</v>
      </c>
      <c r="BM307" s="25">
        <f>IF(B6=13,IF(OR(G307=1,I307=1),0,IF(E307=D312,X307,[1]DB!BM307)),[1]DB!BM307)</f>
        <v>1</v>
      </c>
      <c r="BN307" s="25">
        <f>IF(B6=13,IF(OR(G307=1,I307=1),0,IF(E307=D312,AD307,[1]DB!BN307)),[1]DB!BN307)</f>
        <v>0</v>
      </c>
      <c r="BO307" s="25">
        <f>IF(B6=13,IF(OR(G307=1,I307=1),0,IF(E307=D313,R307,[1]DB!BO307)),[1]DB!BO307)</f>
        <v>8</v>
      </c>
      <c r="BP307" s="25">
        <f>IF(B6=13,IF(OR(G307=1,I307=1),0,IF(E307=D313,U307,[1]DB!BP307)),[1]DB!BP307)</f>
        <v>6</v>
      </c>
      <c r="BQ307" s="25">
        <f>IF(B6=13,IF(OR(G307=1,I307=1),0,IF(E307=D313,X307,[1]DB!BQ307)),[1]DB!BQ307)</f>
        <v>3</v>
      </c>
      <c r="BR307" s="25">
        <f>IF(B6=13,IF(OR(G307=1,I307=1),0,IF(E307=D313,AD307,[1]DB!BR307)),[1]DB!BR307)</f>
        <v>1</v>
      </c>
      <c r="BS307" s="25">
        <f>IF(B6=13,IF(OR(G307=1,I307=1),0,IF(E307=D314,R307,[1]DB!BS307)),[1]DB!BS307)</f>
        <v>8</v>
      </c>
      <c r="BT307" s="25">
        <f>IF(B6=13,IF(OR(G307=1,I307=1),0,IF(E307=D314,U307,[1]DB!BT307)),[1]DB!BT307)</f>
        <v>6</v>
      </c>
      <c r="BU307" s="25">
        <f>IF(B6=13,IF(OR(G307=1,I307=1),0,IF(E307=D314,X307,[1]DB!BU307)),[1]DB!BU307)</f>
        <v>3</v>
      </c>
      <c r="BV307" s="25">
        <f>IF(B6=13,IF(OR(G307=1,I307=1),0,IF(E307=D314,AD307,[1]DB!BV307)),[1]DB!BV307)</f>
        <v>1</v>
      </c>
      <c r="BW307" s="25">
        <f>IF(B6=13,IF(OR(G307=1,I307=1),0,IF(E307=D315,R307,[1]DB!BW307)),[1]DB!BW307)</f>
        <v>7</v>
      </c>
      <c r="BX307" s="25">
        <f>IF(B6=13,IF(OR(G307=1,I307=1),0,IF(E307=D315,U307,[1]DB!BX307)),[1]DB!BX307)</f>
        <v>7</v>
      </c>
      <c r="BY307" s="25">
        <f>IF(B6=13,IF(OR(G307=1,I307=1),0,IF(E307=D315,X307,[1]DB!BY307)),[1]DB!BY307)</f>
        <v>1</v>
      </c>
      <c r="BZ307" s="25">
        <f>IF(B6=13,IF(OR(G307=1,I307=1),0,IF(E307=D315,AD307,[1]DB!BZ307)),[1]DB!BZ307)</f>
        <v>-1</v>
      </c>
      <c r="CA307" s="25">
        <f>(RANK(Y307,Y304:Y315,1)*169)+(RANK(S307,S304:S315,1)*13)+RANK(V307,V304:V315,0)</f>
        <v>2022</v>
      </c>
      <c r="CB307" s="25">
        <f>RANK(CA307,CA304:CA315,1)</f>
        <v>11</v>
      </c>
      <c r="CC307" s="25">
        <f>IF(CB307=CB304,AE307,0)+IF(CB307=CB305,AI307,0)+IF(CB307=CB306,AM307,0)+IF(CB307=CB307,AQ307,0)+IF(CB307=CB308,AU307,0)+IF(CB307=CB309,AY307,0)+IF(CB307=CB310,BC307,0)+IF(CB307=CB311,BG307,0)+IF(CB307=CB312,BK307,0)+IF(CB307=CB313,BO307,0)+IF(CB307=CB314,BS307,0)+IF(CB307=CB315,BW307,0)</f>
        <v>0</v>
      </c>
      <c r="CD307" s="25">
        <f>IF(CB307=CB304,AF307,0)+IF(CB307=CB305,AJ307,0)+IF(CB307=CB306,AN307,0)+IF(CB307=CB307,AR307,0)+IF(CB307=CB308,AV307,0)+IF(CB307=CB309,AZ307,0)+IF(CB307=CB310,BD307,0)+IF(CB307=CB311,BH307,0)+IF(CB307=CB312,BL307,0)+IF(CB307=CB313,BP307,0)+IF(CB307=CB314,BT307,0)+IF(CB307=CB315,BX307,0)</f>
        <v>0</v>
      </c>
      <c r="CE307" s="25">
        <f>IF(CB307=CB304,AG307,0)+IF(CB307=CB305,AK307,0)+IF(CB307=CB306,AO307,0)+IF(CB307=CB307,AS307,0)+IF(CB307=CB308,AW307,0)+IF(CB307=CB309,BA307,0)+IF(CB307=CB310,BE307,0)+IF(CB307=CB311,BI307,0)+IF(CB307=CB312,BM307,0)+IF(CB307=CB313,BQ307,0)+IF(CB307=CB314,BU307,0)+IF(CB307=CB315,BY307,0)</f>
        <v>0</v>
      </c>
      <c r="CF307" s="25">
        <f>(RANK(CE307,CE304:CE315,1)*169)+(RANK(CC307,CC304:CC315,1)*13)+RANK(CD307,CD304:CD315,0)</f>
        <v>183</v>
      </c>
      <c r="CG307" s="25">
        <f>CB307+(RANK(CF307,CF304:CF315,1)*0.01)</f>
        <v>11.01</v>
      </c>
      <c r="CH307" s="25">
        <f>IF(COUNTIF(CG304:CG315,CG307)=2,IF(CG307=CG304,1,0)+IF(CG307=CG305,2,0)+IF(CG307=CG306,3,0)+IF(CG307=CG307,4,0)+IF(CG307=CG308,5,0)+IF(CG307=CG309,6,0)+IF(CG307=CG310,7,0)+IF(CG307=CG311,8,0)+IF(CG307=CG312,9,0)+IF(CG307=CG313,10,0)+IF(CG307=CG314,11,0)+IF(CG307=CG315,12,0)-4,0)</f>
        <v>0</v>
      </c>
      <c r="CI307" s="25">
        <f t="shared" si="11"/>
        <v>0</v>
      </c>
      <c r="CJ307" s="25">
        <f t="shared" si="12"/>
        <v>11.01</v>
      </c>
      <c r="CK307" s="25">
        <f>(RANK(CJ307,CJ304:CJ315,1)*17850625)+(RANK(K307,K304:K315,0)*274625)+(RANK(M307,M304:M315,0)*4225)+(RANK(AC307,AC304:AC315,1)*65)+RANK(C307,C304:C315,0)</f>
        <v>196636385</v>
      </c>
      <c r="CL307" s="25">
        <f>RANK(CK307,CK304:CK315,0)</f>
        <v>2</v>
      </c>
    </row>
    <row r="308" spans="1:90" x14ac:dyDescent="0.15">
      <c r="A308" s="25" t="str">
        <f>[1]DB!A308</f>
        <v>SPVK</v>
      </c>
      <c r="B308" s="25" t="str">
        <f>[1]DB!B308</f>
        <v>SPVK (1)</v>
      </c>
      <c r="C308" s="25">
        <f>[1]DB!C308</f>
        <v>45</v>
      </c>
      <c r="D308" s="25">
        <f>IF(A308=A78,1,0)+IF(A308=B78,2,0)+IF(A308=A79,3,0)+IF(A308=B79,4,0)+IF(A308=A80,5,0)+IF(A308=B80,6,0)+IF(A308=A81,7,0)+IF(A308=B81,8,0)+IF(A308=A82,9,0)+IF(A308=B82,10,0)+IF(A308=A83,11,0)+IF(A308=B83,12,0)</f>
        <v>5</v>
      </c>
      <c r="E308" s="25">
        <f t="shared" si="13"/>
        <v>6</v>
      </c>
      <c r="F308" s="25">
        <f>[1]DB!G308</f>
        <v>0</v>
      </c>
      <c r="G308" s="25">
        <f>IF(B6=13,DGET(A11:K75,"Dis E",R514:R515),F308)</f>
        <v>0</v>
      </c>
      <c r="H308" s="25">
        <f>[1]DB!I308</f>
        <v>0</v>
      </c>
      <c r="I308" s="25">
        <f>IF(B6=13,DGET(A11:K75,"Udm E",R514:R515),H308)</f>
        <v>0</v>
      </c>
      <c r="J308" s="25">
        <f>[1]DB!K308</f>
        <v>0</v>
      </c>
      <c r="K308" s="25">
        <f>IF(B6=13,DGET(A11:K75,"MR E",R514:R515),J308)</f>
        <v>0</v>
      </c>
      <c r="L308" s="25">
        <f>[1]DB!M308</f>
        <v>0</v>
      </c>
      <c r="M308" s="25">
        <f>IF(B6=13,DGET(A11:K75,"Res E",R514:R515),L308)</f>
        <v>0</v>
      </c>
      <c r="N308" s="25">
        <f>[1]DB!O308</f>
        <v>9</v>
      </c>
      <c r="O308" s="25">
        <f>IF(B6=13,IF(AND(G308=0,I308=0),N308+1,0),N308)</f>
        <v>10</v>
      </c>
      <c r="P308" s="25">
        <f>[1]DB!S308</f>
        <v>63</v>
      </c>
      <c r="Q308" s="25">
        <f>IF(A308="",0,DGET(A11:AF75,"Total",R514:R515))</f>
        <v>6</v>
      </c>
      <c r="R308" s="25">
        <f>IF(A308="",0,DGET(A11:AF75,"ES N",R514:R515))</f>
        <v>6</v>
      </c>
      <c r="S308" s="25">
        <f>IF(B6=13,IF(OR(G308=1,I308=1),0,P308+R308),P308)</f>
        <v>69</v>
      </c>
      <c r="T308" s="25">
        <f>[1]DB!V308</f>
        <v>60</v>
      </c>
      <c r="U308" s="25">
        <f>IF(A308="",0,DGET(A303:Q315,"Total N",R546:R547))</f>
        <v>5</v>
      </c>
      <c r="V308" s="25">
        <f>IF(B6=13,IF(OR(G308=1,I308=1),0,T308+U308),T308)</f>
        <v>65</v>
      </c>
      <c r="W308" s="25">
        <f>[1]DB!Y308</f>
        <v>15</v>
      </c>
      <c r="X308" s="25">
        <f t="shared" si="9"/>
        <v>3</v>
      </c>
      <c r="Y308" s="25">
        <f>IF(B6=13,IF(OR(G308=1,I308=1),0,W308+X308),W308)</f>
        <v>18</v>
      </c>
      <c r="Z308" s="25">
        <f>[1]DB!AC308</f>
        <v>5</v>
      </c>
      <c r="AA308" s="25">
        <f>IF(A308="",0,DGET(A11:AF75,"BU Pl.",R514:R515))</f>
        <v>52</v>
      </c>
      <c r="AB308" s="25">
        <f t="shared" si="10"/>
        <v>3385</v>
      </c>
      <c r="AC308" s="25">
        <f>IF(B6=13,RANK(AB308,AB304:AB315,1),Z308)</f>
        <v>9</v>
      </c>
      <c r="AD308" s="25">
        <f>IF(B6=13,IF(AA308&gt;DGET(A303:AC315,"BU N",R546:R547),1,IF(AA308=DGET(A303:AC315,"BU N",R546:R547),0,-1)),0)</f>
        <v>1</v>
      </c>
      <c r="AE308" s="25">
        <f>IF(B6=13,IF(OR(G308=1,I308=1),0,IF(E308=D304,R308,[1]DB!AE308)),[1]DB!AE308)</f>
        <v>6</v>
      </c>
      <c r="AF308" s="25">
        <f>IF(B6=13,IF(OR(G308=1,I308=1),0,IF(E308=D304,U308,[1]DB!AF308)),[1]DB!AF308)</f>
        <v>6</v>
      </c>
      <c r="AG308" s="25">
        <f>IF(B6=13,IF(OR(G308=1,I308=1),0,IF(E308=D304,X308,[1]DB!AG308)),[1]DB!AG308)</f>
        <v>1</v>
      </c>
      <c r="AH308" s="25">
        <f>IF(B6=13,IF(OR(G308=1,I308=1),0,IF(E308=D304,AD308,[1]DB!AH308)),[1]DB!AH308)</f>
        <v>1</v>
      </c>
      <c r="AI308" s="25">
        <f>IF(B6=13,IF(OR(G308=1,I308=1),0,IF(E308=D305,R308,[1]DB!AI308)),[1]DB!AI308)</f>
        <v>7</v>
      </c>
      <c r="AJ308" s="25">
        <f>IF(B6=13,IF(OR(G308=1,I308=1),0,IF(E308=D305,U308,[1]DB!AJ308)),[1]DB!AJ308)</f>
        <v>6</v>
      </c>
      <c r="AK308" s="25">
        <f>IF(B6=13,IF(OR(G308=1,I308=1),0,IF(E308=D305,X308,[1]DB!AK308)),[1]DB!AK308)</f>
        <v>3</v>
      </c>
      <c r="AL308" s="25">
        <f>IF(B6=13,IF(OR(G308=1,I308=1),0,IF(E308=D305,AD308,[1]DB!AL308)),[1]DB!AL308)</f>
        <v>1</v>
      </c>
      <c r="AM308" s="25">
        <f>IF(B6=13,IF(OR(G308=1,I308=1),0,IF(E308=D306,R308,[1]DB!AM308)),[1]DB!AM308)</f>
        <v>8</v>
      </c>
      <c r="AN308" s="25">
        <f>IF(B6=13,IF(OR(G308=1,I308=1),0,IF(E308=D306,U308,[1]DB!AN308)),[1]DB!AN308)</f>
        <v>7</v>
      </c>
      <c r="AO308" s="25">
        <f>IF(B6=13,IF(OR(G308=1,I308=1),0,IF(E308=D306,X308,[1]DB!AO308)),[1]DB!AO308)</f>
        <v>3</v>
      </c>
      <c r="AP308" s="25">
        <f>IF(B6=13,IF(OR(G308=1,I308=1),0,IF(E308=D306,AD308,[1]DB!AP308)),[1]DB!AP308)</f>
        <v>1</v>
      </c>
      <c r="AQ308" s="25">
        <f>IF(B6=13,IF(OR(G308=1,I308=1),0,IF(E308=D307,R308,[1]DB!AQ308)),[1]DB!AQ308)</f>
        <v>7</v>
      </c>
      <c r="AR308" s="25">
        <f>IF(B6=13,IF(OR(G308=1,I308=1),0,IF(E308=D307,U308,[1]DB!AR308)),[1]DB!AR308)</f>
        <v>7</v>
      </c>
      <c r="AS308" s="25">
        <f>IF(B6=13,IF(OR(G308=1,I308=1),0,IF(E308=D307,X308,[1]DB!AS308)),[1]DB!AS308)</f>
        <v>1</v>
      </c>
      <c r="AT308" s="25">
        <f>IF(B6=13,IF(OR(G308=1,I308=1),0,IF(E308=D307,AD308,[1]DB!AT308)),[1]DB!AT308)</f>
        <v>1</v>
      </c>
      <c r="AU308" s="25">
        <f>IF(B6=13,IF(OR(G308=1,I308=1),0,IF(E308=D308,R308,[1]DB!AU308)),[1]DB!AU308)</f>
        <v>0</v>
      </c>
      <c r="AV308" s="25">
        <f>IF(B6=13,IF(OR(G308=1,I308=1),0,IF(E308=D308,U308,[1]DB!AV308)),[1]DB!AV308)</f>
        <v>0</v>
      </c>
      <c r="AW308" s="25">
        <f>IF(B6=13,IF(OR(G308=1,I308=1),0,IF(E308=D308,X308,[1]DB!AW308)),[1]DB!AW308)</f>
        <v>0</v>
      </c>
      <c r="AX308" s="25">
        <f>IF(B6=13,IF(OR(G308=1,I308=1),0,IF(E308=D308,AD308,[1]DB!AX308)),[1]DB!AX308)</f>
        <v>0</v>
      </c>
      <c r="AY308" s="25">
        <f>IF(B6=13,IF(OR(G308=1,I308=1),0,IF(E308=D309,R308,[1]DB!AY308)),[1]DB!AY308)</f>
        <v>7</v>
      </c>
      <c r="AZ308" s="25">
        <f>IF(B6=13,IF(OR(G308=1,I308=1),0,IF(E308=D309,U308,[1]DB!AZ308)),[1]DB!AZ308)</f>
        <v>6</v>
      </c>
      <c r="BA308" s="25">
        <f>IF(B6=13,IF(OR(G308=1,I308=1),0,IF(E308=D309,X308,[1]DB!BA308)),[1]DB!BA308)</f>
        <v>3</v>
      </c>
      <c r="BB308" s="25">
        <f>IF(B6=13,IF(OR(G308=1,I308=1),0,IF(E308=D309,AD308,[1]DB!BB308)),[1]DB!BB308)</f>
        <v>1</v>
      </c>
      <c r="BC308" s="25">
        <f>IF(B6=13,IF(OR(G308=1,I308=1),0,IF(E308=D310,R308,[1]DB!BC308)),[1]DB!BC308)</f>
        <v>6</v>
      </c>
      <c r="BD308" s="25">
        <f>IF(B6=13,IF(OR(G308=1,I308=1),0,IF(E308=D310,U308,[1]DB!BD308)),[1]DB!BD308)</f>
        <v>7</v>
      </c>
      <c r="BE308" s="25">
        <f>IF(B6=13,IF(OR(G308=1,I308=1),0,IF(E308=D310,X308,[1]DB!BE308)),[1]DB!BE308)</f>
        <v>0</v>
      </c>
      <c r="BF308" s="25">
        <f>IF(B6=13,IF(OR(G308=1,I308=1),0,IF(E308=D310,AD308,[1]DB!BF308)),[1]DB!BF308)</f>
        <v>-1</v>
      </c>
      <c r="BG308" s="25">
        <f>IF(B6=13,IF(OR(G308=1,I308=1),0,IF(E308=D311,R308,[1]DB!BG308)),[1]DB!BG308)</f>
        <v>0</v>
      </c>
      <c r="BH308" s="25">
        <f>IF(B6=13,IF(OR(G308=1,I308=1),0,IF(E308=D311,U308,[1]DB!BH308)),[1]DB!BH308)</f>
        <v>0</v>
      </c>
      <c r="BI308" s="25">
        <f>IF(B6=13,IF(OR(G308=1,I308=1),0,IF(E308=D311,X308,[1]DB!BI308)),[1]DB!BI308)</f>
        <v>0</v>
      </c>
      <c r="BJ308" s="25">
        <f>IF(B6=13,IF(OR(G308=1,I308=1),0,IF(E308=D311,AD308,[1]DB!BJ308)),[1]DB!BJ308)</f>
        <v>0</v>
      </c>
      <c r="BK308" s="25">
        <f>IF(B6=13,IF(OR(G308=1,I308=1),0,IF(E308=D312,R308,[1]DB!BK308)),[1]DB!BK308)</f>
        <v>8</v>
      </c>
      <c r="BL308" s="25">
        <f>IF(B6=13,IF(OR(G308=1,I308=1),0,IF(E308=D312,U308,[1]DB!BL308)),[1]DB!BL308)</f>
        <v>6</v>
      </c>
      <c r="BM308" s="25">
        <f>IF(B6=13,IF(OR(G308=1,I308=1),0,IF(E308=D312,X308,[1]DB!BM308)),[1]DB!BM308)</f>
        <v>3</v>
      </c>
      <c r="BN308" s="25">
        <f>IF(B6=13,IF(OR(G308=1,I308=1),0,IF(E308=D312,AD308,[1]DB!BN308)),[1]DB!BN308)</f>
        <v>1</v>
      </c>
      <c r="BO308" s="25">
        <f>IF(B6=13,IF(OR(G308=1,I308=1),0,IF(E308=D313,R308,[1]DB!BO308)),[1]DB!BO308)</f>
        <v>6</v>
      </c>
      <c r="BP308" s="25">
        <f>IF(B6=13,IF(OR(G308=1,I308=1),0,IF(E308=D313,U308,[1]DB!BP308)),[1]DB!BP308)</f>
        <v>5</v>
      </c>
      <c r="BQ308" s="25">
        <f>IF(B6=13,IF(OR(G308=1,I308=1),0,IF(E308=D313,X308,[1]DB!BQ308)),[1]DB!BQ308)</f>
        <v>3</v>
      </c>
      <c r="BR308" s="25">
        <f>IF(B6=13,IF(OR(G308=1,I308=1),0,IF(E308=D313,AD308,[1]DB!BR308)),[1]DB!BR308)</f>
        <v>1</v>
      </c>
      <c r="BS308" s="25">
        <f>IF(B6=13,IF(OR(G308=1,I308=1),0,IF(E308=D314,R308,[1]DB!BS308)),[1]DB!BS308)</f>
        <v>6</v>
      </c>
      <c r="BT308" s="25">
        <f>IF(B6=13,IF(OR(G308=1,I308=1),0,IF(E308=D314,U308,[1]DB!BT308)),[1]DB!BT308)</f>
        <v>6</v>
      </c>
      <c r="BU308" s="25">
        <f>IF(B6=13,IF(OR(G308=1,I308=1),0,IF(E308=D314,X308,[1]DB!BU308)),[1]DB!BU308)</f>
        <v>1</v>
      </c>
      <c r="BV308" s="25">
        <f>IF(B6=13,IF(OR(G308=1,I308=1),0,IF(E308=D314,AD308,[1]DB!BV308)),[1]DB!BV308)</f>
        <v>-1</v>
      </c>
      <c r="BW308" s="25">
        <f>IF(B6=13,IF(OR(G308=1,I308=1),0,IF(E308=D315,R308,[1]DB!BW308)),[1]DB!BW308)</f>
        <v>8</v>
      </c>
      <c r="BX308" s="25">
        <f>IF(B6=13,IF(OR(G308=1,I308=1),0,IF(E308=D315,U308,[1]DB!BX308)),[1]DB!BX308)</f>
        <v>9</v>
      </c>
      <c r="BY308" s="25">
        <f>IF(B6=13,IF(OR(G308=1,I308=1),0,IF(E308=D315,X308,[1]DB!BY308)),[1]DB!BY308)</f>
        <v>0</v>
      </c>
      <c r="BZ308" s="25">
        <f>IF(B6=13,IF(OR(G308=1,I308=1),0,IF(E308=D315,AD308,[1]DB!BZ308)),[1]DB!BZ308)</f>
        <v>-1</v>
      </c>
      <c r="CA308" s="25">
        <f>(RANK(Y308,Y304:Y315,1)*169)+(RANK(S308,S304:S315,1)*13)+RANK(V308,V304:V315,0)</f>
        <v>1633</v>
      </c>
      <c r="CB308" s="25">
        <f>RANK(CA308,CA304:CA315,1)</f>
        <v>9</v>
      </c>
      <c r="CC308" s="25">
        <f>IF(CB308=CB304,AE308,0)+IF(CB308=CB305,AI308,0)+IF(CB308=CB306,AM308,0)+IF(CB308=CB307,AQ308,0)+IF(CB308=CB308,AU308,0)+IF(CB308=CB309,AY308,0)+IF(CB308=CB310,BC308,0)+IF(CB308=CB311,BG308,0)+IF(CB308=CB312,BK308,0)+IF(CB308=CB313,BO308,0)+IF(CB308=CB314,BS308,0)+IF(CB308=CB315,BW308,0)</f>
        <v>0</v>
      </c>
      <c r="CD308" s="25">
        <f>IF(CB308=CB304,AF308,0)+IF(CB308=CB305,AJ308,0)+IF(CB308=CB306,AN308,0)+IF(CB308=CB307,AR308,0)+IF(CB308=CB308,AV308,0)+IF(CB308=CB309,AZ308,0)+IF(CB308=CB310,BD308,0)+IF(CB308=CB311,BH308,0)+IF(CB308=CB312,BL308,0)+IF(CB308=CB313,BP308,0)+IF(CB308=CB314,BT308,0)+IF(CB308=CB315,BX308,0)</f>
        <v>0</v>
      </c>
      <c r="CE308" s="25">
        <f>IF(CB308=CB304,AG308,0)+IF(CB308=CB305,AK308,0)+IF(CB308=CB306,AO308,0)+IF(CB308=CB307,AS308,0)+IF(CB308=CB308,AW308,0)+IF(CB308=CB309,BA308,0)+IF(CB308=CB310,BE308,0)+IF(CB308=CB311,BI308,0)+IF(CB308=CB312,BM308,0)+IF(CB308=CB313,BQ308,0)+IF(CB308=CB314,BU308,0)+IF(CB308=CB315,BY308,0)</f>
        <v>0</v>
      </c>
      <c r="CF308" s="25">
        <f>(RANK(CE308,CE304:CE315,1)*169)+(RANK(CC308,CC304:CC315,1)*13)+RANK(CD308,CD304:CD315,0)</f>
        <v>183</v>
      </c>
      <c r="CG308" s="25">
        <f>CB308+(RANK(CF308,CF304:CF315,1)*0.01)</f>
        <v>9.01</v>
      </c>
      <c r="CH308" s="25">
        <f>IF(COUNTIF(CG304:CG315,CG308)=2,IF(CG308=CG304,1,0)+IF(CG308=CG305,2,0)+IF(CG308=CG306,3,0)+IF(CG308=CG307,4,0)+IF(CG308=CG308,5,0)+IF(CG308=CG309,6,0)+IF(CG308=CG310,7,0)+IF(CG308=CG311,8,0)+IF(CG308=CG312,9,0)+IF(CG308=CG313,10,0)+IF(CG308=CG314,11,0)+IF(CG308=CG315,12,0)-5,0)</f>
        <v>0</v>
      </c>
      <c r="CI308" s="25">
        <f t="shared" si="11"/>
        <v>0</v>
      </c>
      <c r="CJ308" s="25">
        <f t="shared" si="12"/>
        <v>9.01</v>
      </c>
      <c r="CK308" s="25">
        <f>(RANK(CJ308,CJ304:CJ315,1)*17850625)+(RANK(K308,K304:K315,0)*274625)+(RANK(M308,M304:M315,0)*4225)+(RANK(AC308,AC304:AC315,1)*65)+RANK(C308,C304:C315,0)</f>
        <v>160943512</v>
      </c>
      <c r="CL308" s="25">
        <f>RANK(CK308,CK304:CK315,0)</f>
        <v>4</v>
      </c>
    </row>
    <row r="309" spans="1:90" x14ac:dyDescent="0.15">
      <c r="A309" s="25" t="str">
        <f>[1]DB!A309</f>
        <v>United</v>
      </c>
      <c r="B309" s="25" t="str">
        <f>[1]DB!B309</f>
        <v>United (1)</v>
      </c>
      <c r="C309" s="25">
        <f>[1]DB!C309</f>
        <v>50</v>
      </c>
      <c r="D309" s="25">
        <f>IF(A309=A78,1,0)+IF(A309=B78,2,0)+IF(A309=A79,3,0)+IF(A309=B79,4,0)+IF(A309=A80,5,0)+IF(A309=B80,6,0)+IF(A309=A81,7,0)+IF(A309=B81,8,0)+IF(A309=A82,9,0)+IF(A309=B82,10,0)+IF(A309=A83,11,0)+IF(A309=B83,12,0)</f>
        <v>2</v>
      </c>
      <c r="E309" s="25">
        <f t="shared" si="13"/>
        <v>1</v>
      </c>
      <c r="F309" s="25">
        <f>[1]DB!G309</f>
        <v>0</v>
      </c>
      <c r="G309" s="25">
        <f>IF(B6=13,DGET(A11:K75,"Dis E",S514:S515),F309)</f>
        <v>0</v>
      </c>
      <c r="H309" s="25">
        <f>[1]DB!I309</f>
        <v>0</v>
      </c>
      <c r="I309" s="25">
        <f>IF(B6=13,DGET(A11:K75,"Udm E",S514:S515),H309)</f>
        <v>0</v>
      </c>
      <c r="J309" s="25">
        <f>[1]DB!K309</f>
        <v>0</v>
      </c>
      <c r="K309" s="25">
        <f>IF(B6=13,DGET(A11:K75,"MR E",S514:S515),J309)</f>
        <v>0</v>
      </c>
      <c r="L309" s="25">
        <f>[1]DB!M309</f>
        <v>0</v>
      </c>
      <c r="M309" s="25">
        <f>IF(B6=13,DGET(A11:K75,"Res E",S514:S515),L309)</f>
        <v>0</v>
      </c>
      <c r="N309" s="25">
        <f>[1]DB!O309</f>
        <v>9</v>
      </c>
      <c r="O309" s="25">
        <f>IF(B6=13,IF(AND(G309=0,I309=0),N309+1,0),N309)</f>
        <v>10</v>
      </c>
      <c r="P309" s="25">
        <f>[1]DB!S309</f>
        <v>64</v>
      </c>
      <c r="Q309" s="25">
        <f>IF(A309="",0,DGET(A11:AF75,"Total",S514:S515))</f>
        <v>7</v>
      </c>
      <c r="R309" s="25">
        <f>IF(A309="",0,DGET(A11:AF75,"ES N",S514:S515))</f>
        <v>7</v>
      </c>
      <c r="S309" s="25">
        <f>IF(B6=13,IF(OR(G309=1,I309=1),0,P309+R309),P309)</f>
        <v>71</v>
      </c>
      <c r="T309" s="25">
        <f>[1]DB!V309</f>
        <v>58</v>
      </c>
      <c r="U309" s="25">
        <f>IF(A309="",0,DGET(A303:Q315,"Total N",S546:S547))</f>
        <v>6</v>
      </c>
      <c r="V309" s="25">
        <f>IF(B6=13,IF(OR(G309=1,I309=1),0,T309+U309),T309)</f>
        <v>64</v>
      </c>
      <c r="W309" s="25">
        <f>[1]DB!Y309</f>
        <v>15</v>
      </c>
      <c r="X309" s="25">
        <f t="shared" si="9"/>
        <v>3</v>
      </c>
      <c r="Y309" s="25">
        <f>IF(B6=13,IF(OR(G309=1,I309=1),0,W309+X309),W309)</f>
        <v>18</v>
      </c>
      <c r="Z309" s="25">
        <f>[1]DB!AC309</f>
        <v>2</v>
      </c>
      <c r="AA309" s="25">
        <f>IF(A309="",0,DGET(A11:AF75,"BU Pl.",S514:S515))</f>
        <v>61</v>
      </c>
      <c r="AB309" s="25">
        <f t="shared" si="10"/>
        <v>3967</v>
      </c>
      <c r="AC309" s="25">
        <f>IF(B6=13,RANK(AB309,AB304:AB315,1),Z309)</f>
        <v>12</v>
      </c>
      <c r="AD309" s="25">
        <f>IF(B6=13,IF(AA309&gt;DGET(A303:AC315,"BU N",S546:S547),1,IF(AA309=DGET(A303:AC315,"BU N",S546:S547),0,-1)),0)</f>
        <v>1</v>
      </c>
      <c r="AE309" s="25">
        <f>IF(B6=13,IF(OR(G309=1,I309=1),0,IF(E309=D304,R309,[1]DB!AE309)),[1]DB!AE309)</f>
        <v>7</v>
      </c>
      <c r="AF309" s="25">
        <f>IF(B6=13,IF(OR(G309=1,I309=1),0,IF(E309=D304,U309,[1]DB!AF309)),[1]DB!AF309)</f>
        <v>6</v>
      </c>
      <c r="AG309" s="25">
        <f>IF(B6=13,IF(OR(G309=1,I309=1),0,IF(E309=D304,X309,[1]DB!AG309)),[1]DB!AG309)</f>
        <v>3</v>
      </c>
      <c r="AH309" s="25">
        <f>IF(B6=13,IF(OR(G309=1,I309=1),0,IF(E309=D304,AD309,[1]DB!AH309)),[1]DB!AH309)</f>
        <v>1</v>
      </c>
      <c r="AI309" s="25">
        <f>IF(B6=13,IF(OR(G309=1,I309=1),0,IF(E309=D305,R309,[1]DB!AI309)),[1]DB!AI309)</f>
        <v>8</v>
      </c>
      <c r="AJ309" s="25">
        <f>IF(B6=13,IF(OR(G309=1,I309=1),0,IF(E309=D305,U309,[1]DB!AJ309)),[1]DB!AJ309)</f>
        <v>7</v>
      </c>
      <c r="AK309" s="25">
        <f>IF(B6=13,IF(OR(G309=1,I309=1),0,IF(E309=D305,X309,[1]DB!AK309)),[1]DB!AK309)</f>
        <v>3</v>
      </c>
      <c r="AL309" s="25">
        <f>IF(B6=13,IF(OR(G309=1,I309=1),0,IF(E309=D305,AD309,[1]DB!AL309)),[1]DB!AL309)</f>
        <v>1</v>
      </c>
      <c r="AM309" s="25">
        <f>IF(B6=13,IF(OR(G309=1,I309=1),0,IF(E309=D306,R309,[1]DB!AM309)),[1]DB!AM309)</f>
        <v>0</v>
      </c>
      <c r="AN309" s="25">
        <f>IF(B6=13,IF(OR(G309=1,I309=1),0,IF(E309=D306,U309,[1]DB!AN309)),[1]DB!AN309)</f>
        <v>0</v>
      </c>
      <c r="AO309" s="25">
        <f>IF(B6=13,IF(OR(G309=1,I309=1),0,IF(E309=D306,X309,[1]DB!AO309)),[1]DB!AO309)</f>
        <v>0</v>
      </c>
      <c r="AP309" s="25">
        <f>IF(B6=13,IF(OR(G309=1,I309=1),0,IF(E309=D306,AD309,[1]DB!AP309)),[1]DB!AP309)</f>
        <v>0</v>
      </c>
      <c r="AQ309" s="25">
        <f>IF(B6=13,IF(OR(G309=1,I309=1),0,IF(E309=D307,R309,[1]DB!AQ309)),[1]DB!AQ309)</f>
        <v>7</v>
      </c>
      <c r="AR309" s="25">
        <f>IF(B6=13,IF(OR(G309=1,I309=1),0,IF(E309=D307,U309,[1]DB!AR309)),[1]DB!AR309)</f>
        <v>8</v>
      </c>
      <c r="AS309" s="25">
        <f>IF(B6=13,IF(OR(G309=1,I309=1),0,IF(E309=D307,X309,[1]DB!AS309)),[1]DB!AS309)</f>
        <v>0</v>
      </c>
      <c r="AT309" s="25">
        <f>IF(B6=13,IF(OR(G309=1,I309=1),0,IF(E309=D307,AD309,[1]DB!AT309)),[1]DB!AT309)</f>
        <v>-1</v>
      </c>
      <c r="AU309" s="25">
        <f>IF(B6=13,IF(OR(G309=1,I309=1),0,IF(E309=D308,R309,[1]DB!AU309)),[1]DB!AU309)</f>
        <v>6</v>
      </c>
      <c r="AV309" s="25">
        <f>IF(B6=13,IF(OR(G309=1,I309=1),0,IF(E309=D308,U309,[1]DB!AV309)),[1]DB!AV309)</f>
        <v>7</v>
      </c>
      <c r="AW309" s="25">
        <f>IF(B6=13,IF(OR(G309=1,I309=1),0,IF(E309=D308,X309,[1]DB!AW309)),[1]DB!AW309)</f>
        <v>0</v>
      </c>
      <c r="AX309" s="25">
        <f>IF(B6=13,IF(OR(G309=1,I309=1),0,IF(E309=D308,AD309,[1]DB!AX309)),[1]DB!AX309)</f>
        <v>-1</v>
      </c>
      <c r="AY309" s="25">
        <f>IF(B6=13,IF(OR(G309=1,I309=1),0,IF(E309=D309,R309,[1]DB!AY309)),[1]DB!AY309)</f>
        <v>0</v>
      </c>
      <c r="AZ309" s="25">
        <f>IF(B6=13,IF(OR(G309=1,I309=1),0,IF(E309=D309,U309,[1]DB!AZ309)),[1]DB!AZ309)</f>
        <v>0</v>
      </c>
      <c r="BA309" s="25">
        <f>IF(B6=13,IF(OR(G309=1,I309=1),0,IF(E309=D309,X309,[1]DB!BA309)),[1]DB!BA309)</f>
        <v>0</v>
      </c>
      <c r="BB309" s="25">
        <f>IF(B6=13,IF(OR(G309=1,I309=1),0,IF(E309=D309,AD309,[1]DB!BB309)),[1]DB!BB309)</f>
        <v>0</v>
      </c>
      <c r="BC309" s="25">
        <f>IF(B6=13,IF(OR(G309=1,I309=1),0,IF(E309=D310,R309,[1]DB!BC309)),[1]DB!BC309)</f>
        <v>6</v>
      </c>
      <c r="BD309" s="25">
        <f>IF(B6=13,IF(OR(G309=1,I309=1),0,IF(E309=D310,U309,[1]DB!BD309)),[1]DB!BD309)</f>
        <v>6</v>
      </c>
      <c r="BE309" s="25">
        <f>IF(B6=13,IF(OR(G309=1,I309=1),0,IF(E309=D310,X309,[1]DB!BE309)),[1]DB!BE309)</f>
        <v>1</v>
      </c>
      <c r="BF309" s="25">
        <f>IF(B6=13,IF(OR(G309=1,I309=1),0,IF(E309=D310,AD309,[1]DB!BF309)),[1]DB!BF309)</f>
        <v>0</v>
      </c>
      <c r="BG309" s="25">
        <f>IF(B6=13,IF(OR(G309=1,I309=1),0,IF(E309=D311,R309,[1]DB!BG309)),[1]DB!BG309)</f>
        <v>6</v>
      </c>
      <c r="BH309" s="25">
        <f>IF(B6=13,IF(OR(G309=1,I309=1),0,IF(E309=D311,U309,[1]DB!BH309)),[1]DB!BH309)</f>
        <v>5</v>
      </c>
      <c r="BI309" s="25">
        <f>IF(B6=13,IF(OR(G309=1,I309=1),0,IF(E309=D311,X309,[1]DB!BI309)),[1]DB!BI309)</f>
        <v>3</v>
      </c>
      <c r="BJ309" s="25">
        <f>IF(B6=13,IF(OR(G309=1,I309=1),0,IF(E309=D311,AD309,[1]DB!BJ309)),[1]DB!BJ309)</f>
        <v>1</v>
      </c>
      <c r="BK309" s="25">
        <f>IF(B6=13,IF(OR(G309=1,I309=1),0,IF(E309=D312,R309,[1]DB!BK309)),[1]DB!BK309)</f>
        <v>6</v>
      </c>
      <c r="BL309" s="25">
        <f>IF(B6=13,IF(OR(G309=1,I309=1),0,IF(E309=D312,U309,[1]DB!BL309)),[1]DB!BL309)</f>
        <v>6</v>
      </c>
      <c r="BM309" s="25">
        <f>IF(B6=13,IF(OR(G309=1,I309=1),0,IF(E309=D312,X309,[1]DB!BM309)),[1]DB!BM309)</f>
        <v>1</v>
      </c>
      <c r="BN309" s="25">
        <f>IF(B6=13,IF(OR(G309=1,I309=1),0,IF(E309=D312,AD309,[1]DB!BN309)),[1]DB!BN309)</f>
        <v>0</v>
      </c>
      <c r="BO309" s="25">
        <f>IF(B6=13,IF(OR(G309=1,I309=1),0,IF(E309=D313,R309,[1]DB!BO309)),[1]DB!BO309)</f>
        <v>9</v>
      </c>
      <c r="BP309" s="25">
        <f>IF(B6=13,IF(OR(G309=1,I309=1),0,IF(E309=D313,U309,[1]DB!BP309)),[1]DB!BP309)</f>
        <v>5</v>
      </c>
      <c r="BQ309" s="25">
        <f>IF(B6=13,IF(OR(G309=1,I309=1),0,IF(E309=D313,X309,[1]DB!BQ309)),[1]DB!BQ309)</f>
        <v>3</v>
      </c>
      <c r="BR309" s="25">
        <f>IF(B6=13,IF(OR(G309=1,I309=1),0,IF(E309=D313,AD309,[1]DB!BR309)),[1]DB!BR309)</f>
        <v>1</v>
      </c>
      <c r="BS309" s="25">
        <f>IF(B6=13,IF(OR(G309=1,I309=1),0,IF(E309=D314,R309,[1]DB!BS309)),[1]DB!BS309)</f>
        <v>8</v>
      </c>
      <c r="BT309" s="25">
        <f>IF(B6=13,IF(OR(G309=1,I309=1),0,IF(E309=D314,U309,[1]DB!BT309)),[1]DB!BT309)</f>
        <v>8</v>
      </c>
      <c r="BU309" s="25">
        <f>IF(B6=13,IF(OR(G309=1,I309=1),0,IF(E309=D314,X309,[1]DB!BU309)),[1]DB!BU309)</f>
        <v>1</v>
      </c>
      <c r="BV309" s="25">
        <f>IF(B6=13,IF(OR(G309=1,I309=1),0,IF(E309=D314,AD309,[1]DB!BV309)),[1]DB!BV309)</f>
        <v>0</v>
      </c>
      <c r="BW309" s="25">
        <f>IF(B6=13,IF(OR(G309=1,I309=1),0,IF(E309=D315,R309,[1]DB!BW309)),[1]DB!BW309)</f>
        <v>8</v>
      </c>
      <c r="BX309" s="25">
        <f>IF(B6=13,IF(OR(G309=1,I309=1),0,IF(E309=D315,U309,[1]DB!BX309)),[1]DB!BX309)</f>
        <v>6</v>
      </c>
      <c r="BY309" s="25">
        <f>IF(B6=13,IF(OR(G309=1,I309=1),0,IF(E309=D315,X309,[1]DB!BY309)),[1]DB!BY309)</f>
        <v>3</v>
      </c>
      <c r="BZ309" s="25">
        <f>IF(B6=13,IF(OR(G309=1,I309=1),0,IF(E309=D315,AD309,[1]DB!BZ309)),[1]DB!BZ309)</f>
        <v>1</v>
      </c>
      <c r="CA309" s="25">
        <f>(RANK(Y309,Y304:Y315,1)*169)+(RANK(S309,S304:S315,1)*13)+RANK(V309,V304:V315,0)</f>
        <v>1662</v>
      </c>
      <c r="CB309" s="25">
        <f>RANK(CA309,CA304:CA315,1)</f>
        <v>10</v>
      </c>
      <c r="CC309" s="25">
        <f>IF(CB309=CB304,AE309,0)+IF(CB309=CB305,AI309,0)+IF(CB309=CB306,AM309,0)+IF(CB309=CB307,AQ309,0)+IF(CB309=CB308,AU309,0)+IF(CB309=CB309,AY309,0)+IF(CB309=CB310,BC309,0)+IF(CB309=CB311,BG309,0)+IF(CB309=CB312,BK309,0)+IF(CB309=CB313,BO309,0)+IF(CB309=CB314,BS309,0)+IF(CB309=CB315,BW309,0)</f>
        <v>0</v>
      </c>
      <c r="CD309" s="25">
        <f>IF(CB309=CB304,AF309,0)+IF(CB309=CB305,AJ309,0)+IF(CB309=CB306,AN309,0)+IF(CB309=CB307,AR309,0)+IF(CB309=CB308,AV309,0)+IF(CB309=CB309,AZ309,0)+IF(CB309=CB310,BD309,0)+IF(CB309=CB311,BH309,0)+IF(CB309=CB312,BL309,0)+IF(CB309=CB313,BP309,0)+IF(CB309=CB314,BT309,0)+IF(CB309=CB315,BX309,0)</f>
        <v>0</v>
      </c>
      <c r="CE309" s="25">
        <f>IF(CB309=CB304,AG309,0)+IF(CB309=CB305,AK309,0)+IF(CB309=CB306,AO309,0)+IF(CB309=CB307,AS309,0)+IF(CB309=CB308,AW309,0)+IF(CB309=CB309,BA309,0)+IF(CB309=CB310,BE309,0)+IF(CB309=CB311,BI309,0)+IF(CB309=CB312,BM309,0)+IF(CB309=CB313,BQ309,0)+IF(CB309=CB314,BU309,0)+IF(CB309=CB315,BY309,0)</f>
        <v>0</v>
      </c>
      <c r="CF309" s="25">
        <f>(RANK(CE309,CE304:CE315,1)*169)+(RANK(CC309,CC304:CC315,1)*13)+RANK(CD309,CD304:CD315,0)</f>
        <v>183</v>
      </c>
      <c r="CG309" s="25">
        <f>CB309+(RANK(CF309,CF304:CF315,1)*0.01)</f>
        <v>10.01</v>
      </c>
      <c r="CH309" s="25">
        <f>IF(COUNTIF(CG304:CG315,CG309)=2,IF(CG309=CG304,1,0)+IF(CG309=CG305,2,0)+IF(CG309=CG306,3,0)+IF(CG309=CG307,4,0)+IF(CG309=CG308,5,0)+IF(CG309=CG309,6,0)+IF(CG309=CG310,7,0)+IF(CG309=CG311,8,0)+IF(CG309=CG312,9,0)+IF(CG309=CG313,10,0)+IF(CG309=CG314,11,0)+IF(CG309=CG315,12,0)-6,0)</f>
        <v>0</v>
      </c>
      <c r="CI309" s="25">
        <f t="shared" si="11"/>
        <v>0</v>
      </c>
      <c r="CJ309" s="25">
        <f t="shared" si="12"/>
        <v>10.01</v>
      </c>
      <c r="CK309" s="25">
        <f>(RANK(CJ309,CJ304:CJ315,1)*17850625)+(RANK(K309,K304:K315,0)*274625)+(RANK(M309,M304:M315,0)*4225)+(RANK(AC309,AC304:AC315,1)*65)+RANK(C309,C304:C315,0)</f>
        <v>178794331</v>
      </c>
      <c r="CL309" s="25">
        <f>RANK(CK309,CK304:CK315,0)</f>
        <v>3</v>
      </c>
    </row>
    <row r="310" spans="1:90" x14ac:dyDescent="0.15">
      <c r="A310" s="25" t="str">
        <f>[1]DB!A310</f>
        <v>Kinks</v>
      </c>
      <c r="B310" s="25" t="str">
        <f>[1]DB!B310</f>
        <v>Kinks (1)</v>
      </c>
      <c r="C310" s="25">
        <f>[1]DB!C310</f>
        <v>24</v>
      </c>
      <c r="D310" s="25">
        <f>IF(A310=A78,1,0)+IF(A310=B78,2,0)+IF(A310=A79,3,0)+IF(A310=B79,4,0)+IF(A310=A80,5,0)+IF(A310=B80,6,0)+IF(A310=A81,7,0)+IF(A310=B81,8,0)+IF(A310=A82,9,0)+IF(A310=B82,10,0)+IF(A310=A83,11,0)+IF(A310=B83,12,0)</f>
        <v>7</v>
      </c>
      <c r="E310" s="25">
        <f t="shared" si="13"/>
        <v>8</v>
      </c>
      <c r="F310" s="25">
        <f>[1]DB!G310</f>
        <v>0</v>
      </c>
      <c r="G310" s="25">
        <f>IF(B6=13,DGET(A11:K75,"Dis E",T514:T515),F310)</f>
        <v>0</v>
      </c>
      <c r="H310" s="25">
        <f>[1]DB!I310</f>
        <v>0</v>
      </c>
      <c r="I310" s="25">
        <f>IF(B6=13,DGET(A11:K75,"Udm E",T514:T515),H310)</f>
        <v>0</v>
      </c>
      <c r="J310" s="25">
        <f>[1]DB!K310</f>
        <v>0</v>
      </c>
      <c r="K310" s="25">
        <f>IF(B6=13,DGET(A11:K75,"MR E",T514:T515),J310)</f>
        <v>0</v>
      </c>
      <c r="L310" s="25">
        <f>[1]DB!M310</f>
        <v>0</v>
      </c>
      <c r="M310" s="25">
        <f>IF(B6=13,DGET(A11:K75,"Res E",T514:T515),L310)</f>
        <v>0</v>
      </c>
      <c r="N310" s="25">
        <f>[1]DB!O310</f>
        <v>9</v>
      </c>
      <c r="O310" s="25">
        <f>IF(B6=13,IF(AND(G310=0,I310=0),N310+1,0),N310)</f>
        <v>10</v>
      </c>
      <c r="P310" s="25">
        <f>[1]DB!S310</f>
        <v>59</v>
      </c>
      <c r="Q310" s="25">
        <f>IF(A310="",0,DGET(A11:AF75,"Total",T514:T515))</f>
        <v>5</v>
      </c>
      <c r="R310" s="25">
        <f>IF(A310="",0,DGET(A11:AF75,"ES N",T514:T515))</f>
        <v>5</v>
      </c>
      <c r="S310" s="25">
        <f>IF(B6=13,IF(OR(G310=1,I310=1),0,P310+R310),P310)</f>
        <v>64</v>
      </c>
      <c r="T310" s="25">
        <f>[1]DB!V310</f>
        <v>59</v>
      </c>
      <c r="U310" s="25">
        <f>IF(A310="",0,DGET(A303:Q315,"Total N",T546:T547))</f>
        <v>6</v>
      </c>
      <c r="V310" s="25">
        <f>IF(B6=13,IF(OR(G310=1,I310=1),0,T310+U310),T310)</f>
        <v>65</v>
      </c>
      <c r="W310" s="25">
        <f>[1]DB!Y310</f>
        <v>13</v>
      </c>
      <c r="X310" s="25">
        <f t="shared" si="9"/>
        <v>0</v>
      </c>
      <c r="Y310" s="25">
        <f>IF(B6=13,IF(OR(G310=1,I310=1),0,W310+X310),W310)</f>
        <v>13</v>
      </c>
      <c r="Z310" s="25">
        <f>[1]DB!AC310</f>
        <v>9</v>
      </c>
      <c r="AA310" s="25">
        <f>IF(A310="",0,DGET(A11:AF75,"BU Pl.",T514:T515))</f>
        <v>32</v>
      </c>
      <c r="AB310" s="25">
        <f t="shared" si="10"/>
        <v>2089</v>
      </c>
      <c r="AC310" s="25">
        <f>IF(B6=13,RANK(AB310,AB304:AB315,1),Z310)</f>
        <v>5</v>
      </c>
      <c r="AD310" s="25">
        <f>IF(B6=13,IF(AA310&gt;DGET(A303:AC315,"BU N",T546:T547),1,IF(AA310=DGET(A303:AC315,"BU N",T546:T547),0,-1)),0)</f>
        <v>-1</v>
      </c>
      <c r="AE310" s="25">
        <f>IF(B6=13,IF(OR(G310=1,I310=1),0,IF(E310=D304,R310,[1]DB!AE310)),[1]DB!AE310)</f>
        <v>6</v>
      </c>
      <c r="AF310" s="25">
        <f>IF(B6=13,IF(OR(G310=1,I310=1),0,IF(E310=D304,U310,[1]DB!AF310)),[1]DB!AF310)</f>
        <v>8</v>
      </c>
      <c r="AG310" s="25">
        <f>IF(B6=13,IF(OR(G310=1,I310=1),0,IF(E310=D304,X310,[1]DB!AG310)),[1]DB!AG310)</f>
        <v>0</v>
      </c>
      <c r="AH310" s="25">
        <f>IF(B6=13,IF(OR(G310=1,I310=1),0,IF(E310=D304,AD310,[1]DB!AH310)),[1]DB!AH310)</f>
        <v>-1</v>
      </c>
      <c r="AI310" s="25">
        <f>IF(B6=13,IF(OR(G310=1,I310=1),0,IF(E310=D305,R310,[1]DB!AI310)),[1]DB!AI310)</f>
        <v>7</v>
      </c>
      <c r="AJ310" s="25">
        <f>IF(B6=13,IF(OR(G310=1,I310=1),0,IF(E310=D305,U310,[1]DB!AJ310)),[1]DB!AJ310)</f>
        <v>6</v>
      </c>
      <c r="AK310" s="25">
        <f>IF(B6=13,IF(OR(G310=1,I310=1),0,IF(E310=D305,X310,[1]DB!AK310)),[1]DB!AK310)</f>
        <v>3</v>
      </c>
      <c r="AL310" s="25">
        <f>IF(B6=13,IF(OR(G310=1,I310=1),0,IF(E310=D305,AD310,[1]DB!AL310)),[1]DB!AL310)</f>
        <v>1</v>
      </c>
      <c r="AM310" s="25">
        <f>IF(B6=13,IF(OR(G310=1,I310=1),0,IF(E310=D306,R310,[1]DB!AM310)),[1]DB!AM310)</f>
        <v>6</v>
      </c>
      <c r="AN310" s="25">
        <f>IF(B6=13,IF(OR(G310=1,I310=1),0,IF(E310=D306,U310,[1]DB!AN310)),[1]DB!AN310)</f>
        <v>5</v>
      </c>
      <c r="AO310" s="25">
        <f>IF(B6=13,IF(OR(G310=1,I310=1),0,IF(E310=D306,X310,[1]DB!AO310)),[1]DB!AO310)</f>
        <v>3</v>
      </c>
      <c r="AP310" s="25">
        <f>IF(B6=13,IF(OR(G310=1,I310=1),0,IF(E310=D306,AD310,[1]DB!AP310)),[1]DB!AP310)</f>
        <v>1</v>
      </c>
      <c r="AQ310" s="25">
        <f>IF(B6=13,IF(OR(G310=1,I310=1),0,IF(E310=D307,R310,[1]DB!AQ310)),[1]DB!AQ310)</f>
        <v>6</v>
      </c>
      <c r="AR310" s="25">
        <f>IF(B6=13,IF(OR(G310=1,I310=1),0,IF(E310=D307,U310,[1]DB!AR310)),[1]DB!AR310)</f>
        <v>7</v>
      </c>
      <c r="AS310" s="25">
        <f>IF(B6=13,IF(OR(G310=1,I310=1),0,IF(E310=D307,X310,[1]DB!AS310)),[1]DB!AS310)</f>
        <v>0</v>
      </c>
      <c r="AT310" s="25">
        <f>IF(B6=13,IF(OR(G310=1,I310=1),0,IF(E310=D307,AD310,[1]DB!AT310)),[1]DB!AT310)</f>
        <v>-1</v>
      </c>
      <c r="AU310" s="25">
        <f>IF(B6=13,IF(OR(G310=1,I310=1),0,IF(E310=D308,R310,[1]DB!AU310)),[1]DB!AU310)</f>
        <v>7</v>
      </c>
      <c r="AV310" s="25">
        <f>IF(B6=13,IF(OR(G310=1,I310=1),0,IF(E310=D308,U310,[1]DB!AV310)),[1]DB!AV310)</f>
        <v>6</v>
      </c>
      <c r="AW310" s="25">
        <f>IF(B6=13,IF(OR(G310=1,I310=1),0,IF(E310=D308,X310,[1]DB!AW310)),[1]DB!AW310)</f>
        <v>3</v>
      </c>
      <c r="AX310" s="25">
        <f>IF(B6=13,IF(OR(G310=1,I310=1),0,IF(E310=D308,AD310,[1]DB!AX310)),[1]DB!AX310)</f>
        <v>1</v>
      </c>
      <c r="AY310" s="25">
        <f>IF(B6=13,IF(OR(G310=1,I310=1),0,IF(E310=D309,R310,[1]DB!AY310)),[1]DB!AY310)</f>
        <v>6</v>
      </c>
      <c r="AZ310" s="25">
        <f>IF(B6=13,IF(OR(G310=1,I310=1),0,IF(E310=D309,U310,[1]DB!AZ310)),[1]DB!AZ310)</f>
        <v>6</v>
      </c>
      <c r="BA310" s="25">
        <f>IF(B6=13,IF(OR(G310=1,I310=1),0,IF(E310=D309,X310,[1]DB!BA310)),[1]DB!BA310)</f>
        <v>1</v>
      </c>
      <c r="BB310" s="25">
        <f>IF(B6=13,IF(OR(G310=1,I310=1),0,IF(E310=D309,AD310,[1]DB!BB310)),[1]DB!BB310)</f>
        <v>0</v>
      </c>
      <c r="BC310" s="25">
        <f>IF(B6=13,IF(OR(G310=1,I310=1),0,IF(E310=D310,R310,[1]DB!BC310)),[1]DB!BC310)</f>
        <v>0</v>
      </c>
      <c r="BD310" s="25">
        <f>IF(B6=13,IF(OR(G310=1,I310=1),0,IF(E310=D310,U310,[1]DB!BD310)),[1]DB!BD310)</f>
        <v>0</v>
      </c>
      <c r="BE310" s="25">
        <f>IF(B6=13,IF(OR(G310=1,I310=1),0,IF(E310=D310,X310,[1]DB!BE310)),[1]DB!BE310)</f>
        <v>0</v>
      </c>
      <c r="BF310" s="25">
        <f>IF(B6=13,IF(OR(G310=1,I310=1),0,IF(E310=D310,AD310,[1]DB!BF310)),[1]DB!BF310)</f>
        <v>0</v>
      </c>
      <c r="BG310" s="25">
        <f>IF(B6=13,IF(OR(G310=1,I310=1),0,IF(E310=D311,R310,[1]DB!BG310)),[1]DB!BG310)</f>
        <v>5</v>
      </c>
      <c r="BH310" s="25">
        <f>IF(B6=13,IF(OR(G310=1,I310=1),0,IF(E310=D311,U310,[1]DB!BH310)),[1]DB!BH310)</f>
        <v>6</v>
      </c>
      <c r="BI310" s="25">
        <f>IF(B6=13,IF(OR(G310=1,I310=1),0,IF(E310=D311,X310,[1]DB!BI310)),[1]DB!BI310)</f>
        <v>0</v>
      </c>
      <c r="BJ310" s="25">
        <f>IF(B6=13,IF(OR(G310=1,I310=1),0,IF(E310=D311,AD310,[1]DB!BJ310)),[1]DB!BJ310)</f>
        <v>-1</v>
      </c>
      <c r="BK310" s="25">
        <f>IF(B6=13,IF(OR(G310=1,I310=1),0,IF(E310=D312,R310,[1]DB!BK310)),[1]DB!BK310)</f>
        <v>7</v>
      </c>
      <c r="BL310" s="25">
        <f>IF(B6=13,IF(OR(G310=1,I310=1),0,IF(E310=D312,U310,[1]DB!BL310)),[1]DB!BL310)</f>
        <v>8</v>
      </c>
      <c r="BM310" s="25">
        <f>IF(B6=13,IF(OR(G310=1,I310=1),0,IF(E310=D312,X310,[1]DB!BM310)),[1]DB!BM310)</f>
        <v>0</v>
      </c>
      <c r="BN310" s="25">
        <f>IF(B6=13,IF(OR(G310=1,I310=1),0,IF(E310=D312,AD310,[1]DB!BN310)),[1]DB!BN310)</f>
        <v>-1</v>
      </c>
      <c r="BO310" s="25">
        <f>IF(B6=13,IF(OR(G310=1,I310=1),0,IF(E310=D313,R310,[1]DB!BO310)),[1]DB!BO310)</f>
        <v>0</v>
      </c>
      <c r="BP310" s="25">
        <f>IF(B6=13,IF(OR(G310=1,I310=1),0,IF(E310=D313,U310,[1]DB!BP310)),[1]DB!BP310)</f>
        <v>0</v>
      </c>
      <c r="BQ310" s="25">
        <f>IF(B6=13,IF(OR(G310=1,I310=1),0,IF(E310=D313,X310,[1]DB!BQ310)),[1]DB!BQ310)</f>
        <v>0</v>
      </c>
      <c r="BR310" s="25">
        <f>IF(B6=13,IF(OR(G310=1,I310=1),0,IF(E310=D313,AD310,[1]DB!BR310)),[1]DB!BR310)</f>
        <v>0</v>
      </c>
      <c r="BS310" s="25">
        <f>IF(B6=13,IF(OR(G310=1,I310=1),0,IF(E310=D314,R310,[1]DB!BS310)),[1]DB!BS310)</f>
        <v>9</v>
      </c>
      <c r="BT310" s="25">
        <f>IF(B6=13,IF(OR(G310=1,I310=1),0,IF(E310=D314,U310,[1]DB!BT310)),[1]DB!BT310)</f>
        <v>7</v>
      </c>
      <c r="BU310" s="25">
        <f>IF(B6=13,IF(OR(G310=1,I310=1),0,IF(E310=D314,X310,[1]DB!BU310)),[1]DB!BU310)</f>
        <v>3</v>
      </c>
      <c r="BV310" s="25">
        <f>IF(B6=13,IF(OR(G310=1,I310=1),0,IF(E310=D314,AD310,[1]DB!BV310)),[1]DB!BV310)</f>
        <v>1</v>
      </c>
      <c r="BW310" s="25">
        <f>IF(B6=13,IF(OR(G310=1,I310=1),0,IF(E310=D315,R310,[1]DB!BW310)),[1]DB!BW310)</f>
        <v>5</v>
      </c>
      <c r="BX310" s="25">
        <f>IF(B6=13,IF(OR(G310=1,I310=1),0,IF(E310=D315,U310,[1]DB!BX310)),[1]DB!BX310)</f>
        <v>6</v>
      </c>
      <c r="BY310" s="25">
        <f>IF(B6=13,IF(OR(G310=1,I310=1),0,IF(E310=D315,X310,[1]DB!BY310)),[1]DB!BY310)</f>
        <v>0</v>
      </c>
      <c r="BZ310" s="25">
        <f>IF(B6=13,IF(OR(G310=1,I310=1),0,IF(E310=D315,AD310,[1]DB!BZ310)),[1]DB!BZ310)</f>
        <v>-1</v>
      </c>
      <c r="CA310" s="25">
        <f>(RANK(Y310,Y304:Y315,1)*169)+(RANK(S310,S304:S315,1)*13)+RANK(V310,V304:V315,0)</f>
        <v>1217</v>
      </c>
      <c r="CB310" s="25">
        <f>RANK(CA310,CA304:CA315,1)</f>
        <v>7</v>
      </c>
      <c r="CC310" s="25">
        <f>IF(CB310=CB304,AE310,0)+IF(CB310=CB305,AI310,0)+IF(CB310=CB306,AM310,0)+IF(CB310=CB307,AQ310,0)+IF(CB310=CB308,AU310,0)+IF(CB310=CB309,AY310,0)+IF(CB310=CB310,BC310,0)+IF(CB310=CB311,BG310,0)+IF(CB310=CB312,BK310,0)+IF(CB310=CB313,BO310,0)+IF(CB310=CB314,BS310,0)+IF(CB310=CB315,BW310,0)</f>
        <v>0</v>
      </c>
      <c r="CD310" s="25">
        <f>IF(CB310=CB304,AF310,0)+IF(CB310=CB305,AJ310,0)+IF(CB310=CB306,AN310,0)+IF(CB310=CB307,AR310,0)+IF(CB310=CB308,AV310,0)+IF(CB310=CB309,AZ310,0)+IF(CB310=CB310,BD310,0)+IF(CB310=CB311,BH310,0)+IF(CB310=CB312,BL310,0)+IF(CB310=CB313,BP310,0)+IF(CB310=CB314,BT310,0)+IF(CB310=CB315,BX310,0)</f>
        <v>0</v>
      </c>
      <c r="CE310" s="25">
        <f>IF(CB310=CB304,AG310,0)+IF(CB310=CB305,AK310,0)+IF(CB310=CB306,AO310,0)+IF(CB310=CB307,AS310,0)+IF(CB310=CB308,AW310,0)+IF(CB310=CB309,BA310,0)+IF(CB310=CB310,BE310,0)+IF(CB310=CB311,BI310,0)+IF(CB310=CB312,BM310,0)+IF(CB310=CB313,BQ310,0)+IF(CB310=CB314,BU310,0)+IF(CB310=CB315,BY310,0)</f>
        <v>0</v>
      </c>
      <c r="CF310" s="25">
        <f>(RANK(CE310,CE304:CE315,1)*169)+(RANK(CC310,CC304:CC315,1)*13)+RANK(CD310,CD304:CD315,0)</f>
        <v>183</v>
      </c>
      <c r="CG310" s="25">
        <f>CB310+(RANK(CF310,CF304:CF315,1)*0.01)</f>
        <v>7.01</v>
      </c>
      <c r="CH310" s="25">
        <f>IF(COUNTIF(CG304:CG315,CG310)=2,IF(CG310=CG304,1,0)+IF(CG310=CG305,2,0)+IF(CG310=CG306,3,0)+IF(CG310=CG307,4,0)+IF(CG310=CG308,5,0)+IF(CG310=CG309,6,0)+IF(CG310=CG310,7,0)+IF(CG310=CG311,8,0)+IF(CG310=CG312,9,0)+IF(CG310=CG313,10,0)+IF(CG310=CG314,11,0)+IF(CG310=CG315,12,0)-7,0)</f>
        <v>0</v>
      </c>
      <c r="CI310" s="25">
        <f t="shared" si="11"/>
        <v>0</v>
      </c>
      <c r="CJ310" s="25">
        <f t="shared" si="12"/>
        <v>7.01</v>
      </c>
      <c r="CK310" s="25">
        <f>(RANK(CJ310,CJ304:CJ315,1)*17850625)+(RANK(K310,K304:K315,0)*274625)+(RANK(M310,M304:M315,0)*4225)+(RANK(AC310,AC304:AC315,1)*65)+RANK(C310,C304:C315,0)</f>
        <v>125242007</v>
      </c>
      <c r="CL310" s="25">
        <f>RANK(CK310,CK304:CK315,0)</f>
        <v>6</v>
      </c>
    </row>
    <row r="311" spans="1:90" x14ac:dyDescent="0.15">
      <c r="A311" s="25" t="str">
        <f>[1]DB!A311</f>
        <v>Kudsken</v>
      </c>
      <c r="B311" s="25" t="str">
        <f>[1]DB!B311</f>
        <v>Kudsken (1)</v>
      </c>
      <c r="C311" s="25">
        <f>[1]DB!C311</f>
        <v>25</v>
      </c>
      <c r="D311" s="25">
        <f>IF(A311=A78,1,0)+IF(A311=B78,2,0)+IF(A311=A79,3,0)+IF(A311=B79,4,0)+IF(A311=A80,5,0)+IF(A311=B80,6,0)+IF(A311=A81,7,0)+IF(A311=B81,8,0)+IF(A311=A82,9,0)+IF(A311=B82,10,0)+IF(A311=A83,11,0)+IF(A311=B83,12,0)</f>
        <v>4</v>
      </c>
      <c r="E311" s="25">
        <f t="shared" si="13"/>
        <v>3</v>
      </c>
      <c r="F311" s="25">
        <f>[1]DB!G311</f>
        <v>0</v>
      </c>
      <c r="G311" s="25">
        <f>IF(B6=13,DGET(A11:K75,"Dis E",U514:U515),F311)</f>
        <v>0</v>
      </c>
      <c r="H311" s="25">
        <f>[1]DB!I311</f>
        <v>0</v>
      </c>
      <c r="I311" s="25">
        <f>IF(B6=13,DGET(A11:K75,"Udm E",U514:U515),H311)</f>
        <v>0</v>
      </c>
      <c r="J311" s="25">
        <f>[1]DB!K311</f>
        <v>0</v>
      </c>
      <c r="K311" s="25">
        <f>IF(B6=13,DGET(A11:K75,"MR E",U514:U515),J311)</f>
        <v>0</v>
      </c>
      <c r="L311" s="25">
        <f>[1]DB!M311</f>
        <v>1</v>
      </c>
      <c r="M311" s="25">
        <f>IF(B6=13,DGET(A11:K75,"Res E",U514:U515),L311)</f>
        <v>1</v>
      </c>
      <c r="N311" s="25">
        <f>[1]DB!O311</f>
        <v>9</v>
      </c>
      <c r="O311" s="25">
        <f>IF(B6=13,IF(AND(G311=0,I311=0),N311+1,0),N311)</f>
        <v>10</v>
      </c>
      <c r="P311" s="25">
        <f>[1]DB!S311</f>
        <v>52</v>
      </c>
      <c r="Q311" s="25">
        <f>IF(A311="",0,DGET(A11:AF75,"Total",U514:U515))</f>
        <v>3</v>
      </c>
      <c r="R311" s="25">
        <f>IF(A311="",0,DGET(A11:AF75,"ES N",U514:U515))</f>
        <v>3</v>
      </c>
      <c r="S311" s="25">
        <f>IF(B6=13,IF(OR(G311=1,I311=1),0,P311+R311),P311)</f>
        <v>55</v>
      </c>
      <c r="T311" s="25">
        <f>[1]DB!V311</f>
        <v>60</v>
      </c>
      <c r="U311" s="25">
        <f>IF(A311="",0,DGET(A303:Q315,"Total N",U546:U547))</f>
        <v>4</v>
      </c>
      <c r="V311" s="25">
        <f>IF(B6=13,IF(OR(G311=1,I311=1),0,T311+U311),T311)</f>
        <v>64</v>
      </c>
      <c r="W311" s="25">
        <f>[1]DB!Y311</f>
        <v>6</v>
      </c>
      <c r="X311" s="25">
        <f t="shared" si="9"/>
        <v>0</v>
      </c>
      <c r="Y311" s="25">
        <f>IF(B6=13,IF(OR(G311=1,I311=1),0,W311+X311),W311)</f>
        <v>6</v>
      </c>
      <c r="Z311" s="25">
        <f>[1]DB!AC311</f>
        <v>1</v>
      </c>
      <c r="AA311" s="25">
        <f>IF(A311="",0,DGET(A11:AF75,"BU Pl.",U514:U515))</f>
        <v>12</v>
      </c>
      <c r="AB311" s="25">
        <f t="shared" si="10"/>
        <v>781</v>
      </c>
      <c r="AC311" s="25">
        <f>IF(B6=13,RANK(AB311,AB304:AB315,1),Z311)</f>
        <v>1</v>
      </c>
      <c r="AD311" s="25">
        <f>IF(B6=13,IF(AA311&gt;DGET(A303:AC315,"BU N",U546:U547),1,IF(AA311=DGET(A303:AC315,"BU N",U546:U547),0,-1)),0)</f>
        <v>-1</v>
      </c>
      <c r="AE311" s="25">
        <f>IF(B6=13,IF(OR(G311=1,I311=1),0,IF(E311=D304,R311,[1]DB!AE311)),[1]DB!AE311)</f>
        <v>6</v>
      </c>
      <c r="AF311" s="25">
        <f>IF(B6=13,IF(OR(G311=1,I311=1),0,IF(E311=D304,U311,[1]DB!AF311)),[1]DB!AF311)</f>
        <v>9</v>
      </c>
      <c r="AG311" s="25">
        <f>IF(B6=13,IF(OR(G311=1,I311=1),0,IF(E311=D304,X311,[1]DB!AG311)),[1]DB!AG311)</f>
        <v>0</v>
      </c>
      <c r="AH311" s="25">
        <f>IF(B6=13,IF(OR(G311=1,I311=1),0,IF(E311=D304,AD311,[1]DB!AH311)),[1]DB!AH311)</f>
        <v>-1</v>
      </c>
      <c r="AI311" s="25">
        <f>IF(B6=13,IF(OR(G311=1,I311=1),0,IF(E311=D305,R311,[1]DB!AI311)),[1]DB!AI311)</f>
        <v>6</v>
      </c>
      <c r="AJ311" s="25">
        <f>IF(B6=13,IF(OR(G311=1,I311=1),0,IF(E311=D305,U311,[1]DB!AJ311)),[1]DB!AJ311)</f>
        <v>7</v>
      </c>
      <c r="AK311" s="25">
        <f>IF(B6=13,IF(OR(G311=1,I311=1),0,IF(E311=D305,X311,[1]DB!AK311)),[1]DB!AK311)</f>
        <v>0</v>
      </c>
      <c r="AL311" s="25">
        <f>IF(B6=13,IF(OR(G311=1,I311=1),0,IF(E311=D305,AD311,[1]DB!AL311)),[1]DB!AL311)</f>
        <v>-1</v>
      </c>
      <c r="AM311" s="25">
        <f>IF(B6=13,IF(OR(G311=1,I311=1),0,IF(E311=D306,R311,[1]DB!AM311)),[1]DB!AM311)</f>
        <v>3</v>
      </c>
      <c r="AN311" s="25">
        <f>IF(B6=13,IF(OR(G311=1,I311=1),0,IF(E311=D306,U311,[1]DB!AN311)),[1]DB!AN311)</f>
        <v>4</v>
      </c>
      <c r="AO311" s="25">
        <f>IF(B6=13,IF(OR(G311=1,I311=1),0,IF(E311=D306,X311,[1]DB!AO311)),[1]DB!AO311)</f>
        <v>0</v>
      </c>
      <c r="AP311" s="25">
        <f>IF(B6=13,IF(OR(G311=1,I311=1),0,IF(E311=D306,AD311,[1]DB!AP311)),[1]DB!AP311)</f>
        <v>-1</v>
      </c>
      <c r="AQ311" s="25">
        <f>IF(B6=13,IF(OR(G311=1,I311=1),0,IF(E311=D307,R311,[1]DB!AQ311)),[1]DB!AQ311)</f>
        <v>7</v>
      </c>
      <c r="AR311" s="25">
        <f>IF(B6=13,IF(OR(G311=1,I311=1),0,IF(E311=D307,U311,[1]DB!AR311)),[1]DB!AR311)</f>
        <v>8</v>
      </c>
      <c r="AS311" s="25">
        <f>IF(B6=13,IF(OR(G311=1,I311=1),0,IF(E311=D307,X311,[1]DB!AS311)),[1]DB!AS311)</f>
        <v>0</v>
      </c>
      <c r="AT311" s="25">
        <f>IF(B6=13,IF(OR(G311=1,I311=1),0,IF(E311=D307,AD311,[1]DB!AT311)),[1]DB!AT311)</f>
        <v>-1</v>
      </c>
      <c r="AU311" s="25">
        <f>IF(B6=13,IF(OR(G311=1,I311=1),0,IF(E311=D308,R311,[1]DB!AU311)),[1]DB!AU311)</f>
        <v>0</v>
      </c>
      <c r="AV311" s="25">
        <f>IF(B6=13,IF(OR(G311=1,I311=1),0,IF(E311=D308,U311,[1]DB!AV311)),[1]DB!AV311)</f>
        <v>0</v>
      </c>
      <c r="AW311" s="25">
        <f>IF(B6=13,IF(OR(G311=1,I311=1),0,IF(E311=D308,X311,[1]DB!AW311)),[1]DB!AW311)</f>
        <v>0</v>
      </c>
      <c r="AX311" s="25">
        <f>IF(B6=13,IF(OR(G311=1,I311=1),0,IF(E311=D308,AD311,[1]DB!AX311)),[1]DB!AX311)</f>
        <v>0</v>
      </c>
      <c r="AY311" s="25">
        <f>IF(B6=13,IF(OR(G311=1,I311=1),0,IF(E311=D309,R311,[1]DB!AY311)),[1]DB!AY311)</f>
        <v>5</v>
      </c>
      <c r="AZ311" s="25">
        <f>IF(B6=13,IF(OR(G311=1,I311=1),0,IF(E311=D309,U311,[1]DB!AZ311)),[1]DB!AZ311)</f>
        <v>6</v>
      </c>
      <c r="BA311" s="25">
        <f>IF(B6=13,IF(OR(G311=1,I311=1),0,IF(E311=D309,X311,[1]DB!BA311)),[1]DB!BA311)</f>
        <v>0</v>
      </c>
      <c r="BB311" s="25">
        <f>IF(B6=13,IF(OR(G311=1,I311=1),0,IF(E311=D309,AD311,[1]DB!BB311)),[1]DB!BB311)</f>
        <v>-1</v>
      </c>
      <c r="BC311" s="25">
        <f>IF(B6=13,IF(OR(G311=1,I311=1),0,IF(E311=D310,R311,[1]DB!BC311)),[1]DB!BC311)</f>
        <v>6</v>
      </c>
      <c r="BD311" s="25">
        <f>IF(B6=13,IF(OR(G311=1,I311=1),0,IF(E311=D310,U311,[1]DB!BD311)),[1]DB!BD311)</f>
        <v>5</v>
      </c>
      <c r="BE311" s="25">
        <f>IF(B6=13,IF(OR(G311=1,I311=1),0,IF(E311=D310,X311,[1]DB!BE311)),[1]DB!BE311)</f>
        <v>3</v>
      </c>
      <c r="BF311" s="25">
        <f>IF(B6=13,IF(OR(G311=1,I311=1),0,IF(E311=D310,AD311,[1]DB!BF311)),[1]DB!BF311)</f>
        <v>1</v>
      </c>
      <c r="BG311" s="25">
        <f>IF(B6=13,IF(OR(G311=1,I311=1),0,IF(E311=D311,R311,[1]DB!BG311)),[1]DB!BG311)</f>
        <v>0</v>
      </c>
      <c r="BH311" s="25">
        <f>IF(B6=13,IF(OR(G311=1,I311=1),0,IF(E311=D311,U311,[1]DB!BH311)),[1]DB!BH311)</f>
        <v>0</v>
      </c>
      <c r="BI311" s="25">
        <f>IF(B6=13,IF(OR(G311=1,I311=1),0,IF(E311=D311,X311,[1]DB!BI311)),[1]DB!BI311)</f>
        <v>0</v>
      </c>
      <c r="BJ311" s="25">
        <f>IF(B6=13,IF(OR(G311=1,I311=1),0,IF(E311=D311,AD311,[1]DB!BJ311)),[1]DB!BJ311)</f>
        <v>0</v>
      </c>
      <c r="BK311" s="25">
        <f>IF(B6=13,IF(OR(G311=1,I311=1),0,IF(E311=D312,R311,[1]DB!BK311)),[1]DB!BK311)</f>
        <v>6</v>
      </c>
      <c r="BL311" s="25">
        <f>IF(B6=13,IF(OR(G311=1,I311=1),0,IF(E311=D312,U311,[1]DB!BL311)),[1]DB!BL311)</f>
        <v>7</v>
      </c>
      <c r="BM311" s="25">
        <f>IF(B6=13,IF(OR(G311=1,I311=1),0,IF(E311=D312,X311,[1]DB!BM311)),[1]DB!BM311)</f>
        <v>0</v>
      </c>
      <c r="BN311" s="25">
        <f>IF(B6=13,IF(OR(G311=1,I311=1),0,IF(E311=D312,AD311,[1]DB!BN311)),[1]DB!BN311)</f>
        <v>-1</v>
      </c>
      <c r="BO311" s="25">
        <f>IF(B6=13,IF(OR(G311=1,I311=1),0,IF(E311=D313,R311,[1]DB!BO311)),[1]DB!BO311)</f>
        <v>4</v>
      </c>
      <c r="BP311" s="25">
        <f>IF(B6=13,IF(OR(G311=1,I311=1),0,IF(E311=D313,U311,[1]DB!BP311)),[1]DB!BP311)</f>
        <v>6</v>
      </c>
      <c r="BQ311" s="25">
        <f>IF(B6=13,IF(OR(G311=1,I311=1),0,IF(E311=D313,X311,[1]DB!BQ311)),[1]DB!BQ311)</f>
        <v>0</v>
      </c>
      <c r="BR311" s="25">
        <f>IF(B6=13,IF(OR(G311=1,I311=1),0,IF(E311=D313,AD311,[1]DB!BR311)),[1]DB!BR311)</f>
        <v>-1</v>
      </c>
      <c r="BS311" s="25">
        <f>IF(B6=13,IF(OR(G311=1,I311=1),0,IF(E311=D314,R311,[1]DB!BS311)),[1]DB!BS311)</f>
        <v>5</v>
      </c>
      <c r="BT311" s="25">
        <f>IF(B6=13,IF(OR(G311=1,I311=1),0,IF(E311=D314,U311,[1]DB!BT311)),[1]DB!BT311)</f>
        <v>4</v>
      </c>
      <c r="BU311" s="25">
        <f>IF(B6=13,IF(OR(G311=1,I311=1),0,IF(E311=D314,X311,[1]DB!BU311)),[1]DB!BU311)</f>
        <v>3</v>
      </c>
      <c r="BV311" s="25">
        <f>IF(B6=13,IF(OR(G311=1,I311=1),0,IF(E311=D314,AD311,[1]DB!BV311)),[1]DB!BV311)</f>
        <v>1</v>
      </c>
      <c r="BW311" s="25">
        <f>IF(B6=13,IF(OR(G311=1,I311=1),0,IF(E311=D315,R311,[1]DB!BW311)),[1]DB!BW311)</f>
        <v>7</v>
      </c>
      <c r="BX311" s="25">
        <f>IF(B6=13,IF(OR(G311=1,I311=1),0,IF(E311=D315,U311,[1]DB!BX311)),[1]DB!BX311)</f>
        <v>8</v>
      </c>
      <c r="BY311" s="25">
        <f>IF(B6=13,IF(OR(G311=1,I311=1),0,IF(E311=D315,X311,[1]DB!BY311)),[1]DB!BY311)</f>
        <v>0</v>
      </c>
      <c r="BZ311" s="25">
        <f>IF(B6=13,IF(OR(G311=1,I311=1),0,IF(E311=D315,AD311,[1]DB!BZ311)),[1]DB!BZ311)</f>
        <v>-1</v>
      </c>
      <c r="CA311" s="25">
        <f>(RANK(Y311,Y304:Y315,1)*169)+(RANK(S311,S304:S315,1)*13)+RANK(V311,V304:V315,0)</f>
        <v>193</v>
      </c>
      <c r="CB311" s="25">
        <f>RANK(CA311,CA304:CA315,1)</f>
        <v>1</v>
      </c>
      <c r="CC311" s="25">
        <f>IF(CB311=CB304,AE311,0)+IF(CB311=CB305,AI311,0)+IF(CB311=CB306,AM311,0)+IF(CB311=CB307,AQ311,0)+IF(CB311=CB308,AU311,0)+IF(CB311=CB309,AY311,0)+IF(CB311=CB310,BC311,0)+IF(CB311=CB311,BG311,0)+IF(CB311=CB312,BK311,0)+IF(CB311=CB313,BO311,0)+IF(CB311=CB314,BS311,0)+IF(CB311=CB315,BW311,0)</f>
        <v>0</v>
      </c>
      <c r="CD311" s="25">
        <f>IF(CB311=CB304,AF311,0)+IF(CB311=CB305,AJ311,0)+IF(CB311=CB306,AN311,0)+IF(CB311=CB307,AR311,0)+IF(CB311=CB308,AV311,0)+IF(CB311=CB309,AZ311,0)+IF(CB311=CB310,BD311,0)+IF(CB311=CB311,BH311,0)+IF(CB311=CB312,BL311,0)+IF(CB311=CB313,BP311,0)+IF(CB311=CB314,BT311,0)+IF(CB311=CB315,BX311,0)</f>
        <v>0</v>
      </c>
      <c r="CE311" s="25">
        <f>IF(CB311=CB304,AG311,0)+IF(CB311=CB305,AK311,0)+IF(CB311=CB306,AO311,0)+IF(CB311=CB307,AS311,0)+IF(CB311=CB308,AW311,0)+IF(CB311=CB309,BA311,0)+IF(CB311=CB310,BE311,0)+IF(CB311=CB311,BI311,0)+IF(CB311=CB312,BM311,0)+IF(CB311=CB313,BQ311,0)+IF(CB311=CB314,BU311,0)+IF(CB311=CB315,BY311,0)</f>
        <v>0</v>
      </c>
      <c r="CF311" s="25">
        <f>(RANK(CE311,CE304:CE315,1)*169)+(RANK(CC311,CC304:CC315,1)*13)+RANK(CD311,CD304:CD315,0)</f>
        <v>183</v>
      </c>
      <c r="CG311" s="25">
        <f>CB311+(RANK(CF311,CF304:CF315,1)*0.01)</f>
        <v>1.01</v>
      </c>
      <c r="CH311" s="25">
        <f>IF(COUNTIF(CG304:CG315,CG311)=2,IF(CG311=CG304,1,0)+IF(CG311=CG305,2,0)+IF(CG311=CG306,3,0)+IF(CG311=CG307,4,0)+IF(CG311=CG308,5,0)+IF(CG311=CG309,6,0)+IF(CG311=CG310,7,0)+IF(CG311=CG311,8,0)+IF(CG311=CG312,9,0)+IF(CG311=CG313,10,0)+IF(CG311=CG314,11,0)+IF(CG311=CG315,12,0)-8,0)</f>
        <v>0</v>
      </c>
      <c r="CI311" s="25">
        <f t="shared" si="11"/>
        <v>0</v>
      </c>
      <c r="CJ311" s="25">
        <f t="shared" si="12"/>
        <v>1.01</v>
      </c>
      <c r="CK311" s="25">
        <f>(RANK(CJ311,CJ304:CJ315,1)*17850625)+(RANK(K311,K304:K315,0)*274625)+(RANK(M311,M304:M315,0)*4225)+(RANK(AC311,AC304:AC315,1)*65)+RANK(C311,C304:C315,0)</f>
        <v>18129546</v>
      </c>
      <c r="CL311" s="25">
        <f>RANK(CK311,CK304:CK315,0)</f>
        <v>12</v>
      </c>
    </row>
    <row r="312" spans="1:90" x14ac:dyDescent="0.15">
      <c r="A312" s="25" t="str">
        <f>[1]DB!A312</f>
        <v>Idskov</v>
      </c>
      <c r="B312" s="25" t="str">
        <f>[1]DB!B312</f>
        <v>Idskov (1)</v>
      </c>
      <c r="C312" s="25">
        <f>[1]DB!C312</f>
        <v>22</v>
      </c>
      <c r="D312" s="25">
        <f>IF(A312=A78,1,0)+IF(A312=B78,2,0)+IF(A312=A79,3,0)+IF(A312=B79,4,0)+IF(A312=A80,5,0)+IF(A312=B80,6,0)+IF(A312=A81,7,0)+IF(A312=B81,8,0)+IF(A312=A82,9,0)+IF(A312=B82,10,0)+IF(A312=A83,11,0)+IF(A312=B83,12,0)</f>
        <v>9</v>
      </c>
      <c r="E312" s="25">
        <f t="shared" si="13"/>
        <v>10</v>
      </c>
      <c r="F312" s="25">
        <f>[1]DB!G312</f>
        <v>0</v>
      </c>
      <c r="G312" s="25">
        <f>IF(B6=13,DGET(A11:K75,"Dis E",V514:V515),F312)</f>
        <v>0</v>
      </c>
      <c r="H312" s="25">
        <f>[1]DB!I312</f>
        <v>0</v>
      </c>
      <c r="I312" s="25">
        <f>IF(B6=13,DGET(A11:K75,"Udm E",V514:V515),H312)</f>
        <v>0</v>
      </c>
      <c r="J312" s="25">
        <f>[1]DB!K312</f>
        <v>0</v>
      </c>
      <c r="K312" s="25">
        <f>IF(B6=13,DGET(A11:K75,"MR E",V514:V515),J312)</f>
        <v>0</v>
      </c>
      <c r="L312" s="25">
        <f>[1]DB!M312</f>
        <v>0</v>
      </c>
      <c r="M312" s="25">
        <f>IF(B6=13,DGET(A11:K75,"Res E",V514:V515),L312)</f>
        <v>0</v>
      </c>
      <c r="N312" s="25">
        <f>[1]DB!O312</f>
        <v>9</v>
      </c>
      <c r="O312" s="25">
        <f>IF(B6=13,IF(AND(G312=0,I312=0),N312+1,0),N312)</f>
        <v>10</v>
      </c>
      <c r="P312" s="25">
        <f>[1]DB!S312</f>
        <v>67</v>
      </c>
      <c r="Q312" s="25">
        <f>IF(A312="",0,DGET(A11:AF75,"Total",V514:V515))</f>
        <v>5</v>
      </c>
      <c r="R312" s="25">
        <f>IF(A312="",0,DGET(A11:AF75,"ES N",V514:V515))</f>
        <v>5</v>
      </c>
      <c r="S312" s="25">
        <f>IF(B6=13,IF(OR(G312=1,I312=1),0,P312+R312),P312)</f>
        <v>72</v>
      </c>
      <c r="T312" s="25">
        <f>[1]DB!V312</f>
        <v>60</v>
      </c>
      <c r="U312" s="25">
        <f>IF(A312="",0,DGET(A303:Q315,"Total N",V546:V547))</f>
        <v>5</v>
      </c>
      <c r="V312" s="25">
        <f>IF(B6=13,IF(OR(G312=1,I312=1),0,T312+U312),T312)</f>
        <v>65</v>
      </c>
      <c r="W312" s="25">
        <f>[1]DB!Y312</f>
        <v>20</v>
      </c>
      <c r="X312" s="25">
        <f t="shared" si="9"/>
        <v>1</v>
      </c>
      <c r="Y312" s="25">
        <f>IF(B6=13,IF(OR(G312=1,I312=1),0,W312+X312),W312)</f>
        <v>21</v>
      </c>
      <c r="Z312" s="25">
        <f>[1]DB!AC312</f>
        <v>11</v>
      </c>
      <c r="AA312" s="25">
        <f>IF(A312="",0,DGET(A11:AF75,"BU Pl.",V514:V515))</f>
        <v>32</v>
      </c>
      <c r="AB312" s="25">
        <f t="shared" si="10"/>
        <v>2091</v>
      </c>
      <c r="AC312" s="25">
        <f>IF(B6=13,RANK(AB312,AB304:AB315,1),Z312)</f>
        <v>6</v>
      </c>
      <c r="AD312" s="25">
        <f>IF(B6=13,IF(AA312&gt;DGET(A303:AC315,"BU N",V546:V547),1,IF(AA312=DGET(A303:AC315,"BU N",V546:V547),0,-1)),0)</f>
        <v>0</v>
      </c>
      <c r="AE312" s="25">
        <f>IF(B6=13,IF(OR(G312=1,I312=1),0,IF(E312=D304,R312,[1]DB!AE312)),[1]DB!AE312)</f>
        <v>8</v>
      </c>
      <c r="AF312" s="25">
        <f>IF(B6=13,IF(OR(G312=1,I312=1),0,IF(E312=D304,U312,[1]DB!AF312)),[1]DB!AF312)</f>
        <v>6</v>
      </c>
      <c r="AG312" s="25">
        <f>IF(B6=13,IF(OR(G312=1,I312=1),0,IF(E312=D304,X312,[1]DB!AG312)),[1]DB!AG312)</f>
        <v>3</v>
      </c>
      <c r="AH312" s="25">
        <f>IF(B6=13,IF(OR(G312=1,I312=1),0,IF(E312=D304,AD312,[1]DB!AH312)),[1]DB!AH312)</f>
        <v>1</v>
      </c>
      <c r="AI312" s="25">
        <f>IF(B6=13,IF(OR(G312=1,I312=1),0,IF(E312=D305,R312,[1]DB!AI312)),[1]DB!AI312)</f>
        <v>9</v>
      </c>
      <c r="AJ312" s="25">
        <f>IF(B6=13,IF(OR(G312=1,I312=1),0,IF(E312=D305,U312,[1]DB!AJ312)),[1]DB!AJ312)</f>
        <v>8</v>
      </c>
      <c r="AK312" s="25">
        <f>IF(B6=13,IF(OR(G312=1,I312=1),0,IF(E312=D305,X312,[1]DB!AK312)),[1]DB!AK312)</f>
        <v>3</v>
      </c>
      <c r="AL312" s="25">
        <f>IF(B6=13,IF(OR(G312=1,I312=1),0,IF(E312=D305,AD312,[1]DB!AL312)),[1]DB!AL312)</f>
        <v>1</v>
      </c>
      <c r="AM312" s="25">
        <f>IF(B6=13,IF(OR(G312=1,I312=1),0,IF(E312=D306,R312,[1]DB!AM312)),[1]DB!AM312)</f>
        <v>9</v>
      </c>
      <c r="AN312" s="25">
        <f>IF(B6=13,IF(OR(G312=1,I312=1),0,IF(E312=D306,U312,[1]DB!AN312)),[1]DB!AN312)</f>
        <v>7</v>
      </c>
      <c r="AO312" s="25">
        <f>IF(B6=13,IF(OR(G312=1,I312=1),0,IF(E312=D306,X312,[1]DB!AO312)),[1]DB!AO312)</f>
        <v>3</v>
      </c>
      <c r="AP312" s="25">
        <f>IF(B6=13,IF(OR(G312=1,I312=1),0,IF(E312=D306,AD312,[1]DB!AP312)),[1]DB!AP312)</f>
        <v>1</v>
      </c>
      <c r="AQ312" s="25">
        <f>IF(B6=13,IF(OR(G312=1,I312=1),0,IF(E312=D307,R312,[1]DB!AQ312)),[1]DB!AQ312)</f>
        <v>8</v>
      </c>
      <c r="AR312" s="25">
        <f>IF(B6=13,IF(OR(G312=1,I312=1),0,IF(E312=D307,U312,[1]DB!AR312)),[1]DB!AR312)</f>
        <v>8</v>
      </c>
      <c r="AS312" s="25">
        <f>IF(B6=13,IF(OR(G312=1,I312=1),0,IF(E312=D307,X312,[1]DB!AS312)),[1]DB!AS312)</f>
        <v>1</v>
      </c>
      <c r="AT312" s="25">
        <f>IF(B6=13,IF(OR(G312=1,I312=1),0,IF(E312=D307,AD312,[1]DB!AT312)),[1]DB!AT312)</f>
        <v>0</v>
      </c>
      <c r="AU312" s="25">
        <f>IF(B6=13,IF(OR(G312=1,I312=1),0,IF(E312=D308,R312,[1]DB!AU312)),[1]DB!AU312)</f>
        <v>6</v>
      </c>
      <c r="AV312" s="25">
        <f>IF(B6=13,IF(OR(G312=1,I312=1),0,IF(E312=D308,U312,[1]DB!AV312)),[1]DB!AV312)</f>
        <v>8</v>
      </c>
      <c r="AW312" s="25">
        <f>IF(B6=13,IF(OR(G312=1,I312=1),0,IF(E312=D308,X312,[1]DB!AW312)),[1]DB!AW312)</f>
        <v>0</v>
      </c>
      <c r="AX312" s="25">
        <f>IF(B6=13,IF(OR(G312=1,I312=1),0,IF(E312=D308,AD312,[1]DB!AX312)),[1]DB!AX312)</f>
        <v>-1</v>
      </c>
      <c r="AY312" s="25">
        <f>IF(B6=13,IF(OR(G312=1,I312=1),0,IF(E312=D309,R312,[1]DB!AY312)),[1]DB!AY312)</f>
        <v>6</v>
      </c>
      <c r="AZ312" s="25">
        <f>IF(B6=13,IF(OR(G312=1,I312=1),0,IF(E312=D309,U312,[1]DB!AZ312)),[1]DB!AZ312)</f>
        <v>6</v>
      </c>
      <c r="BA312" s="25">
        <f>IF(B6=13,IF(OR(G312=1,I312=1),0,IF(E312=D309,X312,[1]DB!BA312)),[1]DB!BA312)</f>
        <v>1</v>
      </c>
      <c r="BB312" s="25">
        <f>IF(B6=13,IF(OR(G312=1,I312=1),0,IF(E312=D309,AD312,[1]DB!BB312)),[1]DB!BB312)</f>
        <v>0</v>
      </c>
      <c r="BC312" s="25">
        <f>IF(B6=13,IF(OR(G312=1,I312=1),0,IF(E312=D310,R312,[1]DB!BC312)),[1]DB!BC312)</f>
        <v>8</v>
      </c>
      <c r="BD312" s="25">
        <f>IF(B6=13,IF(OR(G312=1,I312=1),0,IF(E312=D310,U312,[1]DB!BD312)),[1]DB!BD312)</f>
        <v>7</v>
      </c>
      <c r="BE312" s="25">
        <f>IF(B6=13,IF(OR(G312=1,I312=1),0,IF(E312=D310,X312,[1]DB!BE312)),[1]DB!BE312)</f>
        <v>3</v>
      </c>
      <c r="BF312" s="25">
        <f>IF(B6=13,IF(OR(G312=1,I312=1),0,IF(E312=D310,AD312,[1]DB!BF312)),[1]DB!BF312)</f>
        <v>1</v>
      </c>
      <c r="BG312" s="25">
        <f>IF(B6=13,IF(OR(G312=1,I312=1),0,IF(E312=D311,R312,[1]DB!BG312)),[1]DB!BG312)</f>
        <v>7</v>
      </c>
      <c r="BH312" s="25">
        <f>IF(B6=13,IF(OR(G312=1,I312=1),0,IF(E312=D311,U312,[1]DB!BH312)),[1]DB!BH312)</f>
        <v>6</v>
      </c>
      <c r="BI312" s="25">
        <f>IF(B6=13,IF(OR(G312=1,I312=1),0,IF(E312=D311,X312,[1]DB!BI312)),[1]DB!BI312)</f>
        <v>3</v>
      </c>
      <c r="BJ312" s="25">
        <f>IF(B6=13,IF(OR(G312=1,I312=1),0,IF(E312=D311,AD312,[1]DB!BJ312)),[1]DB!BJ312)</f>
        <v>1</v>
      </c>
      <c r="BK312" s="25">
        <f>IF(B6=13,IF(OR(G312=1,I312=1),0,IF(E312=D312,R312,[1]DB!BK312)),[1]DB!BK312)</f>
        <v>0</v>
      </c>
      <c r="BL312" s="25">
        <f>IF(B6=13,IF(OR(G312=1,I312=1),0,IF(E312=D312,U312,[1]DB!BL312)),[1]DB!BL312)</f>
        <v>0</v>
      </c>
      <c r="BM312" s="25">
        <f>IF(B6=13,IF(OR(G312=1,I312=1),0,IF(E312=D312,X312,[1]DB!BM312)),[1]DB!BM312)</f>
        <v>0</v>
      </c>
      <c r="BN312" s="25">
        <f>IF(B6=13,IF(OR(G312=1,I312=1),0,IF(E312=D312,AD312,[1]DB!BN312)),[1]DB!BN312)</f>
        <v>0</v>
      </c>
      <c r="BO312" s="25">
        <f>IF(B6=13,IF(OR(G312=1,I312=1),0,IF(E312=D313,R312,[1]DB!BO312)),[1]DB!BO312)</f>
        <v>6</v>
      </c>
      <c r="BP312" s="25">
        <f>IF(B6=13,IF(OR(G312=1,I312=1),0,IF(E312=D313,U312,[1]DB!BP312)),[1]DB!BP312)</f>
        <v>4</v>
      </c>
      <c r="BQ312" s="25">
        <f>IF(B6=13,IF(OR(G312=1,I312=1),0,IF(E312=D313,X312,[1]DB!BQ312)),[1]DB!BQ312)</f>
        <v>3</v>
      </c>
      <c r="BR312" s="25">
        <f>IF(B6=13,IF(OR(G312=1,I312=1),0,IF(E312=D313,AD312,[1]DB!BR312)),[1]DB!BR312)</f>
        <v>1</v>
      </c>
      <c r="BS312" s="25">
        <f>IF(B6=13,IF(OR(G312=1,I312=1),0,IF(E312=D314,R312,[1]DB!BS312)),[1]DB!BS312)</f>
        <v>5</v>
      </c>
      <c r="BT312" s="25">
        <f>IF(B6=13,IF(OR(G312=1,I312=1),0,IF(E312=D314,U312,[1]DB!BT312)),[1]DB!BT312)</f>
        <v>5</v>
      </c>
      <c r="BU312" s="25">
        <f>IF(B6=13,IF(OR(G312=1,I312=1),0,IF(E312=D314,X312,[1]DB!BU312)),[1]DB!BU312)</f>
        <v>1</v>
      </c>
      <c r="BV312" s="25">
        <f>IF(B6=13,IF(OR(G312=1,I312=1),0,IF(E312=D314,AD312,[1]DB!BV312)),[1]DB!BV312)</f>
        <v>0</v>
      </c>
      <c r="BW312" s="25">
        <f>IF(B6=13,IF(OR(G312=1,I312=1),0,IF(E312=D315,R312,[1]DB!BW312)),[1]DB!BW312)</f>
        <v>0</v>
      </c>
      <c r="BX312" s="25">
        <f>IF(B6=13,IF(OR(G312=1,I312=1),0,IF(E312=D315,U312,[1]DB!BX312)),[1]DB!BX312)</f>
        <v>0</v>
      </c>
      <c r="BY312" s="25">
        <f>IF(B6=13,IF(OR(G312=1,I312=1),0,IF(E312=D315,X312,[1]DB!BY312)),[1]DB!BY312)</f>
        <v>0</v>
      </c>
      <c r="BZ312" s="25">
        <f>IF(B6=13,IF(OR(G312=1,I312=1),0,IF(E312=D315,AD312,[1]DB!BZ312)),[1]DB!BZ312)</f>
        <v>0</v>
      </c>
      <c r="CA312" s="25">
        <f>(RANK(Y312,Y304:Y315,1)*169)+(RANK(S312,S304:S315,1)*13)+RANK(V312,V304:V315,0)</f>
        <v>2179</v>
      </c>
      <c r="CB312" s="25">
        <f>RANK(CA312,CA304:CA315,1)</f>
        <v>12</v>
      </c>
      <c r="CC312" s="25">
        <f>IF(CB312=CB304,AE312,0)+IF(CB312=CB305,AI312,0)+IF(CB312=CB306,AM312,0)+IF(CB312=CB307,AQ312,0)+IF(CB312=CB308,AU312,0)+IF(CB312=CB309,AY312,0)+IF(CB312=CB310,BC312,0)+IF(CB312=CB311,BG312,0)+IF(CB312=CB312,BK312,0)+IF(CB312=CB313,BO312,0)+IF(CB312=CB314,BS312,0)+IF(CB312=CB315,BW312,0)</f>
        <v>0</v>
      </c>
      <c r="CD312" s="25">
        <f>IF(CB312=CB304,AF312,0)+IF(CB312=CB305,AJ312,0)+IF(CB312=CB306,AN312,0)+IF(CB312=CB307,AR312,0)+IF(CB312=CB308,AV312,0)+IF(CB312=CB309,AZ312,0)+IF(CB312=CB310,BD312,0)+IF(CB312=CB311,BH312,0)+IF(CB312=CB312,BL312,0)+IF(CB312=CB313,BP312,0)+IF(CB312=CB314,BT312,0)+IF(CB312=CB315,BX312,0)</f>
        <v>0</v>
      </c>
      <c r="CE312" s="25">
        <f>IF(CB312=CB304,AG312,0)+IF(CB312=CB305,AK312,0)+IF(CB312=CB306,AO312,0)+IF(CB312=CB307,AS312,0)+IF(CB312=CB308,AW312,0)+IF(CB312=CB309,BA312,0)+IF(CB312=CB310,BE312,0)+IF(CB312=CB311,BI312,0)+IF(CB312=CB312,BM312,0)+IF(CB312=CB313,BQ312,0)+IF(CB312=CB314,BU312,0)+IF(CB312=CB315,BY312,0)</f>
        <v>0</v>
      </c>
      <c r="CF312" s="25">
        <f>(RANK(CE312,CE304:CE315,1)*169)+(RANK(CC312,CC304:CC315,1)*13)+RANK(CD312,CD304:CD315,0)</f>
        <v>183</v>
      </c>
      <c r="CG312" s="25">
        <f>CB312+(RANK(CF312,CF304:CF315,1)*0.01)</f>
        <v>12.01</v>
      </c>
      <c r="CH312" s="25">
        <f>IF(COUNTIF(CG304:CG315,CG312)=2,IF(CG312=CG304,1,0)+IF(CG312=CG305,2,0)+IF(CG312=CG306,3,0)+IF(CG312=CG307,4,0)+IF(CG312=CG308,5,0)+IF(CG312=CG309,6,0)+IF(CG312=CG310,7,0)+IF(CG312=CG311,8,0)+IF(CG312=CG312,9,0)+IF(CG312=CG313,10,0)+IF(CG312=CG314,11,0)+IF(CG312=CG315,12,0)-9,0)</f>
        <v>0</v>
      </c>
      <c r="CI312" s="25">
        <f t="shared" si="11"/>
        <v>0</v>
      </c>
      <c r="CJ312" s="25">
        <f t="shared" si="12"/>
        <v>12.01</v>
      </c>
      <c r="CK312" s="25">
        <f>(RANK(CJ312,CJ304:CJ315,1)*17850625)+(RANK(K312,K304:K315,0)*274625)+(RANK(M312,M304:M315,0)*4225)+(RANK(AC312,AC304:AC315,1)*65)+RANK(C312,C304:C315,0)</f>
        <v>214495198</v>
      </c>
      <c r="CL312" s="25">
        <f>RANK(CK312,CK304:CK315,0)</f>
        <v>1</v>
      </c>
    </row>
    <row r="313" spans="1:90" x14ac:dyDescent="0.15">
      <c r="A313" s="25" t="str">
        <f>[1]DB!A313</f>
        <v>Højgård</v>
      </c>
      <c r="B313" s="25" t="str">
        <f>[1]DB!B313</f>
        <v>Højgård (1)</v>
      </c>
      <c r="C313" s="25">
        <f>[1]DB!C313</f>
        <v>20</v>
      </c>
      <c r="D313" s="25">
        <f>IF(A313=A78,1,0)+IF(A313=B78,2,0)+IF(A313=A79,3,0)+IF(A313=B79,4,0)+IF(A313=A80,5,0)+IF(A313=B80,6,0)+IF(A313=A81,7,0)+IF(A313=B81,8,0)+IF(A313=A82,9,0)+IF(A313=B82,10,0)+IF(A313=A83,11,0)+IF(A313=B83,12,0)</f>
        <v>6</v>
      </c>
      <c r="E313" s="25">
        <f t="shared" si="13"/>
        <v>5</v>
      </c>
      <c r="F313" s="25">
        <f>[1]DB!G313</f>
        <v>0</v>
      </c>
      <c r="G313" s="25">
        <f>IF(B6=13,DGET(A11:K75,"Dis E",W514:W515),F313)</f>
        <v>0</v>
      </c>
      <c r="H313" s="25">
        <f>[1]DB!I313</f>
        <v>0</v>
      </c>
      <c r="I313" s="25">
        <f>IF(B6=13,DGET(A11:K75,"Udm E",W514:W515),H313)</f>
        <v>0</v>
      </c>
      <c r="J313" s="25">
        <f>[1]DB!K313</f>
        <v>0</v>
      </c>
      <c r="K313" s="25">
        <f>IF(B6=13,DGET(A11:K75,"MR E",W514:W515),J313)</f>
        <v>0</v>
      </c>
      <c r="L313" s="25">
        <f>[1]DB!M313</f>
        <v>0</v>
      </c>
      <c r="M313" s="25">
        <f>IF(B6=13,DGET(A11:K75,"Res E",W514:W515),L313)</f>
        <v>0</v>
      </c>
      <c r="N313" s="25">
        <f>[1]DB!O313</f>
        <v>9</v>
      </c>
      <c r="O313" s="25">
        <f>IF(B6=13,IF(AND(G313=0,I313=0),N313+1,0),N313)</f>
        <v>10</v>
      </c>
      <c r="P313" s="25">
        <f>[1]DB!S313</f>
        <v>59</v>
      </c>
      <c r="Q313" s="25">
        <f>IF(A313="",0,DGET(A11:AF75,"Total",W514:W515))</f>
        <v>5</v>
      </c>
      <c r="R313" s="25">
        <f>IF(A313="",0,DGET(A11:AF75,"ES N",W514:W515))</f>
        <v>5</v>
      </c>
      <c r="S313" s="25">
        <f>IF(B6=13,IF(OR(G313=1,I313=1),0,P313+R313),P313)</f>
        <v>64</v>
      </c>
      <c r="T313" s="25">
        <f>[1]DB!V313</f>
        <v>67</v>
      </c>
      <c r="U313" s="25">
        <f>IF(A313="",0,DGET(A303:Q315,"Total N",W546:W547))</f>
        <v>6</v>
      </c>
      <c r="V313" s="25">
        <f>IF(B6=13,IF(OR(G313=1,I313=1),0,T313+U313),T313)</f>
        <v>73</v>
      </c>
      <c r="W313" s="25">
        <f>[1]DB!Y313</f>
        <v>6</v>
      </c>
      <c r="X313" s="25">
        <f t="shared" si="9"/>
        <v>0</v>
      </c>
      <c r="Y313" s="25">
        <f>IF(B6=13,IF(OR(G313=1,I313=1),0,W313+X313),W313)</f>
        <v>6</v>
      </c>
      <c r="Z313" s="25">
        <f>[1]DB!AC313</f>
        <v>6</v>
      </c>
      <c r="AA313" s="25">
        <f>IF(A313="",0,DGET(A11:AF75,"BU Pl.",W514:W515))</f>
        <v>32</v>
      </c>
      <c r="AB313" s="25">
        <f t="shared" si="10"/>
        <v>2086</v>
      </c>
      <c r="AC313" s="25">
        <f>IF(B6=13,RANK(AB313,AB304:AB315,1),Z313)</f>
        <v>4</v>
      </c>
      <c r="AD313" s="25">
        <f>IF(B6=13,IF(AA313&gt;DGET(A303:AC315,"BU N",W546:W547),1,IF(AA313=DGET(A303:AC315,"BU N",W546:W547),0,-1)),0)</f>
        <v>-1</v>
      </c>
      <c r="AE313" s="25">
        <f>IF(B6=13,IF(OR(G313=1,I313=1),0,IF(E313=D304,R313,[1]DB!AE313)),[1]DB!AE313)</f>
        <v>8</v>
      </c>
      <c r="AF313" s="25">
        <f>IF(B6=13,IF(OR(G313=1,I313=1),0,IF(E313=D304,U313,[1]DB!AF313)),[1]DB!AF313)</f>
        <v>8</v>
      </c>
      <c r="AG313" s="25">
        <f>IF(B6=13,IF(OR(G313=1,I313=1),0,IF(E313=D304,X313,[1]DB!AG313)),[1]DB!AG313)</f>
        <v>1</v>
      </c>
      <c r="AH313" s="25">
        <f>IF(B6=13,IF(OR(G313=1,I313=1),0,IF(E313=D304,AD313,[1]DB!AH313)),[1]DB!AH313)</f>
        <v>-1</v>
      </c>
      <c r="AI313" s="25">
        <f>IF(B6=13,IF(OR(G313=1,I313=1),0,IF(E313=D305,R313,[1]DB!AI313)),[1]DB!AI313)</f>
        <v>8</v>
      </c>
      <c r="AJ313" s="25">
        <f>IF(B6=13,IF(OR(G313=1,I313=1),0,IF(E313=D305,U313,[1]DB!AJ313)),[1]DB!AJ313)</f>
        <v>8</v>
      </c>
      <c r="AK313" s="25">
        <f>IF(B6=13,IF(OR(G313=1,I313=1),0,IF(E313=D305,X313,[1]DB!AK313)),[1]DB!AK313)</f>
        <v>1</v>
      </c>
      <c r="AL313" s="25">
        <f>IF(B6=13,IF(OR(G313=1,I313=1),0,IF(E313=D305,AD313,[1]DB!AL313)),[1]DB!AL313)</f>
        <v>0</v>
      </c>
      <c r="AM313" s="25">
        <f>IF(B6=13,IF(OR(G313=1,I313=1),0,IF(E313=D306,R313,[1]DB!AM313)),[1]DB!AM313)</f>
        <v>8</v>
      </c>
      <c r="AN313" s="25">
        <f>IF(B6=13,IF(OR(G313=1,I313=1),0,IF(E313=D306,U313,[1]DB!AN313)),[1]DB!AN313)</f>
        <v>9</v>
      </c>
      <c r="AO313" s="25">
        <f>IF(B6=13,IF(OR(G313=1,I313=1),0,IF(E313=D306,X313,[1]DB!AO313)),[1]DB!AO313)</f>
        <v>0</v>
      </c>
      <c r="AP313" s="25">
        <f>IF(B6=13,IF(OR(G313=1,I313=1),0,IF(E313=D306,AD313,[1]DB!AP313)),[1]DB!AP313)</f>
        <v>-1</v>
      </c>
      <c r="AQ313" s="25">
        <f>IF(B6=13,IF(OR(G313=1,I313=1),0,IF(E313=D307,R313,[1]DB!AQ313)),[1]DB!AQ313)</f>
        <v>6</v>
      </c>
      <c r="AR313" s="25">
        <f>IF(B6=13,IF(OR(G313=1,I313=1),0,IF(E313=D307,U313,[1]DB!AR313)),[1]DB!AR313)</f>
        <v>8</v>
      </c>
      <c r="AS313" s="25">
        <f>IF(B6=13,IF(OR(G313=1,I313=1),0,IF(E313=D307,X313,[1]DB!AS313)),[1]DB!AS313)</f>
        <v>0</v>
      </c>
      <c r="AT313" s="25">
        <f>IF(B6=13,IF(OR(G313=1,I313=1),0,IF(E313=D307,AD313,[1]DB!AT313)),[1]DB!AT313)</f>
        <v>-1</v>
      </c>
      <c r="AU313" s="25">
        <f>IF(B6=13,IF(OR(G313=1,I313=1),0,IF(E313=D308,R313,[1]DB!AU313)),[1]DB!AU313)</f>
        <v>5</v>
      </c>
      <c r="AV313" s="25">
        <f>IF(B6=13,IF(OR(G313=1,I313=1),0,IF(E313=D308,U313,[1]DB!AV313)),[1]DB!AV313)</f>
        <v>6</v>
      </c>
      <c r="AW313" s="25">
        <f>IF(B6=13,IF(OR(G313=1,I313=1),0,IF(E313=D308,X313,[1]DB!AW313)),[1]DB!AW313)</f>
        <v>0</v>
      </c>
      <c r="AX313" s="25">
        <f>IF(B6=13,IF(OR(G313=1,I313=1),0,IF(E313=D308,AD313,[1]DB!AX313)),[1]DB!AX313)</f>
        <v>-1</v>
      </c>
      <c r="AY313" s="25">
        <f>IF(B6=13,IF(OR(G313=1,I313=1),0,IF(E313=D309,R313,[1]DB!AY313)),[1]DB!AY313)</f>
        <v>5</v>
      </c>
      <c r="AZ313" s="25">
        <f>IF(B6=13,IF(OR(G313=1,I313=1),0,IF(E313=D309,U313,[1]DB!AZ313)),[1]DB!AZ313)</f>
        <v>9</v>
      </c>
      <c r="BA313" s="25">
        <f>IF(B6=13,IF(OR(G313=1,I313=1),0,IF(E313=D309,X313,[1]DB!BA313)),[1]DB!BA313)</f>
        <v>0</v>
      </c>
      <c r="BB313" s="25">
        <f>IF(B6=13,IF(OR(G313=1,I313=1),0,IF(E313=D309,AD313,[1]DB!BB313)),[1]DB!BB313)</f>
        <v>-1</v>
      </c>
      <c r="BC313" s="25">
        <f>IF(B6=13,IF(OR(G313=1,I313=1),0,IF(E313=D310,R313,[1]DB!BC313)),[1]DB!BC313)</f>
        <v>0</v>
      </c>
      <c r="BD313" s="25">
        <f>IF(B6=13,IF(OR(G313=1,I313=1),0,IF(E313=D310,U313,[1]DB!BD313)),[1]DB!BD313)</f>
        <v>0</v>
      </c>
      <c r="BE313" s="25">
        <f>IF(B6=13,IF(OR(G313=1,I313=1),0,IF(E313=D310,X313,[1]DB!BE313)),[1]DB!BE313)</f>
        <v>0</v>
      </c>
      <c r="BF313" s="25">
        <f>IF(B6=13,IF(OR(G313=1,I313=1),0,IF(E313=D310,AD313,[1]DB!BF313)),[1]DB!BF313)</f>
        <v>0</v>
      </c>
      <c r="BG313" s="25">
        <f>IF(B6=13,IF(OR(G313=1,I313=1),0,IF(E313=D311,R313,[1]DB!BG313)),[1]DB!BG313)</f>
        <v>6</v>
      </c>
      <c r="BH313" s="25">
        <f>IF(B6=13,IF(OR(G313=1,I313=1),0,IF(E313=D311,U313,[1]DB!BH313)),[1]DB!BH313)</f>
        <v>4</v>
      </c>
      <c r="BI313" s="25">
        <f>IF(B6=13,IF(OR(G313=1,I313=1),0,IF(E313=D311,X313,[1]DB!BI313)),[1]DB!BI313)</f>
        <v>3</v>
      </c>
      <c r="BJ313" s="25">
        <f>IF(B6=13,IF(OR(G313=1,I313=1),0,IF(E313=D311,AD313,[1]DB!BJ313)),[1]DB!BJ313)</f>
        <v>1</v>
      </c>
      <c r="BK313" s="25">
        <f>IF(B6=13,IF(OR(G313=1,I313=1),0,IF(E313=D312,R313,[1]DB!BK313)),[1]DB!BK313)</f>
        <v>4</v>
      </c>
      <c r="BL313" s="25">
        <f>IF(B6=13,IF(OR(G313=1,I313=1),0,IF(E313=D312,U313,[1]DB!BL313)),[1]DB!BL313)</f>
        <v>6</v>
      </c>
      <c r="BM313" s="25">
        <f>IF(B6=13,IF(OR(G313=1,I313=1),0,IF(E313=D312,X313,[1]DB!BM313)),[1]DB!BM313)</f>
        <v>0</v>
      </c>
      <c r="BN313" s="25">
        <f>IF(B6=13,IF(OR(G313=1,I313=1),0,IF(E313=D312,AD313,[1]DB!BN313)),[1]DB!BN313)</f>
        <v>-1</v>
      </c>
      <c r="BO313" s="25">
        <f>IF(B6=13,IF(OR(G313=1,I313=1),0,IF(E313=D313,R313,[1]DB!BO313)),[1]DB!BO313)</f>
        <v>0</v>
      </c>
      <c r="BP313" s="25">
        <f>IF(B6=13,IF(OR(G313=1,I313=1),0,IF(E313=D313,U313,[1]DB!BP313)),[1]DB!BP313)</f>
        <v>0</v>
      </c>
      <c r="BQ313" s="25">
        <f>IF(B6=13,IF(OR(G313=1,I313=1),0,IF(E313=D313,X313,[1]DB!BQ313)),[1]DB!BQ313)</f>
        <v>0</v>
      </c>
      <c r="BR313" s="25">
        <f>IF(B6=13,IF(OR(G313=1,I313=1),0,IF(E313=D313,AD313,[1]DB!BR313)),[1]DB!BR313)</f>
        <v>0</v>
      </c>
      <c r="BS313" s="25">
        <f>IF(B6=13,IF(OR(G313=1,I313=1),0,IF(E313=D314,R313,[1]DB!BS313)),[1]DB!BS313)</f>
        <v>8</v>
      </c>
      <c r="BT313" s="25">
        <f>IF(B6=13,IF(OR(G313=1,I313=1),0,IF(E313=D314,U313,[1]DB!BT313)),[1]DB!BT313)</f>
        <v>9</v>
      </c>
      <c r="BU313" s="25">
        <f>IF(B6=13,IF(OR(G313=1,I313=1),0,IF(E313=D314,X313,[1]DB!BU313)),[1]DB!BU313)</f>
        <v>0</v>
      </c>
      <c r="BV313" s="25">
        <f>IF(B6=13,IF(OR(G313=1,I313=1),0,IF(E313=D314,AD313,[1]DB!BV313)),[1]DB!BV313)</f>
        <v>-1</v>
      </c>
      <c r="BW313" s="25">
        <f>IF(B6=13,IF(OR(G313=1,I313=1),0,IF(E313=D315,R313,[1]DB!BW313)),[1]DB!BW313)</f>
        <v>6</v>
      </c>
      <c r="BX313" s="25">
        <f>IF(B6=13,IF(OR(G313=1,I313=1),0,IF(E313=D315,U313,[1]DB!BX313)),[1]DB!BX313)</f>
        <v>6</v>
      </c>
      <c r="BY313" s="25">
        <f>IF(B6=13,IF(OR(G313=1,I313=1),0,IF(E313=D315,X313,[1]DB!BY313)),[1]DB!BY313)</f>
        <v>1</v>
      </c>
      <c r="BZ313" s="25">
        <f>IF(B6=13,IF(OR(G313=1,I313=1),0,IF(E313=D315,AD313,[1]DB!BZ313)),[1]DB!BZ313)</f>
        <v>1</v>
      </c>
      <c r="CA313" s="25">
        <f>(RANK(Y313,Y304:Y315,1)*169)+(RANK(S313,S304:S315,1)*13)+RANK(V313,V304:V315,0)</f>
        <v>196</v>
      </c>
      <c r="CB313" s="25">
        <f>RANK(CA313,CA304:CA315,1)</f>
        <v>2</v>
      </c>
      <c r="CC313" s="25">
        <f>IF(CB313=CB304,AE313,0)+IF(CB313=CB305,AI313,0)+IF(CB313=CB306,AM313,0)+IF(CB313=CB307,AQ313,0)+IF(CB313=CB308,AU313,0)+IF(CB313=CB309,AY313,0)+IF(CB313=CB310,BC313,0)+IF(CB313=CB311,BG313,0)+IF(CB313=CB312,BK313,0)+IF(CB313=CB313,BO313,0)+IF(CB313=CB314,BS313,0)+IF(CB313=CB315,BW313,0)</f>
        <v>0</v>
      </c>
      <c r="CD313" s="25">
        <f>IF(CB313=CB304,AF313,0)+IF(CB313=CB305,AJ313,0)+IF(CB313=CB306,AN313,0)+IF(CB313=CB307,AR313,0)+IF(CB313=CB308,AV313,0)+IF(CB313=CB309,AZ313,0)+IF(CB313=CB310,BD313,0)+IF(CB313=CB311,BH313,0)+IF(CB313=CB312,BL313,0)+IF(CB313=CB313,BP313,0)+IF(CB313=CB314,BT313,0)+IF(CB313=CB315,BX313,0)</f>
        <v>0</v>
      </c>
      <c r="CE313" s="25">
        <f>IF(CB313=CB304,AG313,0)+IF(CB313=CB305,AK313,0)+IF(CB313=CB306,AO313,0)+IF(CB313=CB307,AS313,0)+IF(CB313=CB308,AW313,0)+IF(CB313=CB309,BA313,0)+IF(CB313=CB310,BE313,0)+IF(CB313=CB311,BI313,0)+IF(CB313=CB312,BM313,0)+IF(CB313=CB313,BQ313,0)+IF(CB313=CB314,BU313,0)+IF(CB313=CB315,BY313,0)</f>
        <v>0</v>
      </c>
      <c r="CF313" s="25">
        <f>(RANK(CE313,CE304:CE315,1)*169)+(RANK(CC313,CC304:CC315,1)*13)+RANK(CD313,CD304:CD315,0)</f>
        <v>183</v>
      </c>
      <c r="CG313" s="25">
        <f>CB313+(RANK(CF313,CF304:CF315,1)*0.01)</f>
        <v>2.0099999999999998</v>
      </c>
      <c r="CH313" s="25">
        <f>IF(COUNTIF(CG304:CG315,CG313)=2,IF(CG313=CG304,1,0)+IF(CG313=CG305,2,0)+IF(CG313=CG306,3,0)+IF(CG313=CG307,4,0)+IF(CG313=CG308,5,0)+IF(CG313=CG309,6,0)+IF(CG313=CG310,7,0)+IF(CG313=CG311,8,0)+IF(CG313=CG312,9,0)+IF(CG313=CG313,10,0)+IF(CG313=CG314,11,0)+IF(CG313=CG315,12,0)-10,0)</f>
        <v>0</v>
      </c>
      <c r="CI313" s="25">
        <f t="shared" si="11"/>
        <v>0</v>
      </c>
      <c r="CJ313" s="25">
        <f t="shared" si="12"/>
        <v>2.0099999999999998</v>
      </c>
      <c r="CK313" s="25">
        <f>(RANK(CJ313,CJ304:CJ315,1)*17850625)+(RANK(K313,K304:K315,0)*274625)+(RANK(M313,M304:M315,0)*4225)+(RANK(AC313,AC304:AC315,1)*65)+RANK(C313,C304:C315,0)</f>
        <v>35988819</v>
      </c>
      <c r="CL313" s="25">
        <f>RANK(CK313,CK304:CK315,0)</f>
        <v>11</v>
      </c>
    </row>
    <row r="314" spans="1:90" x14ac:dyDescent="0.15">
      <c r="A314" s="25" t="str">
        <f>[1]DB!A314</f>
        <v>Lund</v>
      </c>
      <c r="B314" s="25" t="str">
        <f>[1]DB!B314</f>
        <v>Lund (1)</v>
      </c>
      <c r="C314" s="25">
        <f>[1]DB!C314</f>
        <v>32</v>
      </c>
      <c r="D314" s="25">
        <f>IF(A314=A78,1,0)+IF(A314=B78,2,0)+IF(A314=A79,3,0)+IF(A314=B79,4,0)+IF(A314=A80,5,0)+IF(A314=B80,6,0)+IF(A314=A81,7,0)+IF(A314=B81,8,0)+IF(A314=A82,9,0)+IF(A314=B82,10,0)+IF(A314=A83,11,0)+IF(A314=B83,12,0)</f>
        <v>10</v>
      </c>
      <c r="E314" s="25">
        <f t="shared" si="13"/>
        <v>9</v>
      </c>
      <c r="F314" s="25">
        <f>[1]DB!G314</f>
        <v>0</v>
      </c>
      <c r="G314" s="25">
        <f>IF(B6=13,DGET(A11:K75,"Dis E",X514:X515),F314)</f>
        <v>0</v>
      </c>
      <c r="H314" s="25">
        <f>[1]DB!I314</f>
        <v>0</v>
      </c>
      <c r="I314" s="25">
        <f>IF(B6=13,DGET(A11:K75,"Udm E",X514:X515),H314)</f>
        <v>0</v>
      </c>
      <c r="J314" s="25">
        <f>[1]DB!K314</f>
        <v>0</v>
      </c>
      <c r="K314" s="25">
        <f>IF(B6=13,DGET(A11:K75,"MR E",X514:X515),J314)</f>
        <v>0</v>
      </c>
      <c r="L314" s="25">
        <f>[1]DB!M314</f>
        <v>0</v>
      </c>
      <c r="M314" s="25">
        <f>IF(B6=13,DGET(A11:K75,"Res E",X514:X515),L314)</f>
        <v>0</v>
      </c>
      <c r="N314" s="25">
        <f>[1]DB!O314</f>
        <v>9</v>
      </c>
      <c r="O314" s="25">
        <f>IF(B6=13,IF(AND(G314=0,I314=0),N314+1,0),N314)</f>
        <v>10</v>
      </c>
      <c r="P314" s="25">
        <f>[1]DB!S314</f>
        <v>61</v>
      </c>
      <c r="Q314" s="25">
        <f>IF(A314="",0,DGET(A11:AF75,"Total",X514:X515))</f>
        <v>5</v>
      </c>
      <c r="R314" s="25">
        <f>IF(A314="",0,DGET(A11:AF75,"ES N",X514:X515))</f>
        <v>5</v>
      </c>
      <c r="S314" s="25">
        <f>IF(B6=13,IF(OR(G314=1,I314=1),0,P314+R314),P314)</f>
        <v>66</v>
      </c>
      <c r="T314" s="25">
        <f>[1]DB!V314</f>
        <v>64</v>
      </c>
      <c r="U314" s="25">
        <f>IF(A314="",0,DGET(A303:Q315,"Total N",X546:X547))</f>
        <v>5</v>
      </c>
      <c r="V314" s="25">
        <f>IF(B6=13,IF(OR(G314=1,I314=1),0,T314+U314),T314)</f>
        <v>69</v>
      </c>
      <c r="W314" s="25">
        <f>[1]DB!Y314</f>
        <v>10</v>
      </c>
      <c r="X314" s="25">
        <f t="shared" si="9"/>
        <v>1</v>
      </c>
      <c r="Y314" s="25">
        <f>IF(B6=13,IF(OR(G314=1,I314=1),0,W314+X314),W314)</f>
        <v>11</v>
      </c>
      <c r="Z314" s="25">
        <f>[1]DB!AC314</f>
        <v>3</v>
      </c>
      <c r="AA314" s="25">
        <f>IF(A314="",0,DGET(A11:AF75,"BU Pl.",X514:X515))</f>
        <v>32</v>
      </c>
      <c r="AB314" s="25">
        <f t="shared" si="10"/>
        <v>2083</v>
      </c>
      <c r="AC314" s="25">
        <f>IF(B6=13,RANK(AB314,AB304:AB315,1),Z314)</f>
        <v>3</v>
      </c>
      <c r="AD314" s="25">
        <f>IF(B6=13,IF(AA314&gt;DGET(A303:AC315,"BU N",X546:X547),1,IF(AA314=DGET(A303:AC315,"BU N",X546:X547),0,-1)),0)</f>
        <v>0</v>
      </c>
      <c r="AE314" s="25">
        <f>IF(B6=13,IF(OR(G314=1,I314=1),0,IF(E314=D304,R314,[1]DB!AE314)),[1]DB!AE314)</f>
        <v>8</v>
      </c>
      <c r="AF314" s="25">
        <f>IF(B6=13,IF(OR(G314=1,I314=1),0,IF(E314=D304,U314,[1]DB!AF314)),[1]DB!AF314)</f>
        <v>7</v>
      </c>
      <c r="AG314" s="25">
        <f>IF(B6=13,IF(OR(G314=1,I314=1),0,IF(E314=D304,X314,[1]DB!AG314)),[1]DB!AG314)</f>
        <v>3</v>
      </c>
      <c r="AH314" s="25">
        <f>IF(B6=13,IF(OR(G314=1,I314=1),0,IF(E314=D304,AD314,[1]DB!AH314)),[1]DB!AH314)</f>
        <v>1</v>
      </c>
      <c r="AI314" s="25">
        <f>IF(B6=13,IF(OR(G314=1,I314=1),0,IF(E314=D305,R314,[1]DB!AI314)),[1]DB!AI314)</f>
        <v>0</v>
      </c>
      <c r="AJ314" s="25">
        <f>IF(B6=13,IF(OR(G314=1,I314=1),0,IF(E314=D305,U314,[1]DB!AJ314)),[1]DB!AJ314)</f>
        <v>0</v>
      </c>
      <c r="AK314" s="25">
        <f>IF(B6=13,IF(OR(G314=1,I314=1),0,IF(E314=D305,X314,[1]DB!AK314)),[1]DB!AK314)</f>
        <v>0</v>
      </c>
      <c r="AL314" s="25">
        <f>IF(B6=13,IF(OR(G314=1,I314=1),0,IF(E314=D305,AD314,[1]DB!AL314)),[1]DB!AL314)</f>
        <v>0</v>
      </c>
      <c r="AM314" s="25">
        <f>IF(B6=13,IF(OR(G314=1,I314=1),0,IF(E314=D306,R314,[1]DB!AM314)),[1]DB!AM314)</f>
        <v>7</v>
      </c>
      <c r="AN314" s="25">
        <f>IF(B6=13,IF(OR(G314=1,I314=1),0,IF(E314=D306,U314,[1]DB!AN314)),[1]DB!AN314)</f>
        <v>7</v>
      </c>
      <c r="AO314" s="25">
        <f>IF(B6=13,IF(OR(G314=1,I314=1),0,IF(E314=D306,X314,[1]DB!AO314)),[1]DB!AO314)</f>
        <v>1</v>
      </c>
      <c r="AP314" s="25">
        <f>IF(B6=13,IF(OR(G314=1,I314=1),0,IF(E314=D306,AD314,[1]DB!AP314)),[1]DB!AP314)</f>
        <v>1</v>
      </c>
      <c r="AQ314" s="25">
        <f>IF(B6=13,IF(OR(G314=1,I314=1),0,IF(E314=D307,R314,[1]DB!AQ314)),[1]DB!AQ314)</f>
        <v>6</v>
      </c>
      <c r="AR314" s="25">
        <f>IF(B6=13,IF(OR(G314=1,I314=1),0,IF(E314=D307,U314,[1]DB!AR314)),[1]DB!AR314)</f>
        <v>8</v>
      </c>
      <c r="AS314" s="25">
        <f>IF(B6=13,IF(OR(G314=1,I314=1),0,IF(E314=D307,X314,[1]DB!AS314)),[1]DB!AS314)</f>
        <v>0</v>
      </c>
      <c r="AT314" s="25">
        <f>IF(B6=13,IF(OR(G314=1,I314=1),0,IF(E314=D307,AD314,[1]DB!AT314)),[1]DB!AT314)</f>
        <v>-1</v>
      </c>
      <c r="AU314" s="25">
        <f>IF(B6=13,IF(OR(G314=1,I314=1),0,IF(E314=D308,R314,[1]DB!AU314)),[1]DB!AU314)</f>
        <v>6</v>
      </c>
      <c r="AV314" s="25">
        <f>IF(B6=13,IF(OR(G314=1,I314=1),0,IF(E314=D308,U314,[1]DB!AV314)),[1]DB!AV314)</f>
        <v>6</v>
      </c>
      <c r="AW314" s="25">
        <f>IF(B6=13,IF(OR(G314=1,I314=1),0,IF(E314=D308,X314,[1]DB!AW314)),[1]DB!AW314)</f>
        <v>1</v>
      </c>
      <c r="AX314" s="25">
        <f>IF(B6=13,IF(OR(G314=1,I314=1),0,IF(E314=D308,AD314,[1]DB!AX314)),[1]DB!AX314)</f>
        <v>1</v>
      </c>
      <c r="AY314" s="25">
        <f>IF(B6=13,IF(OR(G314=1,I314=1),0,IF(E314=D309,R314,[1]DB!AY314)),[1]DB!AY314)</f>
        <v>8</v>
      </c>
      <c r="AZ314" s="25">
        <f>IF(B6=13,IF(OR(G314=1,I314=1),0,IF(E314=D309,U314,[1]DB!AZ314)),[1]DB!AZ314)</f>
        <v>8</v>
      </c>
      <c r="BA314" s="25">
        <f>IF(B6=13,IF(OR(G314=1,I314=1),0,IF(E314=D309,X314,[1]DB!BA314)),[1]DB!BA314)</f>
        <v>1</v>
      </c>
      <c r="BB314" s="25">
        <f>IF(B6=13,IF(OR(G314=1,I314=1),0,IF(E314=D309,AD314,[1]DB!BB314)),[1]DB!BB314)</f>
        <v>0</v>
      </c>
      <c r="BC314" s="25">
        <f>IF(B6=13,IF(OR(G314=1,I314=1),0,IF(E314=D310,R314,[1]DB!BC314)),[1]DB!BC314)</f>
        <v>7</v>
      </c>
      <c r="BD314" s="25">
        <f>IF(B6=13,IF(OR(G314=1,I314=1),0,IF(E314=D310,U314,[1]DB!BD314)),[1]DB!BD314)</f>
        <v>9</v>
      </c>
      <c r="BE314" s="25">
        <f>IF(B6=13,IF(OR(G314=1,I314=1),0,IF(E314=D310,X314,[1]DB!BE314)),[1]DB!BE314)</f>
        <v>0</v>
      </c>
      <c r="BF314" s="25">
        <f>IF(B6=13,IF(OR(G314=1,I314=1),0,IF(E314=D310,AD314,[1]DB!BF314)),[1]DB!BF314)</f>
        <v>-1</v>
      </c>
      <c r="BG314" s="25">
        <f>IF(B6=13,IF(OR(G314=1,I314=1),0,IF(E314=D311,R314,[1]DB!BG314)),[1]DB!BG314)</f>
        <v>4</v>
      </c>
      <c r="BH314" s="25">
        <f>IF(B6=13,IF(OR(G314=1,I314=1),0,IF(E314=D311,U314,[1]DB!BH314)),[1]DB!BH314)</f>
        <v>5</v>
      </c>
      <c r="BI314" s="25">
        <f>IF(B6=13,IF(OR(G314=1,I314=1),0,IF(E314=D311,X314,[1]DB!BI314)),[1]DB!BI314)</f>
        <v>0</v>
      </c>
      <c r="BJ314" s="25">
        <f>IF(B6=13,IF(OR(G314=1,I314=1),0,IF(E314=D311,AD314,[1]DB!BJ314)),[1]DB!BJ314)</f>
        <v>-1</v>
      </c>
      <c r="BK314" s="25">
        <f>IF(B6=13,IF(OR(G314=1,I314=1),0,IF(E314=D312,R314,[1]DB!BK314)),[1]DB!BK314)</f>
        <v>5</v>
      </c>
      <c r="BL314" s="25">
        <f>IF(B6=13,IF(OR(G314=1,I314=1),0,IF(E314=D312,U314,[1]DB!BL314)),[1]DB!BL314)</f>
        <v>5</v>
      </c>
      <c r="BM314" s="25">
        <f>IF(B6=13,IF(OR(G314=1,I314=1),0,IF(E314=D312,X314,[1]DB!BM314)),[1]DB!BM314)</f>
        <v>1</v>
      </c>
      <c r="BN314" s="25">
        <f>IF(B6=13,IF(OR(G314=1,I314=1),0,IF(E314=D312,AD314,[1]DB!BN314)),[1]DB!BN314)</f>
        <v>0</v>
      </c>
      <c r="BO314" s="25">
        <f>IF(B6=13,IF(OR(G314=1,I314=1),0,IF(E314=D313,R314,[1]DB!BO314)),[1]DB!BO314)</f>
        <v>9</v>
      </c>
      <c r="BP314" s="25">
        <f>IF(B6=13,IF(OR(G314=1,I314=1),0,IF(E314=D313,U314,[1]DB!BP314)),[1]DB!BP314)</f>
        <v>8</v>
      </c>
      <c r="BQ314" s="25">
        <f>IF(B6=13,IF(OR(G314=1,I314=1),0,IF(E314=D313,X314,[1]DB!BQ314)),[1]DB!BQ314)</f>
        <v>3</v>
      </c>
      <c r="BR314" s="25">
        <f>IF(B6=13,IF(OR(G314=1,I314=1),0,IF(E314=D313,AD314,[1]DB!BR314)),[1]DB!BR314)</f>
        <v>1</v>
      </c>
      <c r="BS314" s="25">
        <f>IF(B6=13,IF(OR(G314=1,I314=1),0,IF(E314=D314,R314,[1]DB!BS314)),[1]DB!BS314)</f>
        <v>0</v>
      </c>
      <c r="BT314" s="25">
        <f>IF(B6=13,IF(OR(G314=1,I314=1),0,IF(E314=D314,U314,[1]DB!BT314)),[1]DB!BT314)</f>
        <v>0</v>
      </c>
      <c r="BU314" s="25">
        <f>IF(B6=13,IF(OR(G314=1,I314=1),0,IF(E314=D314,X314,[1]DB!BU314)),[1]DB!BU314)</f>
        <v>0</v>
      </c>
      <c r="BV314" s="25">
        <f>IF(B6=13,IF(OR(G314=1,I314=1),0,IF(E314=D314,AD314,[1]DB!BV314)),[1]DB!BV314)</f>
        <v>0</v>
      </c>
      <c r="BW314" s="25">
        <f>IF(B6=13,IF(OR(G314=1,I314=1),0,IF(E314=D315,R314,[1]DB!BW314)),[1]DB!BW314)</f>
        <v>6</v>
      </c>
      <c r="BX314" s="25">
        <f>IF(B6=13,IF(OR(G314=1,I314=1),0,IF(E314=D315,U314,[1]DB!BX314)),[1]DB!BX314)</f>
        <v>6</v>
      </c>
      <c r="BY314" s="25">
        <f>IF(B6=13,IF(OR(G314=1,I314=1),0,IF(E314=D315,X314,[1]DB!BY314)),[1]DB!BY314)</f>
        <v>1</v>
      </c>
      <c r="BZ314" s="25">
        <f>IF(B6=13,IF(OR(G314=1,I314=1),0,IF(E314=D315,AD314,[1]DB!BZ314)),[1]DB!BZ314)</f>
        <v>-1</v>
      </c>
      <c r="CA314" s="25">
        <f>(RANK(Y314,Y304:Y315,1)*169)+(RANK(S314,S304:S315,1)*13)+RANK(V314,V304:V315,0)</f>
        <v>731</v>
      </c>
      <c r="CB314" s="25">
        <f>RANK(CA314,CA304:CA315,1)</f>
        <v>4</v>
      </c>
      <c r="CC314" s="25">
        <f>IF(CB314=CB304,AE314,0)+IF(CB314=CB305,AI314,0)+IF(CB314=CB306,AM314,0)+IF(CB314=CB307,AQ314,0)+IF(CB314=CB308,AU314,0)+IF(CB314=CB309,AY314,0)+IF(CB314=CB310,BC314,0)+IF(CB314=CB311,BG314,0)+IF(CB314=CB312,BK314,0)+IF(CB314=CB313,BO314,0)+IF(CB314=CB314,BS314,0)+IF(CB314=CB315,BW314,0)</f>
        <v>0</v>
      </c>
      <c r="CD314" s="25">
        <f>IF(CB314=CB304,AF314,0)+IF(CB314=CB305,AJ314,0)+IF(CB314=CB306,AN314,0)+IF(CB314=CB307,AR314,0)+IF(CB314=CB308,AV314,0)+IF(CB314=CB309,AZ314,0)+IF(CB314=CB310,BD314,0)+IF(CB314=CB311,BH314,0)+IF(CB314=CB312,BL314,0)+IF(CB314=CB313,BP314,0)+IF(CB314=CB314,BT314,0)+IF(CB314=CB315,BX314,0)</f>
        <v>0</v>
      </c>
      <c r="CE314" s="25">
        <f>IF(CB314=CB304,AG314,0)+IF(CB314=CB305,AK314,0)+IF(CB314=CB306,AO314,0)+IF(CB314=CB307,AS314,0)+IF(CB314=CB308,AW314,0)+IF(CB314=CB309,BA314,0)+IF(CB314=CB310,BE314,0)+IF(CB314=CB311,BI314,0)+IF(CB314=CB312,BM314,0)+IF(CB314=CB313,BQ314,0)+IF(CB314=CB314,BU314,0)+IF(CB314=CB315,BY314,0)</f>
        <v>0</v>
      </c>
      <c r="CF314" s="25">
        <f>(RANK(CE314,CE304:CE315,1)*169)+(RANK(CC314,CC304:CC315,1)*13)+RANK(CD314,CD304:CD315,0)</f>
        <v>183</v>
      </c>
      <c r="CG314" s="25">
        <f>CB314+(RANK(CF314,CF304:CF315,1)*0.01)</f>
        <v>4.01</v>
      </c>
      <c r="CH314" s="25">
        <f>IF(COUNTIF(CG304:CG315,CG314)=2,IF(CG314=CG304,1,0)+IF(CG314=CG305,2,0)+IF(CG314=CG306,3,0)+IF(CG314=CG307,4,0)+IF(CG314=CG308,5,0)+IF(CG314=CG309,6,0)+IF(CG314=CG310,7,0)+IF(CG314=CG311,8,0)+IF(CG314=CG312,9,0)+IF(CG314=CG313,10,0)+IF(CG314=CG314,11,0)+IF(CG314=CG315,12,0)-11,0)</f>
        <v>0</v>
      </c>
      <c r="CI314" s="25">
        <f t="shared" si="11"/>
        <v>0</v>
      </c>
      <c r="CJ314" s="25">
        <f t="shared" si="12"/>
        <v>4.01</v>
      </c>
      <c r="CK314" s="25">
        <f>(RANK(CJ314,CJ304:CJ315,1)*17850625)+(RANK(K314,K304:K315,0)*274625)+(RANK(M314,M304:M315,0)*4225)+(RANK(AC314,AC304:AC315,1)*65)+RANK(C314,C304:C315,0)</f>
        <v>71689999</v>
      </c>
      <c r="CL314" s="25">
        <f>RANK(CK314,CK304:CK315,0)</f>
        <v>9</v>
      </c>
    </row>
    <row r="315" spans="1:90" x14ac:dyDescent="0.15">
      <c r="A315" s="25" t="str">
        <f>[1]DB!A315</f>
        <v>Select</v>
      </c>
      <c r="B315" s="25" t="str">
        <f>[1]DB!B315</f>
        <v>Select (1)</v>
      </c>
      <c r="C315" s="25">
        <f>[1]DB!C315</f>
        <v>44</v>
      </c>
      <c r="D315" s="25">
        <f>IF(A315=A78,1,0)+IF(A315=B78,2,0)+IF(A315=A79,3,0)+IF(A315=B79,4,0)+IF(A315=A80,5,0)+IF(A315=B80,6,0)+IF(A315=A81,7,0)+IF(A315=B81,8,0)+IF(A315=A82,9,0)+IF(A315=B82,10,0)+IF(A315=A83,11,0)+IF(A315=B83,12,0)</f>
        <v>8</v>
      </c>
      <c r="E315" s="25">
        <f t="shared" si="13"/>
        <v>7</v>
      </c>
      <c r="F315" s="25">
        <f>[1]DB!G315</f>
        <v>0</v>
      </c>
      <c r="G315" s="25">
        <f>IF(B6=13,DGET(A11:K75,"Dis E",Y514:Y515),F315)</f>
        <v>0</v>
      </c>
      <c r="H315" s="25">
        <f>[1]DB!I315</f>
        <v>0</v>
      </c>
      <c r="I315" s="25">
        <f>IF(B6=13,DGET(A11:K75,"Udm E",Y514:Y515),H315)</f>
        <v>0</v>
      </c>
      <c r="J315" s="25">
        <f>[1]DB!K315</f>
        <v>0</v>
      </c>
      <c r="K315" s="25">
        <f>IF(B6=13,DGET(A11:K75,"MR E",Y514:Y515),J315)</f>
        <v>0</v>
      </c>
      <c r="L315" s="25">
        <f>[1]DB!M315</f>
        <v>0</v>
      </c>
      <c r="M315" s="25">
        <f>IF(B6=13,DGET(A11:K75,"Res E",Y514:Y515),L315)</f>
        <v>0</v>
      </c>
      <c r="N315" s="25">
        <f>[1]DB!O315</f>
        <v>9</v>
      </c>
      <c r="O315" s="25">
        <f>IF(B6=13,IF(AND(G315=0,I315=0),N315+1,0),N315)</f>
        <v>10</v>
      </c>
      <c r="P315" s="25">
        <f>[1]DB!S315</f>
        <v>62</v>
      </c>
      <c r="Q315" s="25">
        <f>IF(A315="",0,DGET(A11:AF75,"Total",Y514:Y515))</f>
        <v>6</v>
      </c>
      <c r="R315" s="25">
        <f>IF(A315="",0,DGET(A11:AF75,"ES N",Y514:Y515))</f>
        <v>6</v>
      </c>
      <c r="S315" s="25">
        <f>IF(B6=13,IF(OR(G315=1,I315=1),0,P315+R315),P315)</f>
        <v>68</v>
      </c>
      <c r="T315" s="25">
        <f>[1]DB!V315</f>
        <v>63</v>
      </c>
      <c r="U315" s="25">
        <f>IF(A315="",0,DGET(A303:Q315,"Total N",Y546:Y547))</f>
        <v>5</v>
      </c>
      <c r="V315" s="25">
        <f>IF(B6=13,IF(OR(G315=1,I315=1),0,T315+U315),T315)</f>
        <v>68</v>
      </c>
      <c r="W315" s="25">
        <f>[1]DB!Y315</f>
        <v>12</v>
      </c>
      <c r="X315" s="25">
        <f t="shared" si="9"/>
        <v>3</v>
      </c>
      <c r="Y315" s="25">
        <f>IF(B6=13,IF(OR(G315=1,I315=1),0,W315+X315),W315)</f>
        <v>15</v>
      </c>
      <c r="Z315" s="25">
        <f>[1]DB!AC315</f>
        <v>12</v>
      </c>
      <c r="AA315" s="25">
        <f>IF(A315="",0,DGET(A11:AF75,"BU Pl.",Y514:Y515))</f>
        <v>50</v>
      </c>
      <c r="AB315" s="25">
        <f t="shared" si="10"/>
        <v>3262</v>
      </c>
      <c r="AC315" s="25">
        <f>IF(B6=13,RANK(AB315,AB304:AB315,1),Z315)</f>
        <v>7</v>
      </c>
      <c r="AD315" s="25">
        <f>IF(B6=13,IF(AA315&gt;DGET(A303:AC315,"BU N",Y546:Y547),1,IF(AA315=DGET(A303:AC315,"BU N",Y546:Y547),0,-1)),0)</f>
        <v>1</v>
      </c>
      <c r="AE315" s="25">
        <f>IF(B6=13,IF(OR(G315=1,I315=1),0,IF(E315=D304,R315,[1]DB!AE315)),[1]DB!AE315)</f>
        <v>6</v>
      </c>
      <c r="AF315" s="25">
        <f>IF(B6=13,IF(OR(G315=1,I315=1),0,IF(E315=D304,U315,[1]DB!AF315)),[1]DB!AF315)</f>
        <v>7</v>
      </c>
      <c r="AG315" s="25">
        <f>IF(B6=13,IF(OR(G315=1,I315=1),0,IF(E315=D304,X315,[1]DB!AG315)),[1]DB!AG315)</f>
        <v>0</v>
      </c>
      <c r="AH315" s="25">
        <f>IF(B6=13,IF(OR(G315=1,I315=1),0,IF(E315=D304,AD315,[1]DB!AH315)),[1]DB!AH315)</f>
        <v>-1</v>
      </c>
      <c r="AI315" s="25">
        <f>IF(B6=13,IF(OR(G315=1,I315=1),0,IF(E315=D305,R315,[1]DB!AI315)),[1]DB!AI315)</f>
        <v>6</v>
      </c>
      <c r="AJ315" s="25">
        <f>IF(B6=13,IF(OR(G315=1,I315=1),0,IF(E315=D305,U315,[1]DB!AJ315)),[1]DB!AJ315)</f>
        <v>7</v>
      </c>
      <c r="AK315" s="25">
        <f>IF(B6=13,IF(OR(G315=1,I315=1),0,IF(E315=D305,X315,[1]DB!AK315)),[1]DB!AK315)</f>
        <v>0</v>
      </c>
      <c r="AL315" s="25">
        <f>IF(B6=13,IF(OR(G315=1,I315=1),0,IF(E315=D305,AD315,[1]DB!AL315)),[1]DB!AL315)</f>
        <v>-1</v>
      </c>
      <c r="AM315" s="25">
        <f>IF(B6=13,IF(OR(G315=1,I315=1),0,IF(E315=D306,R315,[1]DB!AM315)),[1]DB!AM315)</f>
        <v>8</v>
      </c>
      <c r="AN315" s="25">
        <f>IF(B6=13,IF(OR(G315=1,I315=1),0,IF(E315=D306,U315,[1]DB!AN315)),[1]DB!AN315)</f>
        <v>7</v>
      </c>
      <c r="AO315" s="25">
        <f>IF(B6=13,IF(OR(G315=1,I315=1),0,IF(E315=D306,X315,[1]DB!AO315)),[1]DB!AO315)</f>
        <v>3</v>
      </c>
      <c r="AP315" s="25">
        <f>IF(B6=13,IF(OR(G315=1,I315=1),0,IF(E315=D306,AD315,[1]DB!AP315)),[1]DB!AP315)</f>
        <v>1</v>
      </c>
      <c r="AQ315" s="25">
        <f>IF(B6=13,IF(OR(G315=1,I315=1),0,IF(E315=D307,R315,[1]DB!AQ315)),[1]DB!AQ315)</f>
        <v>7</v>
      </c>
      <c r="AR315" s="25">
        <f>IF(B6=13,IF(OR(G315=1,I315=1),0,IF(E315=D307,U315,[1]DB!AR315)),[1]DB!AR315)</f>
        <v>7</v>
      </c>
      <c r="AS315" s="25">
        <f>IF(B6=13,IF(OR(G315=1,I315=1),0,IF(E315=D307,X315,[1]DB!AS315)),[1]DB!AS315)</f>
        <v>1</v>
      </c>
      <c r="AT315" s="25">
        <f>IF(B6=13,IF(OR(G315=1,I315=1),0,IF(E315=D307,AD315,[1]DB!AT315)),[1]DB!AT315)</f>
        <v>1</v>
      </c>
      <c r="AU315" s="25">
        <f>IF(B6=13,IF(OR(G315=1,I315=1),0,IF(E315=D308,R315,[1]DB!AU315)),[1]DB!AU315)</f>
        <v>9</v>
      </c>
      <c r="AV315" s="25">
        <f>IF(B6=13,IF(OR(G315=1,I315=1),0,IF(E315=D308,U315,[1]DB!AV315)),[1]DB!AV315)</f>
        <v>8</v>
      </c>
      <c r="AW315" s="25">
        <f>IF(B6=13,IF(OR(G315=1,I315=1),0,IF(E315=D308,X315,[1]DB!AW315)),[1]DB!AW315)</f>
        <v>3</v>
      </c>
      <c r="AX315" s="25">
        <f>IF(B6=13,IF(OR(G315=1,I315=1),0,IF(E315=D308,AD315,[1]DB!AX315)),[1]DB!AX315)</f>
        <v>1</v>
      </c>
      <c r="AY315" s="25">
        <f>IF(B6=13,IF(OR(G315=1,I315=1),0,IF(E315=D309,R315,[1]DB!AY315)),[1]DB!AY315)</f>
        <v>6</v>
      </c>
      <c r="AZ315" s="25">
        <f>IF(B6=13,IF(OR(G315=1,I315=1),0,IF(E315=D309,U315,[1]DB!AZ315)),[1]DB!AZ315)</f>
        <v>8</v>
      </c>
      <c r="BA315" s="25">
        <f>IF(B6=13,IF(OR(G315=1,I315=1),0,IF(E315=D309,X315,[1]DB!BA315)),[1]DB!BA315)</f>
        <v>0</v>
      </c>
      <c r="BB315" s="25">
        <f>IF(B6=13,IF(OR(G315=1,I315=1),0,IF(E315=D309,AD315,[1]DB!BB315)),[1]DB!BB315)</f>
        <v>-1</v>
      </c>
      <c r="BC315" s="25">
        <f>IF(B6=13,IF(OR(G315=1,I315=1),0,IF(E315=D310,R315,[1]DB!BC315)),[1]DB!BC315)</f>
        <v>6</v>
      </c>
      <c r="BD315" s="25">
        <f>IF(B6=13,IF(OR(G315=1,I315=1),0,IF(E315=D310,U315,[1]DB!BD315)),[1]DB!BD315)</f>
        <v>5</v>
      </c>
      <c r="BE315" s="25">
        <f>IF(B6=13,IF(OR(G315=1,I315=1),0,IF(E315=D310,X315,[1]DB!BE315)),[1]DB!BE315)</f>
        <v>3</v>
      </c>
      <c r="BF315" s="25">
        <f>IF(B6=13,IF(OR(G315=1,I315=1),0,IF(E315=D310,AD315,[1]DB!BF315)),[1]DB!BF315)</f>
        <v>1</v>
      </c>
      <c r="BG315" s="25">
        <f>IF(B6=13,IF(OR(G315=1,I315=1),0,IF(E315=D311,R315,[1]DB!BG315)),[1]DB!BG315)</f>
        <v>8</v>
      </c>
      <c r="BH315" s="25">
        <f>IF(B6=13,IF(OR(G315=1,I315=1),0,IF(E315=D311,U315,[1]DB!BH315)),[1]DB!BH315)</f>
        <v>7</v>
      </c>
      <c r="BI315" s="25">
        <f>IF(B6=13,IF(OR(G315=1,I315=1),0,IF(E315=D311,X315,[1]DB!BI315)),[1]DB!BI315)</f>
        <v>3</v>
      </c>
      <c r="BJ315" s="25">
        <f>IF(B6=13,IF(OR(G315=1,I315=1),0,IF(E315=D311,AD315,[1]DB!BJ315)),[1]DB!BJ315)</f>
        <v>1</v>
      </c>
      <c r="BK315" s="25">
        <f>IF(B6=13,IF(OR(G315=1,I315=1),0,IF(E315=D312,R315,[1]DB!BK315)),[1]DB!BK315)</f>
        <v>0</v>
      </c>
      <c r="BL315" s="25">
        <f>IF(B6=13,IF(OR(G315=1,I315=1),0,IF(E315=D312,U315,[1]DB!BL315)),[1]DB!BL315)</f>
        <v>0</v>
      </c>
      <c r="BM315" s="25">
        <f>IF(B6=13,IF(OR(G315=1,I315=1),0,IF(E315=D312,X315,[1]DB!BM315)),[1]DB!BM315)</f>
        <v>0</v>
      </c>
      <c r="BN315" s="25">
        <f>IF(B6=13,IF(OR(G315=1,I315=1),0,IF(E315=D312,AD315,[1]DB!BN315)),[1]DB!BN315)</f>
        <v>0</v>
      </c>
      <c r="BO315" s="25">
        <f>IF(B6=13,IF(OR(G315=1,I315=1),0,IF(E315=D313,R315,[1]DB!BO315)),[1]DB!BO315)</f>
        <v>6</v>
      </c>
      <c r="BP315" s="25">
        <f>IF(B6=13,IF(OR(G315=1,I315=1),0,IF(E315=D313,U315,[1]DB!BP315)),[1]DB!BP315)</f>
        <v>6</v>
      </c>
      <c r="BQ315" s="25">
        <f>IF(B6=13,IF(OR(G315=1,I315=1),0,IF(E315=D313,X315,[1]DB!BQ315)),[1]DB!BQ315)</f>
        <v>1</v>
      </c>
      <c r="BR315" s="25">
        <f>IF(B6=13,IF(OR(G315=1,I315=1),0,IF(E315=D313,AD315,[1]DB!BR315)),[1]DB!BR315)</f>
        <v>-1</v>
      </c>
      <c r="BS315" s="25">
        <f>IF(B6=13,IF(OR(G315=1,I315=1),0,IF(E315=D314,R315,[1]DB!BS315)),[1]DB!BS315)</f>
        <v>6</v>
      </c>
      <c r="BT315" s="25">
        <f>IF(B6=13,IF(OR(G315=1,I315=1),0,IF(E315=D314,U315,[1]DB!BT315)),[1]DB!BT315)</f>
        <v>6</v>
      </c>
      <c r="BU315" s="25">
        <f>IF(B6=13,IF(OR(G315=1,I315=1),0,IF(E315=D314,X315,[1]DB!BU315)),[1]DB!BU315)</f>
        <v>1</v>
      </c>
      <c r="BV315" s="25">
        <f>IF(B6=13,IF(OR(G315=1,I315=1),0,IF(E315=D314,AD315,[1]DB!BV315)),[1]DB!BV315)</f>
        <v>1</v>
      </c>
      <c r="BW315" s="25">
        <f>IF(B6=13,IF(OR(G315=1,I315=1),0,IF(E315=D315,R315,[1]DB!BW315)),[1]DB!BW315)</f>
        <v>0</v>
      </c>
      <c r="BX315" s="25">
        <f>IF(B6=13,IF(OR(G315=1,I315=1),0,IF(E315=D315,U315,[1]DB!BX315)),[1]DB!BX315)</f>
        <v>0</v>
      </c>
      <c r="BY315" s="25">
        <f>IF(B6=13,IF(OR(G315=1,I315=1),0,IF(E315=D315,X315,[1]DB!BY315)),[1]DB!BY315)</f>
        <v>0</v>
      </c>
      <c r="BZ315" s="25">
        <f>IF(B6=13,IF(OR(G315=1,I315=1),0,IF(E315=D315,AD315,[1]DB!BZ315)),[1]DB!BZ315)</f>
        <v>0</v>
      </c>
      <c r="CA315" s="25">
        <f>(RANK(Y315,Y304:Y315,1)*169)+(RANK(S315,S304:S315,1)*13)+RANK(V315,V304:V315,0)</f>
        <v>1435</v>
      </c>
      <c r="CB315" s="25">
        <f>RANK(CA315,CA304:CA315,1)</f>
        <v>8</v>
      </c>
      <c r="CC315" s="25">
        <f>IF(CB315=CB304,AE315,0)+IF(CB315=CB305,AI315,0)+IF(CB315=CB306,AM315,0)+IF(CB315=CB307,AQ315,0)+IF(CB315=CB308,AU315,0)+IF(CB315=CB309,AY315,0)+IF(CB315=CB310,BC315,0)+IF(CB315=CB311,BG315,0)+IF(CB315=CB312,BK315,0)+IF(CB315=CB313,BO315,0)+IF(CB315=CB314,BS315,0)+IF(CB315=CB315,BW315,0)</f>
        <v>0</v>
      </c>
      <c r="CD315" s="25">
        <f>IF(CB315=CB304,AF315,0)+IF(CB315=CB305,AJ315,0)+IF(CB315=CB306,AN315,0)+IF(CB315=CB307,AR315,0)+IF(CB315=CB308,AV315,0)+IF(CB315=CB309,AZ315,0)+IF(CB315=CB310,BD315,0)+IF(CB315=CB311,BH315,0)+IF(CB315=CB312,BL315,0)+IF(CB315=CB313,BP315,0)+IF(CB315=CB314,BT315,0)+IF(CB315=CB315,BX315,0)</f>
        <v>0</v>
      </c>
      <c r="CE315" s="25">
        <f>IF(CB315=CB304,AG315,0)+IF(CB315=CB305,AK315,0)+IF(CB315=CB306,AO315,0)+IF(CB315=CB307,AS315,0)+IF(CB315=CB308,AW315,0)+IF(CB315=CB309,BA315,0)+IF(CB315=CB310,BE315,0)+IF(CB315=CB311,BI315,0)+IF(CB315=CB312,BM315,0)+IF(CB315=CB313,BQ315,0)+IF(CB315=CB314,BU315,0)+IF(CB315=CB315,BY315,0)</f>
        <v>0</v>
      </c>
      <c r="CF315" s="25">
        <f>(RANK(CE315,CE304:CE315,1)*169)+(RANK(CC315,CC304:CC315,1)*13)+RANK(CD315,CD304:CD315,0)</f>
        <v>183</v>
      </c>
      <c r="CG315" s="25">
        <f>CB315+(RANK(CF315,CF304:CF315,1)*0.01)</f>
        <v>8.01</v>
      </c>
      <c r="CH315" s="25">
        <f>IF(COUNTIF(CG304:CG315,CG315)=2,IF(CG315=CG304,1,0)+IF(CG315=CG305,2,0)+IF(CG315=CG306,3,0)+IF(CG315=CG307,4,0)+IF(CG315=CG308,5,0)+IF(CG315=CG309,6,0)+IF(CG315=CG310,7,0)+IF(CG315=CG311,8,0)+IF(CG315=CG312,9,0)+IF(CG315=CG313,10,0)+IF(CG315=CG314,11,0)+IF(CG315=CG315,12,0)-12,0)</f>
        <v>0</v>
      </c>
      <c r="CI315" s="25">
        <f t="shared" si="11"/>
        <v>0</v>
      </c>
      <c r="CJ315" s="25">
        <f t="shared" si="12"/>
        <v>8.01</v>
      </c>
      <c r="CK315" s="25">
        <f>(RANK(CJ315,CJ304:CJ315,1)*17850625)+(RANK(K315,K304:K315,0)*274625)+(RANK(M315,M304:M315,0)*4225)+(RANK(AC315,AC304:AC315,1)*65)+RANK(C315,C304:C315,0)</f>
        <v>143092758</v>
      </c>
      <c r="CL315" s="25">
        <f>RANK(CK315,CK304:CK315,0)</f>
        <v>5</v>
      </c>
    </row>
    <row r="316" spans="1:90" x14ac:dyDescent="0.15">
      <c r="A316" s="25" t="s">
        <v>17</v>
      </c>
      <c r="B316" s="25" t="s">
        <v>86</v>
      </c>
      <c r="C316" s="25" t="s">
        <v>45</v>
      </c>
      <c r="D316" s="25" t="s">
        <v>102</v>
      </c>
      <c r="E316" s="25" t="s">
        <v>103</v>
      </c>
      <c r="F316" s="25" t="s">
        <v>87</v>
      </c>
      <c r="G316" s="25" t="s">
        <v>88</v>
      </c>
      <c r="H316" s="25" t="s">
        <v>89</v>
      </c>
      <c r="I316" s="25" t="s">
        <v>90</v>
      </c>
      <c r="J316" s="25" t="s">
        <v>91</v>
      </c>
      <c r="K316" s="25" t="s">
        <v>92</v>
      </c>
      <c r="L316" s="25" t="s">
        <v>93</v>
      </c>
      <c r="M316" s="25" t="s">
        <v>94</v>
      </c>
      <c r="N316" s="25" t="s">
        <v>95</v>
      </c>
      <c r="O316" s="25" t="s">
        <v>96</v>
      </c>
      <c r="P316" s="25" t="s">
        <v>78</v>
      </c>
      <c r="Q316" s="25" t="s">
        <v>104</v>
      </c>
      <c r="R316" s="25" t="s">
        <v>73</v>
      </c>
      <c r="S316" s="25" t="s">
        <v>97</v>
      </c>
      <c r="T316" s="25" t="s">
        <v>98</v>
      </c>
      <c r="U316" s="25" t="s">
        <v>105</v>
      </c>
      <c r="V316" s="25" t="s">
        <v>99</v>
      </c>
      <c r="W316" s="25" t="s">
        <v>100</v>
      </c>
      <c r="X316" s="25" t="s">
        <v>106</v>
      </c>
      <c r="Y316" s="25" t="s">
        <v>101</v>
      </c>
      <c r="Z316" s="25" t="s">
        <v>107</v>
      </c>
      <c r="AA316" s="25" t="s">
        <v>79</v>
      </c>
      <c r="AB316" s="25" t="s">
        <v>109</v>
      </c>
      <c r="AC316" s="25" t="s">
        <v>108</v>
      </c>
      <c r="AD316" s="25" t="s">
        <v>110</v>
      </c>
      <c r="AE316" s="175" t="str">
        <f>A317</f>
        <v>Harry</v>
      </c>
      <c r="AF316" s="175"/>
      <c r="AG316" s="175"/>
      <c r="AH316" s="106"/>
      <c r="AI316" s="175" t="str">
        <f>A318</f>
        <v>Forest</v>
      </c>
      <c r="AJ316" s="175"/>
      <c r="AK316" s="175"/>
      <c r="AL316" s="175"/>
      <c r="AM316" s="175" t="str">
        <f>A319</f>
        <v>Murer</v>
      </c>
      <c r="AN316" s="175"/>
      <c r="AO316" s="175"/>
      <c r="AP316" s="175"/>
      <c r="AQ316" s="175" t="str">
        <f>A320</f>
        <v>Himbo</v>
      </c>
      <c r="AR316" s="175"/>
      <c r="AS316" s="175"/>
      <c r="AT316" s="175"/>
      <c r="AU316" s="175" t="str">
        <f>A321</f>
        <v>Anderup</v>
      </c>
      <c r="AV316" s="175"/>
      <c r="AW316" s="175"/>
      <c r="AX316" s="175"/>
      <c r="AY316" s="175" t="str">
        <f>A322</f>
        <v>Idskov</v>
      </c>
      <c r="AZ316" s="175"/>
      <c r="BA316" s="175"/>
      <c r="BB316" s="175"/>
      <c r="BC316" s="175" t="str">
        <f>A323</f>
        <v>Robbo</v>
      </c>
      <c r="BD316" s="175"/>
      <c r="BE316" s="175"/>
      <c r="BF316" s="175"/>
      <c r="BG316" s="175" t="str">
        <f>A324</f>
        <v>Agger</v>
      </c>
      <c r="BH316" s="175"/>
      <c r="BI316" s="175"/>
      <c r="BJ316" s="175"/>
      <c r="BK316" s="175" t="str">
        <f>A325</f>
        <v>Livpool</v>
      </c>
      <c r="BL316" s="175"/>
      <c r="BM316" s="175"/>
      <c r="BN316" s="175"/>
      <c r="BO316" s="175" t="str">
        <f>A326</f>
        <v>Degnen</v>
      </c>
      <c r="BP316" s="175"/>
      <c r="BQ316" s="175"/>
      <c r="BR316" s="175"/>
      <c r="BS316" s="175" t="str">
        <f>A327</f>
        <v>Steam</v>
      </c>
      <c r="BT316" s="175"/>
      <c r="BU316" s="175"/>
      <c r="BV316" s="175"/>
      <c r="BW316" s="175" t="str">
        <f>A328</f>
        <v>Cottee</v>
      </c>
      <c r="BX316" s="175"/>
      <c r="BY316" s="175"/>
      <c r="BZ316" s="175"/>
      <c r="CA316" s="25" t="s">
        <v>111</v>
      </c>
      <c r="CB316" s="25" t="s">
        <v>112</v>
      </c>
      <c r="CC316" s="25" t="s">
        <v>25</v>
      </c>
      <c r="CD316" s="25" t="s">
        <v>26</v>
      </c>
      <c r="CE316" s="25" t="s">
        <v>113</v>
      </c>
      <c r="CF316" s="175" t="s">
        <v>114</v>
      </c>
      <c r="CG316" s="175"/>
      <c r="CH316" s="175">
        <v>2</v>
      </c>
      <c r="CI316" s="175"/>
      <c r="CJ316" s="106"/>
      <c r="CL316" s="25" t="s">
        <v>115</v>
      </c>
    </row>
    <row r="317" spans="1:90" x14ac:dyDescent="0.15">
      <c r="A317" s="25" t="str">
        <f>[1]DB!A317</f>
        <v>Harry</v>
      </c>
      <c r="B317" s="25" t="str">
        <f>[1]DB!B317</f>
        <v>Harry (2)</v>
      </c>
      <c r="C317" s="25">
        <f>[1]DB!C317</f>
        <v>17</v>
      </c>
      <c r="D317" s="25">
        <f>D304</f>
        <v>1</v>
      </c>
      <c r="E317" s="25">
        <f>IF(EVEN(D317)=D317,D317-1,D317+1)</f>
        <v>2</v>
      </c>
      <c r="F317" s="25">
        <f>[1]DB!G317</f>
        <v>0</v>
      </c>
      <c r="G317" s="25">
        <f>IF(B6=13,DGET(A11:K75,"Dis E",N516:N517),F317)</f>
        <v>0</v>
      </c>
      <c r="H317" s="25">
        <f>[1]DB!I317</f>
        <v>0</v>
      </c>
      <c r="I317" s="25">
        <f>IF(B6=13,DGET(A11:K75,"Udm E",N516:N517),H317)</f>
        <v>0</v>
      </c>
      <c r="J317" s="25">
        <f>[1]DB!K317</f>
        <v>0</v>
      </c>
      <c r="K317" s="25">
        <f>IF(B6=13,DGET(A11:K75,"MR E",N516:N517),J317)</f>
        <v>0</v>
      </c>
      <c r="L317" s="25">
        <f>[1]DB!M317</f>
        <v>0</v>
      </c>
      <c r="M317" s="25">
        <f>IF(B6=13,DGET(A11:K75,"Res E",N516:N517),L317)</f>
        <v>0</v>
      </c>
      <c r="N317" s="25">
        <f>[1]DB!O317</f>
        <v>9</v>
      </c>
      <c r="O317" s="25">
        <f>IF(B6=13,IF(AND(G317=0,I317=0),N317+1,0),N317)</f>
        <v>10</v>
      </c>
      <c r="P317" s="25">
        <f>[1]DB!S317</f>
        <v>60</v>
      </c>
      <c r="Q317" s="25">
        <f>IF(A317="",0,DGET(A11:AF75,"Total",N516:N517))</f>
        <v>4</v>
      </c>
      <c r="R317" s="25">
        <f>IF(A317="",0,DGET(A11:AF75,"ES N",N516:N517))</f>
        <v>4</v>
      </c>
      <c r="S317" s="25">
        <f>IF(B6=13,IF(OR(G317=1,I317=1),0,P317+R317),P317)</f>
        <v>64</v>
      </c>
      <c r="T317" s="25">
        <f>[1]DB!V317</f>
        <v>61</v>
      </c>
      <c r="U317" s="25">
        <f>IF(A317="",0,DGET(A316:Q328,"Total N",N546:N547))</f>
        <v>5</v>
      </c>
      <c r="V317" s="25">
        <f>IF(B6=13,IF(OR(G317=1,I317=1),0,T317+U317),T317)</f>
        <v>66</v>
      </c>
      <c r="W317" s="25">
        <f>[1]DB!Y317</f>
        <v>11</v>
      </c>
      <c r="X317" s="25">
        <f>IF(OR(G317=1,I317=1,J317&lt;&gt;K317),0,IF(R317&gt;U317,3,IF(R317=U317,1,0)))</f>
        <v>0</v>
      </c>
      <c r="Y317" s="25">
        <f>IF(B6=13,IF(OR(G317=1,I317=1),0,W317+X317),W317)</f>
        <v>11</v>
      </c>
      <c r="Z317" s="25">
        <f>[1]DB!AC317</f>
        <v>5</v>
      </c>
      <c r="AA317" s="25">
        <f>IF(A317="",0,DGET(A11:AF75,"BU Pl.",N516:N517))</f>
        <v>13</v>
      </c>
      <c r="AB317" s="25">
        <f>(AA317*65)+Z317</f>
        <v>850</v>
      </c>
      <c r="AC317" s="25">
        <f>IF(B6=13,RANK(AB317,AB317:AB328,1),Z317)</f>
        <v>1</v>
      </c>
      <c r="AD317" s="25">
        <f>IF(B6=13,IF(AA317&gt;DGET(A316:AC328,"BU N",N546:N547),1,IF(AA317=DGET(A316:AC328,"BU N",N546:N547),0,-1)),0)</f>
        <v>-1</v>
      </c>
      <c r="AE317" s="25">
        <f>IF(B6=13,IF(OR(G317=1,I317=1),0,IF(E317=D317,R317,[1]DB!AE317)),[1]DB!AE317)</f>
        <v>0</v>
      </c>
      <c r="AF317" s="25">
        <f>IF(B6=13,IF(OR(G317=1,I317=1),0,IF(E317=D317,U317,[1]DB!AF317)),[1]DB!AF317)</f>
        <v>0</v>
      </c>
      <c r="AG317" s="25">
        <f>IF(B6=13,IF(OR(G317=1,I317=1),0,IF(E317=D317,X317,[1]DB!AG317)),[1]DB!AG317)</f>
        <v>0</v>
      </c>
      <c r="AH317" s="25">
        <f>IF(B6=13,IF(OR(G317=1,I317=1),0,IF(E317=D317,AD317,[1]DB!AH317)),[1]DB!AH317)</f>
        <v>0</v>
      </c>
      <c r="AI317" s="25">
        <f>IF(B6=13,IF(OR(G317=1,I317=1),0,IF(E317=D318,R317,[1]DB!AI317)),[1]DB!AI317)</f>
        <v>6</v>
      </c>
      <c r="AJ317" s="25">
        <f>IF(B6=13,IF(OR(G317=1,I317=1),0,IF(E317=D318,U317,[1]DB!AJ317)),[1]DB!AJ317)</f>
        <v>6</v>
      </c>
      <c r="AK317" s="25">
        <f>IF(B6=13,IF(OR(G317=1,I317=1),0,IF(E317=D318,X317,[1]DB!AK317)),[1]DB!AK317)</f>
        <v>1</v>
      </c>
      <c r="AL317" s="25">
        <f>IF(B6=13,IF(OR(G317=1,I317=1),0,IF(E317=D318,AD317,[1]DB!AL317)),[1]DB!AL317)</f>
        <v>-1</v>
      </c>
      <c r="AM317" s="25">
        <f>IF(B6=13,IF(OR(G317=1,I317=1),0,IF(E317=D319,R317,[1]DB!AM317)),[1]DB!AM317)</f>
        <v>7</v>
      </c>
      <c r="AN317" s="25">
        <f>IF(B6=13,IF(OR(G317=1,I317=1),0,IF(E317=D319,U317,[1]DB!AN317)),[1]DB!AN317)</f>
        <v>6</v>
      </c>
      <c r="AO317" s="25">
        <f>IF(B6=13,IF(OR(G317=1,I317=1),0,IF(E317=D319,X317,[1]DB!AO317)),[1]DB!AO317)</f>
        <v>3</v>
      </c>
      <c r="AP317" s="25">
        <f>IF(B6=13,IF(OR(G317=1,I317=1),0,IF(E317=D319,AD317,[1]DB!AP317)),[1]DB!AP317)</f>
        <v>1</v>
      </c>
      <c r="AQ317" s="25">
        <f>IF(B6=13,IF(OR(G317=1,I317=1),0,IF(E317=D320,R317,[1]DB!AQ317)),[1]DB!AQ317)</f>
        <v>0</v>
      </c>
      <c r="AR317" s="25">
        <f>IF(B6=13,IF(OR(G317=1,I317=1),0,IF(E317=D320,U317,[1]DB!AR317)),[1]DB!AR317)</f>
        <v>0</v>
      </c>
      <c r="AS317" s="25">
        <f>IF(B6=13,IF(OR(G317=1,I317=1),0,IF(E317=D320,X317,[1]DB!AS317)),[1]DB!AS317)</f>
        <v>0</v>
      </c>
      <c r="AT317" s="25">
        <f>IF(B6=13,IF(OR(G317=1,I317=1),0,IF(E317=D320,AD317,[1]DB!AT317)),[1]DB!AT317)</f>
        <v>0</v>
      </c>
      <c r="AU317" s="25">
        <f>IF(B6=13,IF(OR(G317=1,I317=1),0,IF(E317=D321,R317,[1]DB!AU317)),[1]DB!AU317)</f>
        <v>6</v>
      </c>
      <c r="AV317" s="25">
        <f>IF(B6=13,IF(OR(G317=1,I317=1),0,IF(E317=D321,U317,[1]DB!AV317)),[1]DB!AV317)</f>
        <v>6</v>
      </c>
      <c r="AW317" s="25">
        <f>IF(B6=13,IF(OR(G317=1,I317=1),0,IF(E317=D321,X317,[1]DB!AW317)),[1]DB!AW317)</f>
        <v>1</v>
      </c>
      <c r="AX317" s="25">
        <f>IF(B6=13,IF(OR(G317=1,I317=1),0,IF(E317=D321,AD317,[1]DB!AX317)),[1]DB!AX317)</f>
        <v>-1</v>
      </c>
      <c r="AY317" s="25">
        <f>IF(B6=13,IF(OR(G317=1,I317=1),0,IF(E317=D322,R317,[1]DB!AY317)),[1]DB!AY317)</f>
        <v>4</v>
      </c>
      <c r="AZ317" s="25">
        <f>IF(B6=13,IF(OR(G317=1,I317=1),0,IF(E317=D322,U317,[1]DB!AZ317)),[1]DB!AZ317)</f>
        <v>5</v>
      </c>
      <c r="BA317" s="25">
        <f>IF(B6=13,IF(OR(G317=1,I317=1),0,IF(E317=D322,X317,[1]DB!BA317)),[1]DB!BA317)</f>
        <v>0</v>
      </c>
      <c r="BB317" s="25">
        <f>IF(B6=13,IF(OR(G317=1,I317=1),0,IF(E317=D322,AD317,[1]DB!BB317)),[1]DB!BB317)</f>
        <v>-1</v>
      </c>
      <c r="BC317" s="25">
        <f>IF(B6=13,IF(OR(G317=1,I317=1),0,IF(E317=D323,R317,[1]DB!BC317)),[1]DB!BC317)</f>
        <v>8</v>
      </c>
      <c r="BD317" s="25">
        <f>IF(B6=13,IF(OR(G317=1,I317=1),0,IF(E317=D323,U317,[1]DB!BD317)),[1]DB!BD317)</f>
        <v>8</v>
      </c>
      <c r="BE317" s="25">
        <f>IF(B6=13,IF(OR(G317=1,I317=1),0,IF(E317=D323,X317,[1]DB!BE317)),[1]DB!BE317)</f>
        <v>1</v>
      </c>
      <c r="BF317" s="25">
        <f>IF(B6=13,IF(OR(G317=1,I317=1),0,IF(E317=D323,AD317,[1]DB!BF317)),[1]DB!BF317)</f>
        <v>0</v>
      </c>
      <c r="BG317" s="25">
        <f>IF(B6=13,IF(OR(G317=1,I317=1),0,IF(E317=D324,R317,[1]DB!BG317)),[1]DB!BG317)</f>
        <v>8</v>
      </c>
      <c r="BH317" s="25">
        <f>IF(B6=13,IF(OR(G317=1,I317=1),0,IF(E317=D324,U317,[1]DB!BH317)),[1]DB!BH317)</f>
        <v>8</v>
      </c>
      <c r="BI317" s="25">
        <f>IF(B6=13,IF(OR(G317=1,I317=1),0,IF(E317=D324,X317,[1]DB!BI317)),[1]DB!BI317)</f>
        <v>1</v>
      </c>
      <c r="BJ317" s="25">
        <f>IF(B6=13,IF(OR(G317=1,I317=1),0,IF(E317=D324,AD317,[1]DB!BJ317)),[1]DB!BJ317)</f>
        <v>1</v>
      </c>
      <c r="BK317" s="25">
        <f>IF(B6=13,IF(OR(G317=1,I317=1),0,IF(E317=D325,R317,[1]DB!BK317)),[1]DB!BK317)</f>
        <v>4</v>
      </c>
      <c r="BL317" s="25">
        <f>IF(B6=13,IF(OR(G317=1,I317=1),0,IF(E317=D325,U317,[1]DB!BL317)),[1]DB!BL317)</f>
        <v>6</v>
      </c>
      <c r="BM317" s="25">
        <f>IF(B6=13,IF(OR(G317=1,I317=1),0,IF(E317=D325,X317,[1]DB!BM317)),[1]DB!BM317)</f>
        <v>0</v>
      </c>
      <c r="BN317" s="25">
        <f>IF(B6=13,IF(OR(G317=1,I317=1),0,IF(E317=D325,AD317,[1]DB!BN317)),[1]DB!BN317)</f>
        <v>-1</v>
      </c>
      <c r="BO317" s="25">
        <f>IF(B6=13,IF(OR(G317=1,I317=1),0,IF(E317=D326,R317,[1]DB!BO317)),[1]DB!BO317)</f>
        <v>7</v>
      </c>
      <c r="BP317" s="25">
        <f>IF(B6=13,IF(OR(G317=1,I317=1),0,IF(E317=D326,U317,[1]DB!BP317)),[1]DB!BP317)</f>
        <v>9</v>
      </c>
      <c r="BQ317" s="25">
        <f>IF(B6=13,IF(OR(G317=1,I317=1),0,IF(E317=D326,X317,[1]DB!BQ317)),[1]DB!BQ317)</f>
        <v>0</v>
      </c>
      <c r="BR317" s="25">
        <f>IF(B6=13,IF(OR(G317=1,I317=1),0,IF(E317=D326,AD317,[1]DB!BR317)),[1]DB!BR317)</f>
        <v>-1</v>
      </c>
      <c r="BS317" s="25">
        <f>IF(B6=13,IF(OR(G317=1,I317=1),0,IF(E317=D327,R317,[1]DB!BS317)),[1]DB!BS317)</f>
        <v>6</v>
      </c>
      <c r="BT317" s="25">
        <f>IF(B6=13,IF(OR(G317=1,I317=1),0,IF(E317=D327,U317,[1]DB!BT317)),[1]DB!BT317)</f>
        <v>6</v>
      </c>
      <c r="BU317" s="25">
        <f>IF(B6=13,IF(OR(G317=1,I317=1),0,IF(E317=D327,X317,[1]DB!BU317)),[1]DB!BU317)</f>
        <v>1</v>
      </c>
      <c r="BV317" s="25">
        <f>IF(B6=13,IF(OR(G317=1,I317=1),0,IF(E317=D327,AD317,[1]DB!BV317)),[1]DB!BV317)</f>
        <v>-1</v>
      </c>
      <c r="BW317" s="25">
        <f>IF(B6=13,IF(OR(G317=1,I317=1),0,IF(E317=D328,R317,[1]DB!BW317)),[1]DB!BW317)</f>
        <v>8</v>
      </c>
      <c r="BX317" s="25">
        <f>IF(B6=13,IF(OR(G317=1,I317=1),0,IF(E317=D328,U317,[1]DB!BX317)),[1]DB!BX317)</f>
        <v>6</v>
      </c>
      <c r="BY317" s="25">
        <f>IF(B6=13,IF(OR(G317=1,I317=1),0,IF(E317=D328,X317,[1]DB!BY317)),[1]DB!BY317)</f>
        <v>3</v>
      </c>
      <c r="BZ317" s="25">
        <f>IF(B6=13,IF(OR(G317=1,I317=1),0,IF(E317=D328,AD317,[1]DB!BZ317)),[1]DB!BZ317)</f>
        <v>1</v>
      </c>
      <c r="CA317" s="25">
        <f>(RANK(Y317,Y317:Y328,1)*169)+(RANK(S317,S317:S328,1)*13)+RANK(V317,V317:V328,0)</f>
        <v>564</v>
      </c>
      <c r="CB317" s="25">
        <f>RANK(CA317,CA317:CA328,1)</f>
        <v>4</v>
      </c>
      <c r="CC317" s="25">
        <f>IF(CB317=CB317,AE317,0)+IF(CB317=CB318,AI317,0)+IF(CB317=CB319,AM317,0)+IF(CB317=CB320,AQ317,0)+IF(CB317=CB321,AU317,0)+IF(CB317=CB322,AY317,0)+IF(CB317=CB323,BC317,0)+IF(CB317=CB324,BG317,0)+IF(CB317=CB325,BK317,0)+IF(CB317=CB326,BO317,0)+IF(CB317=CB327,BS317,0)+IF(CB317=CB328,BW317,0)</f>
        <v>0</v>
      </c>
      <c r="CD317" s="25">
        <f>IF(CB317=CB317,AF317,0)+IF(CB317=CB318,AJ317,0)+IF(CB317=CB319,AN317,0)+IF(CB317=CB320,AR317,0)+IF(CB317=CB321,AV317,0)+IF(CB317=CB322,AZ317,0)+IF(CB317=CB323,BD317,0)+IF(CB317=CB324,BH317,0)+IF(CB317=CB325,BL317,0)+IF(CB317=CB326,BP317,0)+IF(CB317=CB327,BT317,0)+IF(CB317=CB328,BX317,0)</f>
        <v>0</v>
      </c>
      <c r="CE317" s="25">
        <f>IF(CB317=CB317,AG317,0)+IF(CB317=CB318,AK317,0)+IF(CB317=CB319,AO317,0)+IF(CB317=CB320,AS317,0)+IF(CB317=CB321,AW317,0)+IF(CB317=CB322,BA317,0)+IF(CB317=CB323,BE317,0)+IF(CB317=CB324,BI317,0)+IF(CB317=CB325,BM317,0)+IF(CB317=CB326,BQ317,0)+IF(CB317=CB327,BU317,0)+IF(CB317=CB328,BY317,0)</f>
        <v>0</v>
      </c>
      <c r="CF317" s="25">
        <f>(RANK(CE317,CE317:CE328,1)*169)+(RANK(CC317,CC317:CC328,1)*13)+RANK(CD317,CD317:CD328,0)</f>
        <v>183</v>
      </c>
      <c r="CG317" s="25">
        <f>CB317+(RANK(CF317,CF317:CF328,1)*0.01)</f>
        <v>4.01</v>
      </c>
      <c r="CH317" s="25">
        <f>IF(COUNTIF(CG317:CG328,CG317)=2,IF(CG317=CG317,1,0)+IF(CG317=CG318,2,0)+IF(CG317=CG319,3,0)+IF(CG317=CG320,4,0)+IF(CG317=CG321,5,0)+IF(CG317=CG322,6,0)+IF(CG317=CG323,7,0)+IF(CG317=CG324,8,0)+IF(CG317=CG325,9,0)+IF(CG317=CG326,10,0)+IF(CG317=CG327,11,0)+IF(CG317=CG328,12,0)-1,0)</f>
        <v>0</v>
      </c>
      <c r="CI317" s="25">
        <f>IF(CH317=1,AH317,0)+IF(CH317=2,AL317,0)+IF(CH317=3,AP317,0)+IF(CH317=4,AT317,0)+IF(CH317=5,AX317,0)+IF(CH317=6,BB317,0)+IF(CH317=7,BF317,0)+IF(CH317=8,BJ317,0)+IF(CH317=9,BN317,0)+IF(CH317=10,BR317,0)+IF(CH317=11,BV317,0)+IF(CH317=12,BZ317,0)</f>
        <v>0</v>
      </c>
      <c r="CJ317" s="25">
        <f>IF(CI317=1,CB317+0.01,IF(CI317=-1,CB317,CG317))</f>
        <v>4.01</v>
      </c>
      <c r="CK317" s="25">
        <f>(RANK(CJ317,CJ317:CJ328,1)*17850625)+(RANK(K317,K317:K328,0)*274625)+(RANK(M317,M317:M328,0)*4225)+(RANK(AC317,AC317:AC328,1)*65)+RANK(C317,C317:C328,0)</f>
        <v>71681422</v>
      </c>
      <c r="CL317" s="25">
        <f>RANK(CK317,CK317:CK328,0)</f>
        <v>9</v>
      </c>
    </row>
    <row r="318" spans="1:90" x14ac:dyDescent="0.15">
      <c r="A318" s="25" t="str">
        <f>[1]DB!A318</f>
        <v>Forest</v>
      </c>
      <c r="B318" s="25" t="str">
        <f>[1]DB!B318</f>
        <v>Forest (2)</v>
      </c>
      <c r="C318" s="25">
        <f>[1]DB!C318</f>
        <v>12</v>
      </c>
      <c r="D318" s="25">
        <f t="shared" ref="D318:D328" si="14">D305</f>
        <v>11</v>
      </c>
      <c r="E318" s="25">
        <f>IF(EVEN(D318)=D318,D318-1,D318+1)</f>
        <v>12</v>
      </c>
      <c r="F318" s="25">
        <f>[1]DB!G318</f>
        <v>0</v>
      </c>
      <c r="G318" s="25">
        <f>IF(B6=13,DGET(A11:K75,"Dis E",O516:O517),F318)</f>
        <v>0</v>
      </c>
      <c r="H318" s="25">
        <f>[1]DB!I318</f>
        <v>0</v>
      </c>
      <c r="I318" s="25">
        <f>IF(B6=13,DGET(A11:K75,"Udm E",O516:O517),H318)</f>
        <v>0</v>
      </c>
      <c r="J318" s="25">
        <f>[1]DB!K318</f>
        <v>0</v>
      </c>
      <c r="K318" s="25">
        <f>IF(B6=13,DGET(A11:K75,"MR E",O516:O517),J318)</f>
        <v>0</v>
      </c>
      <c r="L318" s="25">
        <f>[1]DB!M318</f>
        <v>0</v>
      </c>
      <c r="M318" s="25">
        <f>IF(B6=13,DGET(A11:K75,"Res E",O516:O517),L318)</f>
        <v>0</v>
      </c>
      <c r="N318" s="25">
        <f>[1]DB!O318</f>
        <v>9</v>
      </c>
      <c r="O318" s="25">
        <f>IF(B6=13,IF(AND(G318=0,I318=0),N318+1,0),N318)</f>
        <v>10</v>
      </c>
      <c r="P318" s="25">
        <f>[1]DB!S318</f>
        <v>64</v>
      </c>
      <c r="Q318" s="25">
        <f>IF(A318="",0,DGET(A11:AF75,"Total",O516:O517))</f>
        <v>5</v>
      </c>
      <c r="R318" s="25">
        <f>IF(A318="",0,DGET(A11:AF75,"ES N",O516:O517))</f>
        <v>5</v>
      </c>
      <c r="S318" s="25">
        <f>IF(B6=13,IF(OR(G318=1,I318=1),0,P318+R318),P318)</f>
        <v>69</v>
      </c>
      <c r="T318" s="25">
        <f>[1]DB!V318</f>
        <v>58</v>
      </c>
      <c r="U318" s="25">
        <f>IF(A318="",0,DGET(A316:Q328,"Total N",O546:O547))</f>
        <v>5</v>
      </c>
      <c r="V318" s="25">
        <f>IF(B6=13,IF(OR(G318=1,I318=1),0,T318+U318),T318)</f>
        <v>63</v>
      </c>
      <c r="W318" s="25">
        <f>[1]DB!Y318</f>
        <v>17</v>
      </c>
      <c r="X318" s="25">
        <f t="shared" ref="X318:X328" si="15">IF(OR(G318=1,I318=1,J318&lt;&gt;K318),0,IF(R318&gt;U318,3,IF(R318=U318,1,0)))</f>
        <v>1</v>
      </c>
      <c r="Y318" s="25">
        <f>IF(B6=13,IF(OR(G318=1,I318=1),0,W318+X318),W318)</f>
        <v>18</v>
      </c>
      <c r="Z318" s="25">
        <f>[1]DB!AC318</f>
        <v>10</v>
      </c>
      <c r="AA318" s="25">
        <f>IF(A318="",0,DGET(A11:AF75,"BU Pl.",O516:O517))</f>
        <v>32</v>
      </c>
      <c r="AB318" s="25">
        <f t="shared" ref="AB318:AB328" si="16">(AA318*65)+Z318</f>
        <v>2090</v>
      </c>
      <c r="AC318" s="25">
        <f>IF(B6=13,RANK(AB318,AB317:AB328,1),Z318)</f>
        <v>10</v>
      </c>
      <c r="AD318" s="25">
        <f>IF(B6=13,IF(AA318&gt;DGET(A316:AC328,"BU N",O546:O547),1,IF(AA318=DGET(A316:AC328,"BU N",O546:O547),0,-1)),0)</f>
        <v>0</v>
      </c>
      <c r="AE318" s="25">
        <f>IF(B6=13,IF(OR(G318=1,I318=1),0,IF(E318=D317,R318,[1]DB!AE318)),[1]DB!AE318)</f>
        <v>6</v>
      </c>
      <c r="AF318" s="25">
        <f>IF(B6=13,IF(OR(G318=1,I318=1),0,IF(E318=D317,U318,[1]DB!AF318)),[1]DB!AF318)</f>
        <v>6</v>
      </c>
      <c r="AG318" s="25">
        <f>IF(B6=13,IF(OR(G318=1,I318=1),0,IF(E318=D317,X318,[1]DB!AG318)),[1]DB!AG318)</f>
        <v>1</v>
      </c>
      <c r="AH318" s="25">
        <f>IF(B6=13,IF(OR(G318=1,I318=1),0,IF(E318=D317,AD318,[1]DB!AH318)),[1]DB!AH318)</f>
        <v>1</v>
      </c>
      <c r="AI318" s="25">
        <f>IF(B6=13,IF(OR(G318=1,I318=1),0,IF(E318=D318,R318,[1]DB!AI318)),[1]DB!AI318)</f>
        <v>0</v>
      </c>
      <c r="AJ318" s="25">
        <f>IF(B6=13,IF(OR(G318=1,I318=1),0,IF(E318=D318,U318,[1]DB!AJ318)),[1]DB!AJ318)</f>
        <v>0</v>
      </c>
      <c r="AK318" s="25">
        <f>IF(B6=13,IF(OR(G318=1,I318=1),0,IF(E318=D318,X318,[1]DB!AK318)),[1]DB!AK318)</f>
        <v>0</v>
      </c>
      <c r="AL318" s="25">
        <f>IF(B6=13,IF(OR(G318=1,I318=1),0,IF(E318=D318,AD318,[1]DB!AL318)),[1]DB!AL318)</f>
        <v>0</v>
      </c>
      <c r="AM318" s="25">
        <f>IF(B6=13,IF(OR(G318=1,I318=1),0,IF(E318=D319,R318,[1]DB!AM318)),[1]DB!AM318)</f>
        <v>8</v>
      </c>
      <c r="AN318" s="25">
        <f>IF(B6=13,IF(OR(G318=1,I318=1),0,IF(E318=D319,U318,[1]DB!AN318)),[1]DB!AN318)</f>
        <v>6</v>
      </c>
      <c r="AO318" s="25">
        <f>IF(B6=13,IF(OR(G318=1,I318=1),0,IF(E318=D319,X318,[1]DB!AO318)),[1]DB!AO318)</f>
        <v>3</v>
      </c>
      <c r="AP318" s="25">
        <f>IF(B6=13,IF(OR(G318=1,I318=1),0,IF(E318=D319,AD318,[1]DB!AP318)),[1]DB!AP318)</f>
        <v>1</v>
      </c>
      <c r="AQ318" s="25">
        <f>IF(B6=13,IF(OR(G318=1,I318=1),0,IF(E318=D320,R318,[1]DB!AQ318)),[1]DB!AQ318)</f>
        <v>5</v>
      </c>
      <c r="AR318" s="25">
        <f>IF(B6=13,IF(OR(G318=1,I318=1),0,IF(E318=D320,U318,[1]DB!AR318)),[1]DB!AR318)</f>
        <v>5</v>
      </c>
      <c r="AS318" s="25">
        <f>IF(B6=13,IF(OR(G318=1,I318=1),0,IF(E318=D320,X318,[1]DB!AS318)),[1]DB!AS318)</f>
        <v>1</v>
      </c>
      <c r="AT318" s="25">
        <f>IF(B6=13,IF(OR(G318=1,I318=1),0,IF(E318=D320,AD318,[1]DB!AT318)),[1]DB!AT318)</f>
        <v>0</v>
      </c>
      <c r="AU318" s="25">
        <f>IF(B6=13,IF(OR(G318=1,I318=1),0,IF(E318=D321,R318,[1]DB!AU318)),[1]DB!AU318)</f>
        <v>6</v>
      </c>
      <c r="AV318" s="25">
        <f>IF(B6=13,IF(OR(G318=1,I318=1),0,IF(E318=D321,U318,[1]DB!AV318)),[1]DB!AV318)</f>
        <v>6</v>
      </c>
      <c r="AW318" s="25">
        <f>IF(B6=13,IF(OR(G318=1,I318=1),0,IF(E318=D321,X318,[1]DB!AW318)),[1]DB!AW318)</f>
        <v>1</v>
      </c>
      <c r="AX318" s="25">
        <f>IF(B6=13,IF(OR(G318=1,I318=1),0,IF(E318=D321,AD318,[1]DB!AX318)),[1]DB!AX318)</f>
        <v>0</v>
      </c>
      <c r="AY318" s="25">
        <f>IF(B6=13,IF(OR(G318=1,I318=1),0,IF(E318=D322,R318,[1]DB!AY318)),[1]DB!AY318)</f>
        <v>8</v>
      </c>
      <c r="AZ318" s="25">
        <f>IF(B6=13,IF(OR(G318=1,I318=1),0,IF(E318=D322,U318,[1]DB!AZ318)),[1]DB!AZ318)</f>
        <v>8</v>
      </c>
      <c r="BA318" s="25">
        <f>IF(B6=13,IF(OR(G318=1,I318=1),0,IF(E318=D322,X318,[1]DB!BA318)),[1]DB!BA318)</f>
        <v>1</v>
      </c>
      <c r="BB318" s="25">
        <f>IF(B6=13,IF(OR(G318=1,I318=1),0,IF(E318=D322,AD318,[1]DB!BB318)),[1]DB!BB318)</f>
        <v>0</v>
      </c>
      <c r="BC318" s="25">
        <f>IF(B6=13,IF(OR(G318=1,I318=1),0,IF(E318=D323,R318,[1]DB!BC318)),[1]DB!BC318)</f>
        <v>7</v>
      </c>
      <c r="BD318" s="25">
        <f>IF(B6=13,IF(OR(G318=1,I318=1),0,IF(E318=D323,U318,[1]DB!BD318)),[1]DB!BD318)</f>
        <v>6</v>
      </c>
      <c r="BE318" s="25">
        <f>IF(B6=13,IF(OR(G318=1,I318=1),0,IF(E318=D323,X318,[1]DB!BE318)),[1]DB!BE318)</f>
        <v>3</v>
      </c>
      <c r="BF318" s="25">
        <f>IF(B6=13,IF(OR(G318=1,I318=1),0,IF(E318=D323,AD318,[1]DB!BF318)),[1]DB!BF318)</f>
        <v>1</v>
      </c>
      <c r="BG318" s="25">
        <f>IF(B6=13,IF(OR(G318=1,I318=1),0,IF(E318=D324,R318,[1]DB!BG318)),[1]DB!BG318)</f>
        <v>6</v>
      </c>
      <c r="BH318" s="25">
        <f>IF(B6=13,IF(OR(G318=1,I318=1),0,IF(E318=D324,U318,[1]DB!BH318)),[1]DB!BH318)</f>
        <v>5</v>
      </c>
      <c r="BI318" s="25">
        <f>IF(B6=13,IF(OR(G318=1,I318=1),0,IF(E318=D324,X318,[1]DB!BI318)),[1]DB!BI318)</f>
        <v>3</v>
      </c>
      <c r="BJ318" s="25">
        <f>IF(B6=13,IF(OR(G318=1,I318=1),0,IF(E318=D324,AD318,[1]DB!BJ318)),[1]DB!BJ318)</f>
        <v>1</v>
      </c>
      <c r="BK318" s="25">
        <f>IF(B6=13,IF(OR(G318=1,I318=1),0,IF(E318=D325,R318,[1]DB!BK318)),[1]DB!BK318)</f>
        <v>9</v>
      </c>
      <c r="BL318" s="25">
        <f>IF(B6=13,IF(OR(G318=1,I318=1),0,IF(E318=D325,U318,[1]DB!BL318)),[1]DB!BL318)</f>
        <v>7</v>
      </c>
      <c r="BM318" s="25">
        <f>IF(B6=13,IF(OR(G318=1,I318=1),0,IF(E318=D325,X318,[1]DB!BM318)),[1]DB!BM318)</f>
        <v>3</v>
      </c>
      <c r="BN318" s="25">
        <f>IF(B6=13,IF(OR(G318=1,I318=1),0,IF(E318=D325,AD318,[1]DB!BN318)),[1]DB!BN318)</f>
        <v>1</v>
      </c>
      <c r="BO318" s="25">
        <f>IF(B6=13,IF(OR(G318=1,I318=1),0,IF(E318=D326,R318,[1]DB!BO318)),[1]DB!BO318)</f>
        <v>8</v>
      </c>
      <c r="BP318" s="25">
        <f>IF(B6=13,IF(OR(G318=1,I318=1),0,IF(E318=D326,U318,[1]DB!BP318)),[1]DB!BP318)</f>
        <v>8</v>
      </c>
      <c r="BQ318" s="25">
        <f>IF(B6=13,IF(OR(G318=1,I318=1),0,IF(E318=D326,X318,[1]DB!BQ318)),[1]DB!BQ318)</f>
        <v>1</v>
      </c>
      <c r="BR318" s="25">
        <f>IF(B6=13,IF(OR(G318=1,I318=1),0,IF(E318=D326,AD318,[1]DB!BR318)),[1]DB!BR318)</f>
        <v>0</v>
      </c>
      <c r="BS318" s="25">
        <f>IF(B6=13,IF(OR(G318=1,I318=1),0,IF(E318=D327,R318,[1]DB!BS318)),[1]DB!BS318)</f>
        <v>0</v>
      </c>
      <c r="BT318" s="25">
        <f>IF(B6=13,IF(OR(G318=1,I318=1),0,IF(E318=D327,U318,[1]DB!BT318)),[1]DB!BT318)</f>
        <v>0</v>
      </c>
      <c r="BU318" s="25">
        <f>IF(B6=13,IF(OR(G318=1,I318=1),0,IF(E318=D327,X318,[1]DB!BU318)),[1]DB!BU318)</f>
        <v>0</v>
      </c>
      <c r="BV318" s="25">
        <f>IF(B6=13,IF(OR(G318=1,I318=1),0,IF(E318=D327,AD318,[1]DB!BV318)),[1]DB!BV318)</f>
        <v>0</v>
      </c>
      <c r="BW318" s="25">
        <f>IF(B6=13,IF(OR(G318=1,I318=1),0,IF(E318=D328,R318,[1]DB!BW318)),[1]DB!BW318)</f>
        <v>6</v>
      </c>
      <c r="BX318" s="25">
        <f>IF(B6=13,IF(OR(G318=1,I318=1),0,IF(E318=D328,U318,[1]DB!BX318)),[1]DB!BX318)</f>
        <v>6</v>
      </c>
      <c r="BY318" s="25">
        <f>IF(B6=13,IF(OR(G318=1,I318=1),0,IF(E318=D328,X318,[1]DB!BY318)),[1]DB!BY318)</f>
        <v>1</v>
      </c>
      <c r="BZ318" s="25">
        <f>IF(B6=13,IF(OR(G318=1,I318=1),0,IF(E318=D328,AD318,[1]DB!BZ318)),[1]DB!BZ318)</f>
        <v>-1</v>
      </c>
      <c r="CA318" s="25">
        <f>(RANK(Y318,Y317:Y328,1)*169)+(RANK(S318,S317:S328,1)*13)+RANK(V318,V317:V328,0)</f>
        <v>2001</v>
      </c>
      <c r="CB318" s="25">
        <f>RANK(CA318,CA317:CA328,1)</f>
        <v>12</v>
      </c>
      <c r="CC318" s="25">
        <f>IF(CB318=CB317,AE318,0)+IF(CB318=CB318,AI318,0)+IF(CB318=CB319,AM318,0)+IF(CB318=CB320,AQ318,0)+IF(CB318=CB321,AU318,0)+IF(CB318=CB322,AY318,0)+IF(CB318=CB323,BC318,0)+IF(CB318=CB324,BG318,0)+IF(CB318=CB325,BK318,0)+IF(CB318=CB326,BO318,0)+IF(CB318=CB327,BS318,0)+IF(CB318=CB328,BW318,0)</f>
        <v>0</v>
      </c>
      <c r="CD318" s="25">
        <f>IF(CB318=CB317,AF318,0)+IF(CB318=CB318,AJ318,0)+IF(CB318=CB319,AN318,0)+IF(CB318=CB320,AR318,0)+IF(CB318=CB321,AV318,0)+IF(CB318=CB322,AZ318,0)+IF(CB318=CB323,BD318,0)+IF(CB318=CB324,BH318,0)+IF(CB318=CB325,BL318,0)+IF(CB318=CB326,BP318,0)+IF(CB318=CB327,BT318,0)+IF(CB318=CB328,BX318,0)</f>
        <v>0</v>
      </c>
      <c r="CE318" s="25">
        <f>IF(CB318=CB317,AG318,0)+IF(CB318=CB318,AK318,0)+IF(CB318=CB319,AO318,0)+IF(CB318=CB320,AS318,0)+IF(CB318=CB321,AW318,0)+IF(CB318=CB322,BA318,0)+IF(CB318=CB323,BE318,0)+IF(CB318=CB324,BI318,0)+IF(CB318=CB325,BM318,0)+IF(CB318=CB326,BQ318,0)+IF(CB318=CB327,BU318,0)+IF(CB318=CB328,BY318,0)</f>
        <v>0</v>
      </c>
      <c r="CF318" s="25">
        <f>(RANK(CE318,CE317:CE328,1)*169)+(RANK(CC318,CC317:CC328,1)*13)+RANK(CD318,CD317:CD328,0)</f>
        <v>183</v>
      </c>
      <c r="CG318" s="25">
        <f>CB318+(RANK(CF318,CF317:CF328,1)*0.01)</f>
        <v>12.01</v>
      </c>
      <c r="CH318" s="25">
        <f>IF(COUNTIF(CG317:CG328,CG318)=2,IF(CG318=CG317,1,0)+IF(CG318=CG318,2,0)+IF(CG318=CG319,3,0)+IF(CG318=CG320,4,0)+IF(CG318=CG321,5,0)+IF(CG318=CG322,6,0)+IF(CG318=CG323,7,0)+IF(CG318=CG324,8,0)+IF(CG318=CG325,9,0)+IF(CG318=CG326,10,0)+IF(CG318=CG327,11,0)+IF(CG318=CG328,12,0)-2,0)</f>
        <v>0</v>
      </c>
      <c r="CI318" s="25">
        <f t="shared" ref="CI318:CI328" si="17">IF(CH318=1,AH318,0)+IF(CH318=2,AL318,0)+IF(CH318=3,AP318,0)+IF(CH318=4,AT318,0)+IF(CH318=5,AX318,0)+IF(CH318=6,BB318,0)+IF(CH318=7,BF318,0)+IF(CH318=8,BJ318,0)+IF(CH318=9,BN318,0)+IF(CH318=10,BR318,0)+IF(CH318=11,BV318,0)+IF(CH318=12,BZ318,0)</f>
        <v>0</v>
      </c>
      <c r="CJ318" s="25">
        <f t="shared" ref="CJ318:CJ328" si="18">IF(CI318=1,CB318+0.01,IF(CI318=-1,CB318,CG318))</f>
        <v>12.01</v>
      </c>
      <c r="CK318" s="25">
        <f>(RANK(CJ318,CJ317:CJ328,1)*17850625)+(RANK(K318,K317:K328,0)*274625)+(RANK(M318,M317:M328,0)*4225)+(RANK(AC318,AC317:AC328,1)*65)+RANK(C318,C317:C328,0)</f>
        <v>214487008</v>
      </c>
      <c r="CL318" s="25">
        <f>RANK(CK318,CK317:CK328,0)</f>
        <v>1</v>
      </c>
    </row>
    <row r="319" spans="1:90" x14ac:dyDescent="0.15">
      <c r="A319" s="25" t="str">
        <f>[1]DB!A319</f>
        <v>Murer</v>
      </c>
      <c r="B319" s="25" t="str">
        <f>[1]DB!B319</f>
        <v>Murer (2)</v>
      </c>
      <c r="C319" s="25">
        <f>[1]DB!C319</f>
        <v>35</v>
      </c>
      <c r="D319" s="25">
        <f t="shared" si="14"/>
        <v>3</v>
      </c>
      <c r="E319" s="25">
        <f t="shared" ref="E319:E328" si="19">IF(EVEN(D319)=D319,D319-1,D319+1)</f>
        <v>4</v>
      </c>
      <c r="F319" s="25">
        <f>[1]DB!G319</f>
        <v>0</v>
      </c>
      <c r="G319" s="25">
        <f>IF(B6=13,DGET(A11:K75,"Dis E",P516:P517),F319)</f>
        <v>0</v>
      </c>
      <c r="H319" s="25">
        <f>[1]DB!I319</f>
        <v>0</v>
      </c>
      <c r="I319" s="25">
        <f>IF(B6=13,DGET(A11:K75,"Udm E",P516:P517),H319)</f>
        <v>0</v>
      </c>
      <c r="J319" s="25">
        <f>[1]DB!K319</f>
        <v>0</v>
      </c>
      <c r="K319" s="25">
        <f>IF(B6=13,DGET(A11:K75,"MR E",P516:P517),J319)</f>
        <v>0</v>
      </c>
      <c r="L319" s="25">
        <f>[1]DB!M319</f>
        <v>0</v>
      </c>
      <c r="M319" s="25">
        <f>IF(B6=13,DGET(A11:K75,"Res E",P516:P517),L319)</f>
        <v>0</v>
      </c>
      <c r="N319" s="25">
        <f>[1]DB!O319</f>
        <v>9</v>
      </c>
      <c r="O319" s="25">
        <f>IF(B6=13,IF(AND(G319=0,I319=0),N319+1,0),N319)</f>
        <v>10</v>
      </c>
      <c r="P319" s="25">
        <f>[1]DB!S319</f>
        <v>57</v>
      </c>
      <c r="Q319" s="25">
        <f>IF(A319="",0,DGET(A11:AF75,"Total",P516:P517))</f>
        <v>5</v>
      </c>
      <c r="R319" s="25">
        <f>IF(A319="",0,DGET(A11:AF75,"ES N",P516:P517))</f>
        <v>5</v>
      </c>
      <c r="S319" s="25">
        <f>IF(B6=13,IF(OR(G319=1,I319=1),0,P319+R319),P319)</f>
        <v>62</v>
      </c>
      <c r="T319" s="25">
        <f>[1]DB!V319</f>
        <v>63</v>
      </c>
      <c r="U319" s="25">
        <f>IF(A319="",0,DGET(A316:Q328,"Total N",P546:P547))</f>
        <v>4</v>
      </c>
      <c r="V319" s="25">
        <f>IF(B6=13,IF(OR(G319=1,I319=1),0,T319+U319),T319)</f>
        <v>67</v>
      </c>
      <c r="W319" s="25">
        <f>[1]DB!Y319</f>
        <v>5</v>
      </c>
      <c r="X319" s="25">
        <f t="shared" si="15"/>
        <v>3</v>
      </c>
      <c r="Y319" s="25">
        <f>IF(B6=13,IF(OR(G319=1,I319=1),0,W319+X319),W319)</f>
        <v>8</v>
      </c>
      <c r="Z319" s="25">
        <f>[1]DB!AC319</f>
        <v>4</v>
      </c>
      <c r="AA319" s="25">
        <f>IF(A319="",0,DGET(A11:AF75,"BU Pl.",P516:P517))</f>
        <v>29</v>
      </c>
      <c r="AB319" s="25">
        <f t="shared" si="16"/>
        <v>1889</v>
      </c>
      <c r="AC319" s="25">
        <f>IF(B6=13,RANK(AB319,AB317:AB328,1),Z319)</f>
        <v>5</v>
      </c>
      <c r="AD319" s="25">
        <f>IF(B6=13,IF(AA319&gt;DGET(A316:AC328,"BU N",P546:P547),1,IF(AA319=DGET(A316:AC328,"BU N",P546:P547),0,-1)),0)</f>
        <v>1</v>
      </c>
      <c r="AE319" s="25">
        <f>IF(B6=13,IF(OR(G319=1,I319=1),0,IF(E319=D317,R319,[1]DB!AE319)),[1]DB!AE319)</f>
        <v>6</v>
      </c>
      <c r="AF319" s="25">
        <f>IF(B6=13,IF(OR(G319=1,I319=1),0,IF(E319=D317,U319,[1]DB!AF319)),[1]DB!AF319)</f>
        <v>7</v>
      </c>
      <c r="AG319" s="25">
        <f>IF(B6=13,IF(OR(G319=1,I319=1),0,IF(E319=D317,X319,[1]DB!AG319)),[1]DB!AG319)</f>
        <v>0</v>
      </c>
      <c r="AH319" s="25">
        <f>IF(B6=13,IF(OR(G319=1,I319=1),0,IF(E319=D317,AD319,[1]DB!AH319)),[1]DB!AH319)</f>
        <v>-1</v>
      </c>
      <c r="AI319" s="25">
        <f>IF(B6=13,IF(OR(G319=1,I319=1),0,IF(E319=D318,R319,[1]DB!AI319)),[1]DB!AI319)</f>
        <v>6</v>
      </c>
      <c r="AJ319" s="25">
        <f>IF(B6=13,IF(OR(G319=1,I319=1),0,IF(E319=D318,U319,[1]DB!AJ319)),[1]DB!AJ319)</f>
        <v>8</v>
      </c>
      <c r="AK319" s="25">
        <f>IF(B6=13,IF(OR(G319=1,I319=1),0,IF(E319=D318,X319,[1]DB!AK319)),[1]DB!AK319)</f>
        <v>0</v>
      </c>
      <c r="AL319" s="25">
        <f>IF(B6=13,IF(OR(G319=1,I319=1),0,IF(E319=D318,AD319,[1]DB!AL319)),[1]DB!AL319)</f>
        <v>-1</v>
      </c>
      <c r="AM319" s="25">
        <f>IF(B6=13,IF(OR(G319=1,I319=1),0,IF(E319=D319,R319,[1]DB!AM319)),[1]DB!AM319)</f>
        <v>0</v>
      </c>
      <c r="AN319" s="25">
        <f>IF(B6=13,IF(OR(G319=1,I319=1),0,IF(E319=D319,U319,[1]DB!AN319)),[1]DB!AN319)</f>
        <v>0</v>
      </c>
      <c r="AO319" s="25">
        <f>IF(B6=13,IF(OR(G319=1,I319=1),0,IF(E319=D319,X319,[1]DB!AO319)),[1]DB!AO319)</f>
        <v>0</v>
      </c>
      <c r="AP319" s="25">
        <f>IF(B6=13,IF(OR(G319=1,I319=1),0,IF(E319=D319,AD319,[1]DB!AP319)),[1]DB!AP319)</f>
        <v>0</v>
      </c>
      <c r="AQ319" s="25">
        <f>IF(B6=13,IF(OR(G319=1,I319=1),0,IF(E319=D320,R319,[1]DB!AQ319)),[1]DB!AQ319)</f>
        <v>4</v>
      </c>
      <c r="AR319" s="25">
        <f>IF(B6=13,IF(OR(G319=1,I319=1),0,IF(E319=D320,U319,[1]DB!AR319)),[1]DB!AR319)</f>
        <v>5</v>
      </c>
      <c r="AS319" s="25">
        <f>IF(B6=13,IF(OR(G319=1,I319=1),0,IF(E319=D320,X319,[1]DB!AS319)),[1]DB!AS319)</f>
        <v>0</v>
      </c>
      <c r="AT319" s="25">
        <f>IF(B6=13,IF(OR(G319=1,I319=1),0,IF(E319=D320,AD319,[1]DB!AT319)),[1]DB!AT319)</f>
        <v>-1</v>
      </c>
      <c r="AU319" s="25">
        <f>IF(B6=13,IF(OR(G319=1,I319=1),0,IF(E319=D321,R319,[1]DB!AU319)),[1]DB!AU319)</f>
        <v>8</v>
      </c>
      <c r="AV319" s="25">
        <f>IF(B6=13,IF(OR(G319=1,I319=1),0,IF(E319=D321,U319,[1]DB!AV319)),[1]DB!AV319)</f>
        <v>7</v>
      </c>
      <c r="AW319" s="25">
        <f>IF(B6=13,IF(OR(G319=1,I319=1),0,IF(E319=D321,X319,[1]DB!AW319)),[1]DB!AW319)</f>
        <v>3</v>
      </c>
      <c r="AX319" s="25">
        <f>IF(B6=13,IF(OR(G319=1,I319=1),0,IF(E319=D321,AD319,[1]DB!AX319)),[1]DB!AX319)</f>
        <v>1</v>
      </c>
      <c r="AY319" s="25">
        <f>IF(B6=13,IF(OR(G319=1,I319=1),0,IF(E319=D322,R319,[1]DB!AY319)),[1]DB!AY319)</f>
        <v>0</v>
      </c>
      <c r="AZ319" s="25">
        <f>IF(B6=13,IF(OR(G319=1,I319=1),0,IF(E319=D322,U319,[1]DB!AZ319)),[1]DB!AZ319)</f>
        <v>0</v>
      </c>
      <c r="BA319" s="25">
        <f>IF(B6=13,IF(OR(G319=1,I319=1),0,IF(E319=D322,X319,[1]DB!BA319)),[1]DB!BA319)</f>
        <v>0</v>
      </c>
      <c r="BB319" s="25">
        <f>IF(B6=13,IF(OR(G319=1,I319=1),0,IF(E319=D322,AD319,[1]DB!BB319)),[1]DB!BB319)</f>
        <v>0</v>
      </c>
      <c r="BC319" s="25">
        <f>IF(B6=13,IF(OR(G319=1,I319=1),0,IF(E319=D323,R319,[1]DB!BC319)),[1]DB!BC319)</f>
        <v>5</v>
      </c>
      <c r="BD319" s="25">
        <f>IF(B6=13,IF(OR(G319=1,I319=1),0,IF(E319=D323,U319,[1]DB!BD319)),[1]DB!BD319)</f>
        <v>6</v>
      </c>
      <c r="BE319" s="25">
        <f>IF(B6=13,IF(OR(G319=1,I319=1),0,IF(E319=D323,X319,[1]DB!BE319)),[1]DB!BE319)</f>
        <v>0</v>
      </c>
      <c r="BF319" s="25">
        <f>IF(B6=13,IF(OR(G319=1,I319=1),0,IF(E319=D323,AD319,[1]DB!BF319)),[1]DB!BF319)</f>
        <v>-1</v>
      </c>
      <c r="BG319" s="25">
        <f>IF(B6=13,IF(OR(G319=1,I319=1),0,IF(E319=D324,R319,[1]DB!BG319)),[1]DB!BG319)</f>
        <v>5</v>
      </c>
      <c r="BH319" s="25">
        <f>IF(B6=13,IF(OR(G319=1,I319=1),0,IF(E319=D324,U319,[1]DB!BH319)),[1]DB!BH319)</f>
        <v>4</v>
      </c>
      <c r="BI319" s="25">
        <f>IF(B6=13,IF(OR(G319=1,I319=1),0,IF(E319=D324,X319,[1]DB!BI319)),[1]DB!BI319)</f>
        <v>3</v>
      </c>
      <c r="BJ319" s="25">
        <f>IF(B6=13,IF(OR(G319=1,I319=1),0,IF(E319=D324,AD319,[1]DB!BJ319)),[1]DB!BJ319)</f>
        <v>1</v>
      </c>
      <c r="BK319" s="25">
        <f>IF(B6=13,IF(OR(G319=1,I319=1),0,IF(E319=D325,R319,[1]DB!BK319)),[1]DB!BK319)</f>
        <v>6</v>
      </c>
      <c r="BL319" s="25">
        <f>IF(B6=13,IF(OR(G319=1,I319=1),0,IF(E319=D325,U319,[1]DB!BL319)),[1]DB!BL319)</f>
        <v>6</v>
      </c>
      <c r="BM319" s="25">
        <f>IF(B6=13,IF(OR(G319=1,I319=1),0,IF(E319=D325,X319,[1]DB!BM319)),[1]DB!BM319)</f>
        <v>1</v>
      </c>
      <c r="BN319" s="25">
        <f>IF(B6=13,IF(OR(G319=1,I319=1),0,IF(E319=D325,AD319,[1]DB!BN319)),[1]DB!BN319)</f>
        <v>1</v>
      </c>
      <c r="BO319" s="25">
        <f>IF(B6=13,IF(OR(G319=1,I319=1),0,IF(E319=D326,R319,[1]DB!BO319)),[1]DB!BO319)</f>
        <v>8</v>
      </c>
      <c r="BP319" s="25">
        <f>IF(B6=13,IF(OR(G319=1,I319=1),0,IF(E319=D326,U319,[1]DB!BP319)),[1]DB!BP319)</f>
        <v>9</v>
      </c>
      <c r="BQ319" s="25">
        <f>IF(B6=13,IF(OR(G319=1,I319=1),0,IF(E319=D326,X319,[1]DB!BQ319)),[1]DB!BQ319)</f>
        <v>0</v>
      </c>
      <c r="BR319" s="25">
        <f>IF(B6=13,IF(OR(G319=1,I319=1),0,IF(E319=D326,AD319,[1]DB!BR319)),[1]DB!BR319)</f>
        <v>-1</v>
      </c>
      <c r="BS319" s="25">
        <f>IF(B6=13,IF(OR(G319=1,I319=1),0,IF(E319=D327,R319,[1]DB!BS319)),[1]DB!BS319)</f>
        <v>7</v>
      </c>
      <c r="BT319" s="25">
        <f>IF(B6=13,IF(OR(G319=1,I319=1),0,IF(E319=D327,U319,[1]DB!BT319)),[1]DB!BT319)</f>
        <v>7</v>
      </c>
      <c r="BU319" s="25">
        <f>IF(B6=13,IF(OR(G319=1,I319=1),0,IF(E319=D327,X319,[1]DB!BU319)),[1]DB!BU319)</f>
        <v>1</v>
      </c>
      <c r="BV319" s="25">
        <f>IF(B6=13,IF(OR(G319=1,I319=1),0,IF(E319=D327,AD319,[1]DB!BV319)),[1]DB!BV319)</f>
        <v>0</v>
      </c>
      <c r="BW319" s="25">
        <f>IF(B6=13,IF(OR(G319=1,I319=1),0,IF(E319=D328,R319,[1]DB!BW319)),[1]DB!BW319)</f>
        <v>7</v>
      </c>
      <c r="BX319" s="25">
        <f>IF(B6=13,IF(OR(G319=1,I319=1),0,IF(E319=D328,U319,[1]DB!BX319)),[1]DB!BX319)</f>
        <v>8</v>
      </c>
      <c r="BY319" s="25">
        <f>IF(B6=13,IF(OR(G319=1,I319=1),0,IF(E319=D328,X319,[1]DB!BY319)),[1]DB!BY319)</f>
        <v>0</v>
      </c>
      <c r="BZ319" s="25">
        <f>IF(B6=13,IF(OR(G319=1,I319=1),0,IF(E319=D328,AD319,[1]DB!BZ319)),[1]DB!BZ319)</f>
        <v>-1</v>
      </c>
      <c r="CA319" s="25">
        <f>(RANK(Y319,Y317:Y328,1)*169)+(RANK(S319,S317:S328,1)*13)+RANK(V319,V317:V328,0)</f>
        <v>185</v>
      </c>
      <c r="CB319" s="25">
        <f>RANK(CA319,CA317:CA328,1)</f>
        <v>1</v>
      </c>
      <c r="CC319" s="25">
        <f>IF(CB319=CB317,AE319,0)+IF(CB319=CB318,AI319,0)+IF(CB319=CB319,AM319,0)+IF(CB319=CB320,AQ319,0)+IF(CB319=CB321,AU319,0)+IF(CB319=CB322,AY319,0)+IF(CB319=CB323,BC319,0)+IF(CB319=CB324,BG319,0)+IF(CB319=CB325,BK319,0)+IF(CB319=CB326,BO319,0)+IF(CB319=CB327,BS319,0)+IF(CB319=CB328,BW319,0)</f>
        <v>0</v>
      </c>
      <c r="CD319" s="25">
        <f>IF(CB319=CB317,AF319,0)+IF(CB319=CB318,AJ319,0)+IF(CB319=CB319,AN319,0)+IF(CB319=CB320,AR319,0)+IF(CB319=CB321,AV319,0)+IF(CB319=CB322,AZ319,0)+IF(CB319=CB323,BD319,0)+IF(CB319=CB324,BH319,0)+IF(CB319=CB325,BL319,0)+IF(CB319=CB326,BP319,0)+IF(CB319=CB327,BT319,0)+IF(CB319=CB328,BX319,0)</f>
        <v>0</v>
      </c>
      <c r="CE319" s="25">
        <f>IF(CB319=CB317,AG319,0)+IF(CB319=CB318,AK319,0)+IF(CB319=CB319,AO319,0)+IF(CB319=CB320,AS319,0)+IF(CB319=CB321,AW319,0)+IF(CB319=CB322,BA319,0)+IF(CB319=CB323,BE319,0)+IF(CB319=CB324,BI319,0)+IF(CB319=CB325,BM319,0)+IF(CB319=CB326,BQ319,0)+IF(CB319=CB327,BU319,0)+IF(CB319=CB328,BY319,0)</f>
        <v>0</v>
      </c>
      <c r="CF319" s="25">
        <f>(RANK(CE319,CE317:CE328,1)*169)+(RANK(CC319,CC317:CC328,1)*13)+RANK(CD319,CD317:CD328,0)</f>
        <v>183</v>
      </c>
      <c r="CG319" s="25">
        <f>CB319+(RANK(CF319,CF317:CF328,1)*0.01)</f>
        <v>1.01</v>
      </c>
      <c r="CH319" s="25">
        <f>IF(COUNTIF(CG317:CG328,CG319)=2,IF(CG319=CG317,1,0)+IF(CG319=CG318,2,0)+IF(CG319=CG319,3,0)+IF(CG319=CG320,4,0)+IF(CG319=CG321,5,0)+IF(CG319=CG322,6,0)+IF(CG319=CG323,7,0)+IF(CG319=CG324,8,0)+IF(CG319=CG325,9,0)+IF(CG319=CG326,10,0)+IF(CG319=CG327,11,0)+IF(CG319=CG328,12,0)-3,0)</f>
        <v>0</v>
      </c>
      <c r="CI319" s="25">
        <f t="shared" si="17"/>
        <v>0</v>
      </c>
      <c r="CJ319" s="25">
        <f t="shared" si="18"/>
        <v>1.01</v>
      </c>
      <c r="CK319" s="25">
        <f>(RANK(CJ319,CJ317:CJ328,1)*17850625)+(RANK(K319,K317:K328,0)*274625)+(RANK(M319,M317:M328,0)*4225)+(RANK(AC319,AC317:AC328,1)*65)+RANK(C319,C317:C328,0)</f>
        <v>18129803</v>
      </c>
      <c r="CL319" s="25">
        <f>RANK(CK319,CK317:CK328,0)</f>
        <v>12</v>
      </c>
    </row>
    <row r="320" spans="1:90" x14ac:dyDescent="0.15">
      <c r="A320" s="25" t="str">
        <f>[1]DB!A320</f>
        <v>Himbo</v>
      </c>
      <c r="B320" s="25" t="str">
        <f>[1]DB!B320</f>
        <v>Himbo (2)</v>
      </c>
      <c r="C320" s="25">
        <f>[1]DB!C320</f>
        <v>19</v>
      </c>
      <c r="D320" s="25">
        <f t="shared" si="14"/>
        <v>12</v>
      </c>
      <c r="E320" s="25">
        <f t="shared" si="19"/>
        <v>11</v>
      </c>
      <c r="F320" s="25">
        <f>[1]DB!G320</f>
        <v>0</v>
      </c>
      <c r="G320" s="25">
        <f>IF(B6=13,DGET(A11:K75,"Dis E",Q516:Q517),F320)</f>
        <v>0</v>
      </c>
      <c r="H320" s="25">
        <f>[1]DB!I320</f>
        <v>0</v>
      </c>
      <c r="I320" s="25">
        <f>IF(B6=13,DGET(A11:K75,"Udm E",Q516:Q517),H320)</f>
        <v>0</v>
      </c>
      <c r="J320" s="25">
        <f>[1]DB!K320</f>
        <v>0</v>
      </c>
      <c r="K320" s="25">
        <f>IF(B6=13,DGET(A11:K75,"MR E",Q516:Q517),J320)</f>
        <v>0</v>
      </c>
      <c r="L320" s="25">
        <f>[1]DB!M320</f>
        <v>0</v>
      </c>
      <c r="M320" s="25">
        <f>IF(B6=13,DGET(A11:K75,"Res E",Q516:Q517),L320)</f>
        <v>0</v>
      </c>
      <c r="N320" s="25">
        <f>[1]DB!O320</f>
        <v>9</v>
      </c>
      <c r="O320" s="25">
        <f>IF(B6=13,IF(AND(G320=0,I320=0),N320+1,0),N320)</f>
        <v>10</v>
      </c>
      <c r="P320" s="25">
        <f>[1]DB!S320</f>
        <v>62</v>
      </c>
      <c r="Q320" s="25">
        <f>IF(A320="",0,DGET(A11:AF75,"Total",Q516:Q517))</f>
        <v>5</v>
      </c>
      <c r="R320" s="25">
        <f>IF(A320="",0,DGET(A11:AF75,"ES N",Q516:Q517))</f>
        <v>5</v>
      </c>
      <c r="S320" s="25">
        <f>IF(B6=13,IF(OR(G320=1,I320=1),0,P320+R320),P320)</f>
        <v>67</v>
      </c>
      <c r="T320" s="25">
        <f>[1]DB!V320</f>
        <v>62</v>
      </c>
      <c r="U320" s="25">
        <f>IF(A320="",0,DGET(A316:Q328,"Total N",Q546:Q547))</f>
        <v>5</v>
      </c>
      <c r="V320" s="25">
        <f>IF(B6=13,IF(OR(G320=1,I320=1),0,T320+U320),T320)</f>
        <v>67</v>
      </c>
      <c r="W320" s="25">
        <f>[1]DB!Y320</f>
        <v>17</v>
      </c>
      <c r="X320" s="25">
        <f t="shared" si="15"/>
        <v>1</v>
      </c>
      <c r="Y320" s="25">
        <f>IF(B6=13,IF(OR(G320=1,I320=1),0,W320+X320),W320)</f>
        <v>18</v>
      </c>
      <c r="Z320" s="25">
        <f>[1]DB!AC320</f>
        <v>11</v>
      </c>
      <c r="AA320" s="25">
        <f>IF(A320="",0,DGET(A11:AF75,"BU Pl.",Q516:Q517))</f>
        <v>32</v>
      </c>
      <c r="AB320" s="25">
        <f t="shared" si="16"/>
        <v>2091</v>
      </c>
      <c r="AC320" s="25">
        <f>IF(B6=13,RANK(AB320,AB317:AB328,1),Z320)</f>
        <v>11</v>
      </c>
      <c r="AD320" s="25">
        <f>IF(B6=13,IF(AA320&gt;DGET(A316:AC328,"BU N",Q546:Q547),1,IF(AA320=DGET(A316:AC328,"BU N",Q546:Q547),0,-1)),0)</f>
        <v>0</v>
      </c>
      <c r="AE320" s="25">
        <f>IF(B6=13,IF(OR(G320=1,I320=1),0,IF(E320=D317,R320,[1]DB!AE320)),[1]DB!AE320)</f>
        <v>0</v>
      </c>
      <c r="AF320" s="25">
        <f>IF(B6=13,IF(OR(G320=1,I320=1),0,IF(E320=D317,U320,[1]DB!AF320)),[1]DB!AF320)</f>
        <v>0</v>
      </c>
      <c r="AG320" s="25">
        <f>IF(B6=13,IF(OR(G320=1,I320=1),0,IF(E320=D317,X320,[1]DB!AG320)),[1]DB!AG320)</f>
        <v>0</v>
      </c>
      <c r="AH320" s="25">
        <f>IF(B6=13,IF(OR(G320=1,I320=1),0,IF(E320=D317,AD320,[1]DB!AH320)),[1]DB!AH320)</f>
        <v>0</v>
      </c>
      <c r="AI320" s="25">
        <f>IF(B6=13,IF(OR(G320=1,I320=1),0,IF(E320=D318,R320,[1]DB!AI320)),[1]DB!AI320)</f>
        <v>5</v>
      </c>
      <c r="AJ320" s="25">
        <f>IF(B6=13,IF(OR(G320=1,I320=1),0,IF(E320=D318,U320,[1]DB!AJ320)),[1]DB!AJ320)</f>
        <v>5</v>
      </c>
      <c r="AK320" s="25">
        <f>IF(B6=13,IF(OR(G320=1,I320=1),0,IF(E320=D318,X320,[1]DB!AK320)),[1]DB!AK320)</f>
        <v>1</v>
      </c>
      <c r="AL320" s="25">
        <f>IF(B6=13,IF(OR(G320=1,I320=1),0,IF(E320=D318,AD320,[1]DB!AL320)),[1]DB!AL320)</f>
        <v>0</v>
      </c>
      <c r="AM320" s="25">
        <f>IF(B6=13,IF(OR(G320=1,I320=1),0,IF(E320=D319,R320,[1]DB!AM320)),[1]DB!AM320)</f>
        <v>5</v>
      </c>
      <c r="AN320" s="25">
        <f>IF(B6=13,IF(OR(G320=1,I320=1),0,IF(E320=D319,U320,[1]DB!AN320)),[1]DB!AN320)</f>
        <v>4</v>
      </c>
      <c r="AO320" s="25">
        <f>IF(B6=13,IF(OR(G320=1,I320=1),0,IF(E320=D319,X320,[1]DB!AO320)),[1]DB!AO320)</f>
        <v>3</v>
      </c>
      <c r="AP320" s="25">
        <f>IF(B6=13,IF(OR(G320=1,I320=1),0,IF(E320=D319,AD320,[1]DB!AP320)),[1]DB!AP320)</f>
        <v>1</v>
      </c>
      <c r="AQ320" s="25">
        <f>IF(B6=13,IF(OR(G320=1,I320=1),0,IF(E320=D320,R320,[1]DB!AQ320)),[1]DB!AQ320)</f>
        <v>0</v>
      </c>
      <c r="AR320" s="25">
        <f>IF(B6=13,IF(OR(G320=1,I320=1),0,IF(E320=D320,U320,[1]DB!AR320)),[1]DB!AR320)</f>
        <v>0</v>
      </c>
      <c r="AS320" s="25">
        <f>IF(B6=13,IF(OR(G320=1,I320=1),0,IF(E320=D320,X320,[1]DB!AS320)),[1]DB!AS320)</f>
        <v>0</v>
      </c>
      <c r="AT320" s="25">
        <f>IF(B6=13,IF(OR(G320=1,I320=1),0,IF(E320=D320,AD320,[1]DB!AT320)),[1]DB!AT320)</f>
        <v>0</v>
      </c>
      <c r="AU320" s="25">
        <f>IF(B6=13,IF(OR(G320=1,I320=1),0,IF(E320=D321,R320,[1]DB!AU320)),[1]DB!AU320)</f>
        <v>7</v>
      </c>
      <c r="AV320" s="25">
        <f>IF(B6=13,IF(OR(G320=1,I320=1),0,IF(E320=D321,U320,[1]DB!AV320)),[1]DB!AV320)</f>
        <v>7</v>
      </c>
      <c r="AW320" s="25">
        <f>IF(B6=13,IF(OR(G320=1,I320=1),0,IF(E320=D321,X320,[1]DB!AW320)),[1]DB!AW320)</f>
        <v>1</v>
      </c>
      <c r="AX320" s="25">
        <f>IF(B6=13,IF(OR(G320=1,I320=1),0,IF(E320=D321,AD320,[1]DB!AX320)),[1]DB!AX320)</f>
        <v>1</v>
      </c>
      <c r="AY320" s="25">
        <f>IF(B6=13,IF(OR(G320=1,I320=1),0,IF(E320=D322,R320,[1]DB!AY320)),[1]DB!AY320)</f>
        <v>9</v>
      </c>
      <c r="AZ320" s="25">
        <f>IF(B6=13,IF(OR(G320=1,I320=1),0,IF(E320=D322,U320,[1]DB!AZ320)),[1]DB!AZ320)</f>
        <v>9</v>
      </c>
      <c r="BA320" s="25">
        <f>IF(B6=13,IF(OR(G320=1,I320=1),0,IF(E320=D322,X320,[1]DB!BA320)),[1]DB!BA320)</f>
        <v>1</v>
      </c>
      <c r="BB320" s="25">
        <f>IF(B6=13,IF(OR(G320=1,I320=1),0,IF(E320=D322,AD320,[1]DB!BB320)),[1]DB!BB320)</f>
        <v>0</v>
      </c>
      <c r="BC320" s="25">
        <f>IF(B6=13,IF(OR(G320=1,I320=1),0,IF(E320=D323,R320,[1]DB!BC320)),[1]DB!BC320)</f>
        <v>3</v>
      </c>
      <c r="BD320" s="25">
        <f>IF(B6=13,IF(OR(G320=1,I320=1),0,IF(E320=D323,U320,[1]DB!BD320)),[1]DB!BD320)</f>
        <v>7</v>
      </c>
      <c r="BE320" s="25">
        <f>IF(B6=13,IF(OR(G320=1,I320=1),0,IF(E320=D323,X320,[1]DB!BE320)),[1]DB!BE320)</f>
        <v>0</v>
      </c>
      <c r="BF320" s="25">
        <f>IF(B6=13,IF(OR(G320=1,I320=1),0,IF(E320=D323,AD320,[1]DB!BF320)),[1]DB!BF320)</f>
        <v>-1</v>
      </c>
      <c r="BG320" s="25">
        <f>IF(B6=13,IF(OR(G320=1,I320=1),0,IF(E320=D324,R320,[1]DB!BG320)),[1]DB!BG320)</f>
        <v>8</v>
      </c>
      <c r="BH320" s="25">
        <f>IF(B6=13,IF(OR(G320=1,I320=1),0,IF(E320=D324,U320,[1]DB!BH320)),[1]DB!BH320)</f>
        <v>7</v>
      </c>
      <c r="BI320" s="25">
        <f>IF(B6=13,IF(OR(G320=1,I320=1),0,IF(E320=D324,X320,[1]DB!BI320)),[1]DB!BI320)</f>
        <v>3</v>
      </c>
      <c r="BJ320" s="25">
        <f>IF(B6=13,IF(OR(G320=1,I320=1),0,IF(E320=D324,AD320,[1]DB!BJ320)),[1]DB!BJ320)</f>
        <v>1</v>
      </c>
      <c r="BK320" s="25">
        <f>IF(B6=13,IF(OR(G320=1,I320=1),0,IF(E320=D325,R320,[1]DB!BK320)),[1]DB!BK320)</f>
        <v>7</v>
      </c>
      <c r="BL320" s="25">
        <f>IF(B6=13,IF(OR(G320=1,I320=1),0,IF(E320=D325,U320,[1]DB!BL320)),[1]DB!BL320)</f>
        <v>8</v>
      </c>
      <c r="BM320" s="25">
        <f>IF(B6=13,IF(OR(G320=1,I320=1),0,IF(E320=D325,X320,[1]DB!BM320)),[1]DB!BM320)</f>
        <v>0</v>
      </c>
      <c r="BN320" s="25">
        <f>IF(B6=13,IF(OR(G320=1,I320=1),0,IF(E320=D325,AD320,[1]DB!BN320)),[1]DB!BN320)</f>
        <v>-1</v>
      </c>
      <c r="BO320" s="25">
        <f>IF(B6=13,IF(OR(G320=1,I320=1),0,IF(E320=D326,R320,[1]DB!BO320)),[1]DB!BO320)</f>
        <v>8</v>
      </c>
      <c r="BP320" s="25">
        <f>IF(B6=13,IF(OR(G320=1,I320=1),0,IF(E320=D326,U320,[1]DB!BP320)),[1]DB!BP320)</f>
        <v>7</v>
      </c>
      <c r="BQ320" s="25">
        <f>IF(B6=13,IF(OR(G320=1,I320=1),0,IF(E320=D326,X320,[1]DB!BQ320)),[1]DB!BQ320)</f>
        <v>3</v>
      </c>
      <c r="BR320" s="25">
        <f>IF(B6=13,IF(OR(G320=1,I320=1),0,IF(E320=D326,AD320,[1]DB!BR320)),[1]DB!BR320)</f>
        <v>1</v>
      </c>
      <c r="BS320" s="25">
        <f>IF(B6=13,IF(OR(G320=1,I320=1),0,IF(E320=D327,R320,[1]DB!BS320)),[1]DB!BS320)</f>
        <v>8</v>
      </c>
      <c r="BT320" s="25">
        <f>IF(B6=13,IF(OR(G320=1,I320=1),0,IF(E320=D327,U320,[1]DB!BT320)),[1]DB!BT320)</f>
        <v>7</v>
      </c>
      <c r="BU320" s="25">
        <f>IF(B6=13,IF(OR(G320=1,I320=1),0,IF(E320=D327,X320,[1]DB!BU320)),[1]DB!BU320)</f>
        <v>3</v>
      </c>
      <c r="BV320" s="25">
        <f>IF(B6=13,IF(OR(G320=1,I320=1),0,IF(E320=D327,AD320,[1]DB!BV320)),[1]DB!BV320)</f>
        <v>1</v>
      </c>
      <c r="BW320" s="25">
        <f>IF(B6=13,IF(OR(G320=1,I320=1),0,IF(E320=D328,R320,[1]DB!BW320)),[1]DB!BW320)</f>
        <v>7</v>
      </c>
      <c r="BX320" s="25">
        <f>IF(B6=13,IF(OR(G320=1,I320=1),0,IF(E320=D328,U320,[1]DB!BX320)),[1]DB!BX320)</f>
        <v>6</v>
      </c>
      <c r="BY320" s="25">
        <f>IF(B6=13,IF(OR(G320=1,I320=1),0,IF(E320=D328,X320,[1]DB!BY320)),[1]DB!BY320)</f>
        <v>3</v>
      </c>
      <c r="BZ320" s="25">
        <f>IF(B6=13,IF(OR(G320=1,I320=1),0,IF(E320=D328,AD320,[1]DB!BZ320)),[1]DB!BZ320)</f>
        <v>1</v>
      </c>
      <c r="CA320" s="25">
        <f>(RANK(Y320,Y317:Y328,1)*169)+(RANK(S320,S317:S328,1)*13)+RANK(V320,V317:V328,0)</f>
        <v>1953</v>
      </c>
      <c r="CB320" s="25">
        <f>RANK(CA320,CA317:CA328,1)</f>
        <v>11</v>
      </c>
      <c r="CC320" s="25">
        <f>IF(CB320=CB317,AE320,0)+IF(CB320=CB318,AI320,0)+IF(CB320=CB319,AM320,0)+IF(CB320=CB320,AQ320,0)+IF(CB320=CB321,AU320,0)+IF(CB320=CB322,AY320,0)+IF(CB320=CB323,BC320,0)+IF(CB320=CB324,BG320,0)+IF(CB320=CB325,BK320,0)+IF(CB320=CB326,BO320,0)+IF(CB320=CB327,BS320,0)+IF(CB320=CB328,BW320,0)</f>
        <v>0</v>
      </c>
      <c r="CD320" s="25">
        <f>IF(CB320=CB317,AF320,0)+IF(CB320=CB318,AJ320,0)+IF(CB320=CB319,AN320,0)+IF(CB320=CB320,AR320,0)+IF(CB320=CB321,AV320,0)+IF(CB320=CB322,AZ320,0)+IF(CB320=CB323,BD320,0)+IF(CB320=CB324,BH320,0)+IF(CB320=CB325,BL320,0)+IF(CB320=CB326,BP320,0)+IF(CB320=CB327,BT320,0)+IF(CB320=CB328,BX320,0)</f>
        <v>0</v>
      </c>
      <c r="CE320" s="25">
        <f>IF(CB320=CB317,AG320,0)+IF(CB320=CB318,AK320,0)+IF(CB320=CB319,AO320,0)+IF(CB320=CB320,AS320,0)+IF(CB320=CB321,AW320,0)+IF(CB320=CB322,BA320,0)+IF(CB320=CB323,BE320,0)+IF(CB320=CB324,BI320,0)+IF(CB320=CB325,BM320,0)+IF(CB320=CB326,BQ320,0)+IF(CB320=CB327,BU320,0)+IF(CB320=CB328,BY320,0)</f>
        <v>0</v>
      </c>
      <c r="CF320" s="25">
        <f>(RANK(CE320,CE317:CE328,1)*169)+(RANK(CC320,CC317:CC328,1)*13)+RANK(CD320,CD317:CD328,0)</f>
        <v>183</v>
      </c>
      <c r="CG320" s="25">
        <f>CB320+(RANK(CF320,CF317:CF328,1)*0.01)</f>
        <v>11.01</v>
      </c>
      <c r="CH320" s="25">
        <f>IF(COUNTIF(CG317:CG328,CG320)=2,IF(CG320=CG317,1,0)+IF(CG320=CG318,2,0)+IF(CG320=CG319,3,0)+IF(CG320=CG320,4,0)+IF(CG320=CG321,5,0)+IF(CG320=CG322,6,0)+IF(CG320=CG323,7,0)+IF(CG320=CG324,8,0)+IF(CG320=CG325,9,0)+IF(CG320=CG326,10,0)+IF(CG320=CG327,11,0)+IF(CG320=CG328,12,0)-4,0)</f>
        <v>0</v>
      </c>
      <c r="CI320" s="25">
        <f t="shared" si="17"/>
        <v>0</v>
      </c>
      <c r="CJ320" s="25">
        <f t="shared" si="18"/>
        <v>11.01</v>
      </c>
      <c r="CK320" s="25">
        <f>(RANK(CJ320,CJ317:CJ328,1)*17850625)+(RANK(K320,K317:K328,0)*274625)+(RANK(M320,M317:M328,0)*4225)+(RANK(AC320,AC317:AC328,1)*65)+RANK(C320,C317:C328,0)</f>
        <v>196636446</v>
      </c>
      <c r="CL320" s="25">
        <f>RANK(CK320,CK317:CK328,0)</f>
        <v>2</v>
      </c>
    </row>
    <row r="321" spans="1:90" x14ac:dyDescent="0.15">
      <c r="A321" s="25" t="str">
        <f>[1]DB!A321</f>
        <v>Anderup</v>
      </c>
      <c r="B321" s="25" t="str">
        <f>[1]DB!B321</f>
        <v>Anderup (2)</v>
      </c>
      <c r="C321" s="25">
        <f>[1]DB!C321</f>
        <v>2</v>
      </c>
      <c r="D321" s="25">
        <f t="shared" si="14"/>
        <v>5</v>
      </c>
      <c r="E321" s="25">
        <f t="shared" si="19"/>
        <v>6</v>
      </c>
      <c r="F321" s="25">
        <f>[1]DB!G321</f>
        <v>0</v>
      </c>
      <c r="G321" s="25">
        <f>IF(B6=13,DGET(A11:K75,"Dis E",R516:R517),F321)</f>
        <v>0</v>
      </c>
      <c r="H321" s="25">
        <f>[1]DB!I321</f>
        <v>0</v>
      </c>
      <c r="I321" s="25">
        <f>IF(B6=13,DGET(A11:K75,"Udm E",R516:R517),H321)</f>
        <v>0</v>
      </c>
      <c r="J321" s="25">
        <f>[1]DB!K321</f>
        <v>0</v>
      </c>
      <c r="K321" s="25">
        <f>IF(B6=13,DGET(A11:K75,"MR E",R516:R517),J321)</f>
        <v>0</v>
      </c>
      <c r="L321" s="25">
        <f>[1]DB!M321</f>
        <v>0</v>
      </c>
      <c r="M321" s="25">
        <f>IF(B6=13,DGET(A11:K75,"Res E",R516:R517),L321)</f>
        <v>0</v>
      </c>
      <c r="N321" s="25">
        <f>[1]DB!O321</f>
        <v>9</v>
      </c>
      <c r="O321" s="25">
        <f>IF(B6=13,IF(AND(G321=0,I321=0),N321+1,0),N321)</f>
        <v>10</v>
      </c>
      <c r="P321" s="25">
        <f>[1]DB!S321</f>
        <v>63</v>
      </c>
      <c r="Q321" s="25">
        <f>IF(A321="",0,DGET(A11:AF75,"Total",R516:R517))</f>
        <v>5</v>
      </c>
      <c r="R321" s="25">
        <f>IF(A321="",0,DGET(A11:AF75,"ES N",R516:R517))</f>
        <v>5</v>
      </c>
      <c r="S321" s="25">
        <f>IF(B6=13,IF(OR(G321=1,I321=1),0,P321+R321),P321)</f>
        <v>68</v>
      </c>
      <c r="T321" s="25">
        <f>[1]DB!V321</f>
        <v>64</v>
      </c>
      <c r="U321" s="25">
        <f>IF(A321="",0,DGET(A316:Q328,"Total N",R546:R547))</f>
        <v>5</v>
      </c>
      <c r="V321" s="25">
        <f>IF(B6=13,IF(OR(G321=1,I321=1),0,T321+U321),T321)</f>
        <v>69</v>
      </c>
      <c r="W321" s="25">
        <f>[1]DB!Y321</f>
        <v>10</v>
      </c>
      <c r="X321" s="25">
        <f t="shared" si="15"/>
        <v>1</v>
      </c>
      <c r="Y321" s="25">
        <f>IF(B6=13,IF(OR(G321=1,I321=1),0,W321+X321),W321)</f>
        <v>11</v>
      </c>
      <c r="Z321" s="25">
        <f>[1]DB!AC321</f>
        <v>1</v>
      </c>
      <c r="AA321" s="25">
        <f>IF(A321="",0,DGET(A11:AF75,"BU Pl.",R516:R517))</f>
        <v>32</v>
      </c>
      <c r="AB321" s="25">
        <f t="shared" si="16"/>
        <v>2081</v>
      </c>
      <c r="AC321" s="25">
        <f>IF(B6=13,RANK(AB321,AB317:AB328,1),Z321)</f>
        <v>7</v>
      </c>
      <c r="AD321" s="25">
        <f>IF(B6=13,IF(AA321&gt;DGET(A316:AC328,"BU N",R546:R547),1,IF(AA321=DGET(A316:AC328,"BU N",R546:R547),0,-1)),0)</f>
        <v>1</v>
      </c>
      <c r="AE321" s="25">
        <f>IF(B6=13,IF(OR(G321=1,I321=1),0,IF(E321=D317,R321,[1]DB!AE321)),[1]DB!AE321)</f>
        <v>6</v>
      </c>
      <c r="AF321" s="25">
        <f>IF(B6=13,IF(OR(G321=1,I321=1),0,IF(E321=D317,U321,[1]DB!AF321)),[1]DB!AF321)</f>
        <v>6</v>
      </c>
      <c r="AG321" s="25">
        <f>IF(B6=13,IF(OR(G321=1,I321=1),0,IF(E321=D317,X321,[1]DB!AG321)),[1]DB!AG321)</f>
        <v>1</v>
      </c>
      <c r="AH321" s="25">
        <f>IF(B6=13,IF(OR(G321=1,I321=1),0,IF(E321=D317,AD321,[1]DB!AH321)),[1]DB!AH321)</f>
        <v>1</v>
      </c>
      <c r="AI321" s="25">
        <f>IF(B6=13,IF(OR(G321=1,I321=1),0,IF(E321=D318,R321,[1]DB!AI321)),[1]DB!AI321)</f>
        <v>6</v>
      </c>
      <c r="AJ321" s="25">
        <f>IF(B6=13,IF(OR(G321=1,I321=1),0,IF(E321=D318,U321,[1]DB!AJ321)),[1]DB!AJ321)</f>
        <v>6</v>
      </c>
      <c r="AK321" s="25">
        <f>IF(B6=13,IF(OR(G321=1,I321=1),0,IF(E321=D318,X321,[1]DB!AK321)),[1]DB!AK321)</f>
        <v>1</v>
      </c>
      <c r="AL321" s="25">
        <f>IF(B6=13,IF(OR(G321=1,I321=1),0,IF(E321=D318,AD321,[1]DB!AL321)),[1]DB!AL321)</f>
        <v>0</v>
      </c>
      <c r="AM321" s="25">
        <f>IF(B6=13,IF(OR(G321=1,I321=1),0,IF(E321=D319,R321,[1]DB!AM321)),[1]DB!AM321)</f>
        <v>7</v>
      </c>
      <c r="AN321" s="25">
        <f>IF(B6=13,IF(OR(G321=1,I321=1),0,IF(E321=D319,U321,[1]DB!AN321)),[1]DB!AN321)</f>
        <v>8</v>
      </c>
      <c r="AO321" s="25">
        <f>IF(B6=13,IF(OR(G321=1,I321=1),0,IF(E321=D319,X321,[1]DB!AO321)),[1]DB!AO321)</f>
        <v>0</v>
      </c>
      <c r="AP321" s="25">
        <f>IF(B6=13,IF(OR(G321=1,I321=1),0,IF(E321=D319,AD321,[1]DB!AP321)),[1]DB!AP321)</f>
        <v>-1</v>
      </c>
      <c r="AQ321" s="25">
        <f>IF(B6=13,IF(OR(G321=1,I321=1),0,IF(E321=D320,R321,[1]DB!AQ321)),[1]DB!AQ321)</f>
        <v>7</v>
      </c>
      <c r="AR321" s="25">
        <f>IF(B6=13,IF(OR(G321=1,I321=1),0,IF(E321=D320,U321,[1]DB!AR321)),[1]DB!AR321)</f>
        <v>7</v>
      </c>
      <c r="AS321" s="25">
        <f>IF(B6=13,IF(OR(G321=1,I321=1),0,IF(E321=D320,X321,[1]DB!AS321)),[1]DB!AS321)</f>
        <v>1</v>
      </c>
      <c r="AT321" s="25">
        <f>IF(B6=13,IF(OR(G321=1,I321=1),0,IF(E321=D320,AD321,[1]DB!AT321)),[1]DB!AT321)</f>
        <v>-1</v>
      </c>
      <c r="AU321" s="25">
        <f>IF(B6=13,IF(OR(G321=1,I321=1),0,IF(E321=D321,R321,[1]DB!AU321)),[1]DB!AU321)</f>
        <v>0</v>
      </c>
      <c r="AV321" s="25">
        <f>IF(B6=13,IF(OR(G321=1,I321=1),0,IF(E321=D321,U321,[1]DB!AV321)),[1]DB!AV321)</f>
        <v>0</v>
      </c>
      <c r="AW321" s="25">
        <f>IF(B6=13,IF(OR(G321=1,I321=1),0,IF(E321=D321,X321,[1]DB!AW321)),[1]DB!AW321)</f>
        <v>0</v>
      </c>
      <c r="AX321" s="25">
        <f>IF(B6=13,IF(OR(G321=1,I321=1),0,IF(E321=D321,AD321,[1]DB!AX321)),[1]DB!AX321)</f>
        <v>0</v>
      </c>
      <c r="AY321" s="25">
        <f>IF(B6=13,IF(OR(G321=1,I321=1),0,IF(E321=D322,R321,[1]DB!AY321)),[1]DB!AY321)</f>
        <v>7</v>
      </c>
      <c r="AZ321" s="25">
        <f>IF(B6=13,IF(OR(G321=1,I321=1),0,IF(E321=D322,U321,[1]DB!AZ321)),[1]DB!AZ321)</f>
        <v>6</v>
      </c>
      <c r="BA321" s="25">
        <f>IF(B6=13,IF(OR(G321=1,I321=1),0,IF(E321=D322,X321,[1]DB!BA321)),[1]DB!BA321)</f>
        <v>3</v>
      </c>
      <c r="BB321" s="25">
        <f>IF(B6=13,IF(OR(G321=1,I321=1),0,IF(E321=D322,AD321,[1]DB!BB321)),[1]DB!BB321)</f>
        <v>1</v>
      </c>
      <c r="BC321" s="25">
        <f>IF(B6=13,IF(OR(G321=1,I321=1),0,IF(E321=D323,R321,[1]DB!BC321)),[1]DB!BC321)</f>
        <v>9</v>
      </c>
      <c r="BD321" s="25">
        <f>IF(B6=13,IF(OR(G321=1,I321=1),0,IF(E321=D323,U321,[1]DB!BD321)),[1]DB!BD321)</f>
        <v>7</v>
      </c>
      <c r="BE321" s="25">
        <f>IF(B6=13,IF(OR(G321=1,I321=1),0,IF(E321=D323,X321,[1]DB!BE321)),[1]DB!BE321)</f>
        <v>3</v>
      </c>
      <c r="BF321" s="25">
        <f>IF(B6=13,IF(OR(G321=1,I321=1),0,IF(E321=D323,AD321,[1]DB!BF321)),[1]DB!BF321)</f>
        <v>1</v>
      </c>
      <c r="BG321" s="25">
        <f>IF(B6=13,IF(OR(G321=1,I321=1),0,IF(E321=D324,R321,[1]DB!BG321)),[1]DB!BG321)</f>
        <v>0</v>
      </c>
      <c r="BH321" s="25">
        <f>IF(B6=13,IF(OR(G321=1,I321=1),0,IF(E321=D324,U321,[1]DB!BH321)),[1]DB!BH321)</f>
        <v>0</v>
      </c>
      <c r="BI321" s="25">
        <f>IF(B6=13,IF(OR(G321=1,I321=1),0,IF(E321=D324,X321,[1]DB!BI321)),[1]DB!BI321)</f>
        <v>0</v>
      </c>
      <c r="BJ321" s="25">
        <f>IF(B6=13,IF(OR(G321=1,I321=1),0,IF(E321=D324,AD321,[1]DB!BJ321)),[1]DB!BJ321)</f>
        <v>0</v>
      </c>
      <c r="BK321" s="25">
        <f>IF(B6=13,IF(OR(G321=1,I321=1),0,IF(E321=D325,R321,[1]DB!BK321)),[1]DB!BK321)</f>
        <v>8</v>
      </c>
      <c r="BL321" s="25">
        <f>IF(B6=13,IF(OR(G321=1,I321=1),0,IF(E321=D325,U321,[1]DB!BL321)),[1]DB!BL321)</f>
        <v>8</v>
      </c>
      <c r="BM321" s="25">
        <f>IF(B6=13,IF(OR(G321=1,I321=1),0,IF(E321=D325,X321,[1]DB!BM321)),[1]DB!BM321)</f>
        <v>1</v>
      </c>
      <c r="BN321" s="25">
        <f>IF(B6=13,IF(OR(G321=1,I321=1),0,IF(E321=D325,AD321,[1]DB!BN321)),[1]DB!BN321)</f>
        <v>1</v>
      </c>
      <c r="BO321" s="25">
        <f>IF(B6=13,IF(OR(G321=1,I321=1),0,IF(E321=D326,R321,[1]DB!BO321)),[1]DB!BO321)</f>
        <v>5</v>
      </c>
      <c r="BP321" s="25">
        <f>IF(B6=13,IF(OR(G321=1,I321=1),0,IF(E321=D326,U321,[1]DB!BP321)),[1]DB!BP321)</f>
        <v>5</v>
      </c>
      <c r="BQ321" s="25">
        <f>IF(B6=13,IF(OR(G321=1,I321=1),0,IF(E321=D326,X321,[1]DB!BQ321)),[1]DB!BQ321)</f>
        <v>1</v>
      </c>
      <c r="BR321" s="25">
        <f>IF(B6=13,IF(OR(G321=1,I321=1),0,IF(E321=D326,AD321,[1]DB!BR321)),[1]DB!BR321)</f>
        <v>1</v>
      </c>
      <c r="BS321" s="25">
        <f>IF(B6=13,IF(OR(G321=1,I321=1),0,IF(E321=D327,R321,[1]DB!BS321)),[1]DB!BS321)</f>
        <v>6</v>
      </c>
      <c r="BT321" s="25">
        <f>IF(B6=13,IF(OR(G321=1,I321=1),0,IF(E321=D327,U321,[1]DB!BT321)),[1]DB!BT321)</f>
        <v>7</v>
      </c>
      <c r="BU321" s="25">
        <f>IF(B6=13,IF(OR(G321=1,I321=1),0,IF(E321=D327,X321,[1]DB!BU321)),[1]DB!BU321)</f>
        <v>0</v>
      </c>
      <c r="BV321" s="25">
        <f>IF(B6=13,IF(OR(G321=1,I321=1),0,IF(E321=D327,AD321,[1]DB!BV321)),[1]DB!BV321)</f>
        <v>-1</v>
      </c>
      <c r="BW321" s="25">
        <f>IF(B6=13,IF(OR(G321=1,I321=1),0,IF(E321=D328,R321,[1]DB!BW321)),[1]DB!BW321)</f>
        <v>7</v>
      </c>
      <c r="BX321" s="25">
        <f>IF(B6=13,IF(OR(G321=1,I321=1),0,IF(E321=D328,U321,[1]DB!BX321)),[1]DB!BX321)</f>
        <v>9</v>
      </c>
      <c r="BY321" s="25">
        <f>IF(B6=13,IF(OR(G321=1,I321=1),0,IF(E321=D328,X321,[1]DB!BY321)),[1]DB!BY321)</f>
        <v>0</v>
      </c>
      <c r="BZ321" s="25">
        <f>IF(B6=13,IF(OR(G321=1,I321=1),0,IF(E321=D328,AD321,[1]DB!BZ321)),[1]DB!BZ321)</f>
        <v>-1</v>
      </c>
      <c r="CA321" s="25">
        <f>(RANK(Y321,Y317:Y328,1)*169)+(RANK(S321,S317:S328,1)*13)+RANK(V321,V317:V328,0)</f>
        <v>613</v>
      </c>
      <c r="CB321" s="25">
        <f>RANK(CA321,CA317:CA328,1)</f>
        <v>5</v>
      </c>
      <c r="CC321" s="25">
        <f>IF(CB321=CB317,AE321,0)+IF(CB321=CB318,AI321,0)+IF(CB321=CB319,AM321,0)+IF(CB321=CB320,AQ321,0)+IF(CB321=CB321,AU321,0)+IF(CB321=CB322,AY321,0)+IF(CB321=CB323,BC321,0)+IF(CB321=CB324,BG321,0)+IF(CB321=CB325,BK321,0)+IF(CB321=CB326,BO321,0)+IF(CB321=CB327,BS321,0)+IF(CB321=CB328,BW321,0)</f>
        <v>0</v>
      </c>
      <c r="CD321" s="25">
        <f>IF(CB321=CB317,AF321,0)+IF(CB321=CB318,AJ321,0)+IF(CB321=CB319,AN321,0)+IF(CB321=CB320,AR321,0)+IF(CB321=CB321,AV321,0)+IF(CB321=CB322,AZ321,0)+IF(CB321=CB323,BD321,0)+IF(CB321=CB324,BH321,0)+IF(CB321=CB325,BL321,0)+IF(CB321=CB326,BP321,0)+IF(CB321=CB327,BT321,0)+IF(CB321=CB328,BX321,0)</f>
        <v>0</v>
      </c>
      <c r="CE321" s="25">
        <f>IF(CB321=CB317,AG321,0)+IF(CB321=CB318,AK321,0)+IF(CB321=CB319,AO321,0)+IF(CB321=CB320,AS321,0)+IF(CB321=CB321,AW321,0)+IF(CB321=CB322,BA321,0)+IF(CB321=CB323,BE321,0)+IF(CB321=CB324,BI321,0)+IF(CB321=CB325,BM321,0)+IF(CB321=CB326,BQ321,0)+IF(CB321=CB327,BU321,0)+IF(CB321=CB328,BY321,0)</f>
        <v>0</v>
      </c>
      <c r="CF321" s="25">
        <f>(RANK(CE321,CE317:CE328,1)*169)+(RANK(CC321,CC317:CC328,1)*13)+RANK(CD321,CD317:CD328,0)</f>
        <v>183</v>
      </c>
      <c r="CG321" s="25">
        <f>CB321+(RANK(CF321,CF317:CF328,1)*0.01)</f>
        <v>5.01</v>
      </c>
      <c r="CH321" s="25">
        <f>IF(COUNTIF(CG317:CG328,CG321)=2,IF(CG321=CG317,1,0)+IF(CG321=CG318,2,0)+IF(CG321=CG319,3,0)+IF(CG321=CG320,4,0)+IF(CG321=CG321,5,0)+IF(CG321=CG322,6,0)+IF(CG321=CG323,7,0)+IF(CG321=CG324,8,0)+IF(CG321=CG325,9,0)+IF(CG321=CG326,10,0)+IF(CG321=CG327,11,0)+IF(CG321=CG328,12,0)-5,0)</f>
        <v>0</v>
      </c>
      <c r="CI321" s="25">
        <f t="shared" si="17"/>
        <v>0</v>
      </c>
      <c r="CJ321" s="25">
        <f t="shared" si="18"/>
        <v>5.01</v>
      </c>
      <c r="CK321" s="25">
        <f>(RANK(CJ321,CJ317:CJ328,1)*17850625)+(RANK(K321,K317:K328,0)*274625)+(RANK(M321,M317:M328,0)*4225)+(RANK(AC321,AC317:AC328,1)*65)+RANK(C321,C317:C328,0)</f>
        <v>89532441</v>
      </c>
      <c r="CL321" s="25">
        <f>RANK(CK321,CK317:CK328,0)</f>
        <v>8</v>
      </c>
    </row>
    <row r="322" spans="1:90" x14ac:dyDescent="0.15">
      <c r="A322" s="25" t="str">
        <f>[1]DB!A322</f>
        <v>Idskov</v>
      </c>
      <c r="B322" s="25" t="str">
        <f>[1]DB!B322</f>
        <v>Idskov (2)</v>
      </c>
      <c r="C322" s="25">
        <f>[1]DB!C322</f>
        <v>22</v>
      </c>
      <c r="D322" s="25">
        <f t="shared" si="14"/>
        <v>2</v>
      </c>
      <c r="E322" s="25">
        <f t="shared" si="19"/>
        <v>1</v>
      </c>
      <c r="F322" s="25">
        <f>[1]DB!G322</f>
        <v>0</v>
      </c>
      <c r="G322" s="25">
        <f>IF(B6=13,DGET(A11:K75,"Dis E",S516:S517),F322)</f>
        <v>0</v>
      </c>
      <c r="H322" s="25">
        <f>[1]DB!I322</f>
        <v>0</v>
      </c>
      <c r="I322" s="25">
        <f>IF(B6=13,DGET(A11:K75,"Udm E",S516:S517),H322)</f>
        <v>0</v>
      </c>
      <c r="J322" s="25">
        <f>[1]DB!K322</f>
        <v>0</v>
      </c>
      <c r="K322" s="25">
        <f>IF(B6=13,DGET(A11:K75,"MR E",S516:S517),J322)</f>
        <v>0</v>
      </c>
      <c r="L322" s="25">
        <f>[1]DB!M322</f>
        <v>0</v>
      </c>
      <c r="M322" s="25">
        <f>IF(B6=13,DGET(A11:K75,"Res E",S516:S517),L322)</f>
        <v>0</v>
      </c>
      <c r="N322" s="25">
        <f>[1]DB!O322</f>
        <v>9</v>
      </c>
      <c r="O322" s="25">
        <f>IF(B6=13,IF(AND(G322=0,I322=0),N322+1,0),N322)</f>
        <v>10</v>
      </c>
      <c r="P322" s="25">
        <f>[1]DB!S322</f>
        <v>67</v>
      </c>
      <c r="Q322" s="25">
        <f>IF(A322="",0,DGET(A11:AF75,"Total",S516:S517))</f>
        <v>5</v>
      </c>
      <c r="R322" s="25">
        <f>IF(A322="",0,DGET(A11:AF75,"ES N",S516:S517))</f>
        <v>5</v>
      </c>
      <c r="S322" s="25">
        <f>IF(B6=13,IF(OR(G322=1,I322=1),0,P322+R322),P322)</f>
        <v>72</v>
      </c>
      <c r="T322" s="25">
        <f>[1]DB!V322</f>
        <v>61</v>
      </c>
      <c r="U322" s="25">
        <f>IF(A322="",0,DGET(A316:Q328,"Total N",S546:S547))</f>
        <v>4</v>
      </c>
      <c r="V322" s="25">
        <f>IF(B6=13,IF(OR(G322=1,I322=1),0,T322+U322),T322)</f>
        <v>65</v>
      </c>
      <c r="W322" s="25">
        <f>[1]DB!Y322</f>
        <v>13</v>
      </c>
      <c r="X322" s="25">
        <f t="shared" si="15"/>
        <v>3</v>
      </c>
      <c r="Y322" s="25">
        <f>IF(B6=13,IF(OR(G322=1,I322=1),0,W322+X322),W322)</f>
        <v>16</v>
      </c>
      <c r="Z322" s="25">
        <f>[1]DB!AC322</f>
        <v>9</v>
      </c>
      <c r="AA322" s="25">
        <f>IF(A322="",0,DGET(A11:AF75,"BU Pl.",S516:S517))</f>
        <v>32</v>
      </c>
      <c r="AB322" s="25">
        <f t="shared" si="16"/>
        <v>2089</v>
      </c>
      <c r="AC322" s="25">
        <f>IF(B6=13,RANK(AB322,AB317:AB328,1),Z322)</f>
        <v>9</v>
      </c>
      <c r="AD322" s="25">
        <f>IF(B6=13,IF(AA322&gt;DGET(A316:AC328,"BU N",S546:S547),1,IF(AA322=DGET(A316:AC328,"BU N",S546:S547),0,-1)),0)</f>
        <v>1</v>
      </c>
      <c r="AE322" s="25">
        <f>IF(B6=13,IF(OR(G322=1,I322=1),0,IF(E322=D317,R322,[1]DB!AE322)),[1]DB!AE322)</f>
        <v>5</v>
      </c>
      <c r="AF322" s="25">
        <f>IF(B6=13,IF(OR(G322=1,I322=1),0,IF(E322=D317,U322,[1]DB!AF322)),[1]DB!AF322)</f>
        <v>4</v>
      </c>
      <c r="AG322" s="25">
        <f>IF(B6=13,IF(OR(G322=1,I322=1),0,IF(E322=D317,X322,[1]DB!AG322)),[1]DB!AG322)</f>
        <v>3</v>
      </c>
      <c r="AH322" s="25">
        <f>IF(B6=13,IF(OR(G322=1,I322=1),0,IF(E322=D317,AD322,[1]DB!AH322)),[1]DB!AH322)</f>
        <v>1</v>
      </c>
      <c r="AI322" s="25">
        <f>IF(B6=13,IF(OR(G322=1,I322=1),0,IF(E322=D318,R322,[1]DB!AI322)),[1]DB!AI322)</f>
        <v>8</v>
      </c>
      <c r="AJ322" s="25">
        <f>IF(B6=13,IF(OR(G322=1,I322=1),0,IF(E322=D318,U322,[1]DB!AJ322)),[1]DB!AJ322)</f>
        <v>8</v>
      </c>
      <c r="AK322" s="25">
        <f>IF(B6=13,IF(OR(G322=1,I322=1),0,IF(E322=D318,X322,[1]DB!AK322)),[1]DB!AK322)</f>
        <v>1</v>
      </c>
      <c r="AL322" s="25">
        <f>IF(B6=13,IF(OR(G322=1,I322=1),0,IF(E322=D318,AD322,[1]DB!AL322)),[1]DB!AL322)</f>
        <v>0</v>
      </c>
      <c r="AM322" s="25">
        <f>IF(B6=13,IF(OR(G322=1,I322=1),0,IF(E322=D319,R322,[1]DB!AM322)),[1]DB!AM322)</f>
        <v>0</v>
      </c>
      <c r="AN322" s="25">
        <f>IF(B6=13,IF(OR(G322=1,I322=1),0,IF(E322=D319,U322,[1]DB!AN322)),[1]DB!AN322)</f>
        <v>0</v>
      </c>
      <c r="AO322" s="25">
        <f>IF(B6=13,IF(OR(G322=1,I322=1),0,IF(E322=D319,X322,[1]DB!AO322)),[1]DB!AO322)</f>
        <v>0</v>
      </c>
      <c r="AP322" s="25">
        <f>IF(B6=13,IF(OR(G322=1,I322=1),0,IF(E322=D319,AD322,[1]DB!AP322)),[1]DB!AP322)</f>
        <v>0</v>
      </c>
      <c r="AQ322" s="25">
        <f>IF(B6=13,IF(OR(G322=1,I322=1),0,IF(E322=D320,R322,[1]DB!AQ322)),[1]DB!AQ322)</f>
        <v>9</v>
      </c>
      <c r="AR322" s="25">
        <f>IF(B6=13,IF(OR(G322=1,I322=1),0,IF(E322=D320,U322,[1]DB!AR322)),[1]DB!AR322)</f>
        <v>9</v>
      </c>
      <c r="AS322" s="25">
        <f>IF(B6=13,IF(OR(G322=1,I322=1),0,IF(E322=D320,X322,[1]DB!AS322)),[1]DB!AS322)</f>
        <v>1</v>
      </c>
      <c r="AT322" s="25">
        <f>IF(B6=13,IF(OR(G322=1,I322=1),0,IF(E322=D320,AD322,[1]DB!AT322)),[1]DB!AT322)</f>
        <v>0</v>
      </c>
      <c r="AU322" s="25">
        <f>IF(B6=13,IF(OR(G322=1,I322=1),0,IF(E322=D321,R322,[1]DB!AU322)),[1]DB!AU322)</f>
        <v>6</v>
      </c>
      <c r="AV322" s="25">
        <f>IF(B6=13,IF(OR(G322=1,I322=1),0,IF(E322=D321,U322,[1]DB!AV322)),[1]DB!AV322)</f>
        <v>7</v>
      </c>
      <c r="AW322" s="25">
        <f>IF(B6=13,IF(OR(G322=1,I322=1),0,IF(E322=D321,X322,[1]DB!AW322)),[1]DB!AW322)</f>
        <v>0</v>
      </c>
      <c r="AX322" s="25">
        <f>IF(B6=13,IF(OR(G322=1,I322=1),0,IF(E322=D321,AD322,[1]DB!AX322)),[1]DB!AX322)</f>
        <v>-1</v>
      </c>
      <c r="AY322" s="25">
        <f>IF(B6=13,IF(OR(G322=1,I322=1),0,IF(E322=D322,R322,[1]DB!AY322)),[1]DB!AY322)</f>
        <v>0</v>
      </c>
      <c r="AZ322" s="25">
        <f>IF(B6=13,IF(OR(G322=1,I322=1),0,IF(E322=D322,U322,[1]DB!AZ322)),[1]DB!AZ322)</f>
        <v>0</v>
      </c>
      <c r="BA322" s="25">
        <f>IF(B6=13,IF(OR(G322=1,I322=1),0,IF(E322=D322,X322,[1]DB!BA322)),[1]DB!BA322)</f>
        <v>0</v>
      </c>
      <c r="BB322" s="25">
        <f>IF(B6=13,IF(OR(G322=1,I322=1),0,IF(E322=D322,AD322,[1]DB!BB322)),[1]DB!BB322)</f>
        <v>0</v>
      </c>
      <c r="BC322" s="25">
        <f>IF(B6=13,IF(OR(G322=1,I322=1),0,IF(E322=D323,R322,[1]DB!BC322)),[1]DB!BC322)</f>
        <v>7</v>
      </c>
      <c r="BD322" s="25">
        <f>IF(B6=13,IF(OR(G322=1,I322=1),0,IF(E322=D323,U322,[1]DB!BD322)),[1]DB!BD322)</f>
        <v>7</v>
      </c>
      <c r="BE322" s="25">
        <f>IF(B6=13,IF(OR(G322=1,I322=1),0,IF(E322=D323,X322,[1]DB!BE322)),[1]DB!BE322)</f>
        <v>1</v>
      </c>
      <c r="BF322" s="25">
        <f>IF(B6=13,IF(OR(G322=1,I322=1),0,IF(E322=D323,AD322,[1]DB!BF322)),[1]DB!BF322)</f>
        <v>0</v>
      </c>
      <c r="BG322" s="25">
        <f>IF(B6=13,IF(OR(G322=1,I322=1),0,IF(E322=D324,R322,[1]DB!BG322)),[1]DB!BG322)</f>
        <v>6</v>
      </c>
      <c r="BH322" s="25">
        <f>IF(B6=13,IF(OR(G322=1,I322=1),0,IF(E322=D324,U322,[1]DB!BH322)),[1]DB!BH322)</f>
        <v>6</v>
      </c>
      <c r="BI322" s="25">
        <f>IF(B6=13,IF(OR(G322=1,I322=1),0,IF(E322=D324,X322,[1]DB!BI322)),[1]DB!BI322)</f>
        <v>1</v>
      </c>
      <c r="BJ322" s="25">
        <f>IF(B6=13,IF(OR(G322=1,I322=1),0,IF(E322=D324,AD322,[1]DB!BJ322)),[1]DB!BJ322)</f>
        <v>0</v>
      </c>
      <c r="BK322" s="25">
        <f>IF(B6=13,IF(OR(G322=1,I322=1),0,IF(E322=D325,R322,[1]DB!BK322)),[1]DB!BK322)</f>
        <v>6</v>
      </c>
      <c r="BL322" s="25">
        <f>IF(B6=13,IF(OR(G322=1,I322=1),0,IF(E322=D325,U322,[1]DB!BL322)),[1]DB!BL322)</f>
        <v>7</v>
      </c>
      <c r="BM322" s="25">
        <f>IF(B6=13,IF(OR(G322=1,I322=1),0,IF(E322=D325,X322,[1]DB!BM322)),[1]DB!BM322)</f>
        <v>0</v>
      </c>
      <c r="BN322" s="25">
        <f>IF(B6=13,IF(OR(G322=1,I322=1),0,IF(E322=D325,AD322,[1]DB!BN322)),[1]DB!BN322)</f>
        <v>-1</v>
      </c>
      <c r="BO322" s="25">
        <f>IF(B6=13,IF(OR(G322=1,I322=1),0,IF(E322=D326,R322,[1]DB!BO322)),[1]DB!BO322)</f>
        <v>9</v>
      </c>
      <c r="BP322" s="25">
        <f>IF(B6=13,IF(OR(G322=1,I322=1),0,IF(E322=D326,U322,[1]DB!BP322)),[1]DB!BP322)</f>
        <v>5</v>
      </c>
      <c r="BQ322" s="25">
        <f>IF(B6=13,IF(OR(G322=1,I322=1),0,IF(E322=D326,X322,[1]DB!BQ322)),[1]DB!BQ322)</f>
        <v>3</v>
      </c>
      <c r="BR322" s="25">
        <f>IF(B6=13,IF(OR(G322=1,I322=1),0,IF(E322=D326,AD322,[1]DB!BR322)),[1]DB!BR322)</f>
        <v>1</v>
      </c>
      <c r="BS322" s="25">
        <f>IF(B6=13,IF(OR(G322=1,I322=1),0,IF(E322=D327,R322,[1]DB!BS322)),[1]DB!BS322)</f>
        <v>8</v>
      </c>
      <c r="BT322" s="25">
        <f>IF(B6=13,IF(OR(G322=1,I322=1),0,IF(E322=D327,U322,[1]DB!BT322)),[1]DB!BT322)</f>
        <v>7</v>
      </c>
      <c r="BU322" s="25">
        <f>IF(B6=13,IF(OR(G322=1,I322=1),0,IF(E322=D327,X322,[1]DB!BU322)),[1]DB!BU322)</f>
        <v>3</v>
      </c>
      <c r="BV322" s="25">
        <f>IF(B6=13,IF(OR(G322=1,I322=1),0,IF(E322=D327,AD322,[1]DB!BV322)),[1]DB!BV322)</f>
        <v>1</v>
      </c>
      <c r="BW322" s="25">
        <f>IF(B6=13,IF(OR(G322=1,I322=1),0,IF(E322=D328,R322,[1]DB!BW322)),[1]DB!BW322)</f>
        <v>8</v>
      </c>
      <c r="BX322" s="25">
        <f>IF(B6=13,IF(OR(G322=1,I322=1),0,IF(E322=D328,U322,[1]DB!BX322)),[1]DB!BX322)</f>
        <v>5</v>
      </c>
      <c r="BY322" s="25">
        <f>IF(B6=13,IF(OR(G322=1,I322=1),0,IF(E322=D328,X322,[1]DB!BY322)),[1]DB!BY322)</f>
        <v>3</v>
      </c>
      <c r="BZ322" s="25">
        <f>IF(B6=13,IF(OR(G322=1,I322=1),0,IF(E322=D328,AD322,[1]DB!BZ322)),[1]DB!BZ322)</f>
        <v>1</v>
      </c>
      <c r="CA322" s="25">
        <f>(RANK(Y322,Y317:Y328,1)*169)+(RANK(S322,S317:S328,1)*13)+RANK(V322,V317:V328,0)</f>
        <v>1856</v>
      </c>
      <c r="CB322" s="25">
        <f>RANK(CA322,CA317:CA328,1)</f>
        <v>10</v>
      </c>
      <c r="CC322" s="25">
        <f>IF(CB322=CB317,AE322,0)+IF(CB322=CB318,AI322,0)+IF(CB322=CB319,AM322,0)+IF(CB322=CB320,AQ322,0)+IF(CB322=CB321,AU322,0)+IF(CB322=CB322,AY322,0)+IF(CB322=CB323,BC322,0)+IF(CB322=CB324,BG322,0)+IF(CB322=CB325,BK322,0)+IF(CB322=CB326,BO322,0)+IF(CB322=CB327,BS322,0)+IF(CB322=CB328,BW322,0)</f>
        <v>0</v>
      </c>
      <c r="CD322" s="25">
        <f>IF(CB322=CB317,AF322,0)+IF(CB322=CB318,AJ322,0)+IF(CB322=CB319,AN322,0)+IF(CB322=CB320,AR322,0)+IF(CB322=CB321,AV322,0)+IF(CB322=CB322,AZ322,0)+IF(CB322=CB323,BD322,0)+IF(CB322=CB324,BH322,0)+IF(CB322=CB325,BL322,0)+IF(CB322=CB326,BP322,0)+IF(CB322=CB327,BT322,0)+IF(CB322=CB328,BX322,0)</f>
        <v>0</v>
      </c>
      <c r="CE322" s="25">
        <f>IF(CB322=CB317,AG322,0)+IF(CB322=CB318,AK322,0)+IF(CB322=CB319,AO322,0)+IF(CB322=CB320,AS322,0)+IF(CB322=CB321,AW322,0)+IF(CB322=CB322,BA322,0)+IF(CB322=CB323,BE322,0)+IF(CB322=CB324,BI322,0)+IF(CB322=CB325,BM322,0)+IF(CB322=CB326,BQ322,0)+IF(CB322=CB327,BU322,0)+IF(CB322=CB328,BY322,0)</f>
        <v>0</v>
      </c>
      <c r="CF322" s="25">
        <f>(RANK(CE322,CE317:CE328,1)*169)+(RANK(CC322,CC317:CC328,1)*13)+RANK(CD322,CD317:CD328,0)</f>
        <v>183</v>
      </c>
      <c r="CG322" s="25">
        <f>CB322+(RANK(CF322,CF317:CF328,1)*0.01)</f>
        <v>10.01</v>
      </c>
      <c r="CH322" s="25">
        <f>IF(COUNTIF(CG317:CG328,CG322)=2,IF(CG322=CG317,1,0)+IF(CG322=CG318,2,0)+IF(CG322=CG319,3,0)+IF(CG322=CG320,4,0)+IF(CG322=CG321,5,0)+IF(CG322=CG322,6,0)+IF(CG322=CG323,7,0)+IF(CG322=CG324,8,0)+IF(CG322=CG325,9,0)+IF(CG322=CG326,10,0)+IF(CG322=CG327,11,0)+IF(CG322=CG328,12,0)-6,0)</f>
        <v>0</v>
      </c>
      <c r="CI322" s="25">
        <f t="shared" si="17"/>
        <v>0</v>
      </c>
      <c r="CJ322" s="25">
        <f t="shared" si="18"/>
        <v>10.01</v>
      </c>
      <c r="CK322" s="25">
        <f>(RANK(CJ322,CJ317:CJ328,1)*17850625)+(RANK(K322,K317:K328,0)*274625)+(RANK(M322,M317:M328,0)*4225)+(RANK(AC322,AC317:AC328,1)*65)+RANK(C322,C317:C328,0)</f>
        <v>178785690</v>
      </c>
      <c r="CL322" s="25">
        <f>RANK(CK322,CK317:CK328,0)</f>
        <v>3</v>
      </c>
    </row>
    <row r="323" spans="1:90" x14ac:dyDescent="0.15">
      <c r="A323" s="25" t="str">
        <f>[1]DB!A323</f>
        <v>Robbo</v>
      </c>
      <c r="B323" s="25" t="str">
        <f>[1]DB!B323</f>
        <v>Robbo (2)</v>
      </c>
      <c r="C323" s="25">
        <f>[1]DB!C323</f>
        <v>41</v>
      </c>
      <c r="D323" s="25">
        <f t="shared" si="14"/>
        <v>7</v>
      </c>
      <c r="E323" s="25">
        <f t="shared" si="19"/>
        <v>8</v>
      </c>
      <c r="F323" s="25">
        <f>[1]DB!G323</f>
        <v>0</v>
      </c>
      <c r="G323" s="25">
        <f>IF(B6=13,DGET(A11:K75,"Dis E",T516:T517),F323)</f>
        <v>0</v>
      </c>
      <c r="H323" s="25">
        <f>[1]DB!I323</f>
        <v>0</v>
      </c>
      <c r="I323" s="25">
        <f>IF(B6=13,DGET(A11:K75,"Udm E",T516:T517),H323)</f>
        <v>0</v>
      </c>
      <c r="J323" s="25">
        <f>[1]DB!K323</f>
        <v>0</v>
      </c>
      <c r="K323" s="25">
        <f>IF(B6=13,DGET(A11:K75,"MR E",T516:T517),J323)</f>
        <v>0</v>
      </c>
      <c r="L323" s="25">
        <f>[1]DB!M323</f>
        <v>0</v>
      </c>
      <c r="M323" s="25">
        <f>IF(B6=13,DGET(A11:K75,"Res E",T516:T517),L323)</f>
        <v>0</v>
      </c>
      <c r="N323" s="25">
        <f>[1]DB!O323</f>
        <v>9</v>
      </c>
      <c r="O323" s="25">
        <f>IF(B6=13,IF(AND(G323=0,I323=0),N323+1,0),N323)</f>
        <v>10</v>
      </c>
      <c r="P323" s="25">
        <f>[1]DB!S323</f>
        <v>62</v>
      </c>
      <c r="Q323" s="25">
        <f>IF(A323="",0,DGET(A11:AF75,"Total",T516:T517))</f>
        <v>6</v>
      </c>
      <c r="R323" s="25">
        <f>IF(A323="",0,DGET(A11:AF75,"ES N",T516:T517))</f>
        <v>6</v>
      </c>
      <c r="S323" s="25">
        <f>IF(B6=13,IF(OR(G323=1,I323=1),0,P323+R323),P323)</f>
        <v>68</v>
      </c>
      <c r="T323" s="25">
        <f>[1]DB!V323</f>
        <v>60</v>
      </c>
      <c r="U323" s="25">
        <f>IF(A323="",0,DGET(A316:Q328,"Total N",T546:T547))</f>
        <v>5</v>
      </c>
      <c r="V323" s="25">
        <f>IF(B6=13,IF(OR(G323=1,I323=1),0,T323+U323),T323)</f>
        <v>65</v>
      </c>
      <c r="W323" s="25">
        <f>[1]DB!Y323</f>
        <v>12</v>
      </c>
      <c r="X323" s="25">
        <f t="shared" si="15"/>
        <v>3</v>
      </c>
      <c r="Y323" s="25">
        <f>IF(B6=13,IF(OR(G323=1,I323=1),0,W323+X323),W323)</f>
        <v>15</v>
      </c>
      <c r="Z323" s="25">
        <f>[1]DB!AC323</f>
        <v>6</v>
      </c>
      <c r="AA323" s="25">
        <f>IF(A323="",0,DGET(A11:AF75,"BU Pl.",T516:T517))</f>
        <v>52</v>
      </c>
      <c r="AB323" s="25">
        <f t="shared" si="16"/>
        <v>3386</v>
      </c>
      <c r="AC323" s="25">
        <f>IF(B6=13,RANK(AB323,AB317:AB328,1),Z323)</f>
        <v>12</v>
      </c>
      <c r="AD323" s="25">
        <f>IF(B6=13,IF(AA323&gt;DGET(A316:AC328,"BU N",T546:T547),1,IF(AA323=DGET(A316:AC328,"BU N",T546:T547),0,-1)),0)</f>
        <v>1</v>
      </c>
      <c r="AE323" s="25">
        <f>IF(B6=13,IF(OR(G323=1,I323=1),0,IF(E323=D317,R323,[1]DB!AE323)),[1]DB!AE323)</f>
        <v>8</v>
      </c>
      <c r="AF323" s="25">
        <f>IF(B6=13,IF(OR(G323=1,I323=1),0,IF(E323=D317,U323,[1]DB!AF323)),[1]DB!AF323)</f>
        <v>8</v>
      </c>
      <c r="AG323" s="25">
        <f>IF(B6=13,IF(OR(G323=1,I323=1),0,IF(E323=D317,X323,[1]DB!AG323)),[1]DB!AG323)</f>
        <v>1</v>
      </c>
      <c r="AH323" s="25">
        <f>IF(B6=13,IF(OR(G323=1,I323=1),0,IF(E323=D317,AD323,[1]DB!AH323)),[1]DB!AH323)</f>
        <v>0</v>
      </c>
      <c r="AI323" s="25">
        <f>IF(B6=13,IF(OR(G323=1,I323=1),0,IF(E323=D318,R323,[1]DB!AI323)),[1]DB!AI323)</f>
        <v>6</v>
      </c>
      <c r="AJ323" s="25">
        <f>IF(B6=13,IF(OR(G323=1,I323=1),0,IF(E323=D318,U323,[1]DB!AJ323)),[1]DB!AJ323)</f>
        <v>7</v>
      </c>
      <c r="AK323" s="25">
        <f>IF(B6=13,IF(OR(G323=1,I323=1),0,IF(E323=D318,X323,[1]DB!AK323)),[1]DB!AK323)</f>
        <v>0</v>
      </c>
      <c r="AL323" s="25">
        <f>IF(B6=13,IF(OR(G323=1,I323=1),0,IF(E323=D318,AD323,[1]DB!AL323)),[1]DB!AL323)</f>
        <v>-1</v>
      </c>
      <c r="AM323" s="25">
        <f>IF(B6=13,IF(OR(G323=1,I323=1),0,IF(E323=D319,R323,[1]DB!AM323)),[1]DB!AM323)</f>
        <v>6</v>
      </c>
      <c r="AN323" s="25">
        <f>IF(B6=13,IF(OR(G323=1,I323=1),0,IF(E323=D319,U323,[1]DB!AN323)),[1]DB!AN323)</f>
        <v>5</v>
      </c>
      <c r="AO323" s="25">
        <f>IF(B6=13,IF(OR(G323=1,I323=1),0,IF(E323=D319,X323,[1]DB!AO323)),[1]DB!AO323)</f>
        <v>3</v>
      </c>
      <c r="AP323" s="25">
        <f>IF(B6=13,IF(OR(G323=1,I323=1),0,IF(E323=D319,AD323,[1]DB!AP323)),[1]DB!AP323)</f>
        <v>1</v>
      </c>
      <c r="AQ323" s="25">
        <f>IF(B6=13,IF(OR(G323=1,I323=1),0,IF(E323=D320,R323,[1]DB!AQ323)),[1]DB!AQ323)</f>
        <v>7</v>
      </c>
      <c r="AR323" s="25">
        <f>IF(B6=13,IF(OR(G323=1,I323=1),0,IF(E323=D320,U323,[1]DB!AR323)),[1]DB!AR323)</f>
        <v>3</v>
      </c>
      <c r="AS323" s="25">
        <f>IF(B6=13,IF(OR(G323=1,I323=1),0,IF(E323=D320,X323,[1]DB!AS323)),[1]DB!AS323)</f>
        <v>3</v>
      </c>
      <c r="AT323" s="25">
        <f>IF(B6=13,IF(OR(G323=1,I323=1),0,IF(E323=D320,AD323,[1]DB!AT323)),[1]DB!AT323)</f>
        <v>1</v>
      </c>
      <c r="AU323" s="25">
        <f>IF(B6=13,IF(OR(G323=1,I323=1),0,IF(E323=D321,R323,[1]DB!AU323)),[1]DB!AU323)</f>
        <v>7</v>
      </c>
      <c r="AV323" s="25">
        <f>IF(B6=13,IF(OR(G323=1,I323=1),0,IF(E323=D321,U323,[1]DB!AV323)),[1]DB!AV323)</f>
        <v>9</v>
      </c>
      <c r="AW323" s="25">
        <f>IF(B6=13,IF(OR(G323=1,I323=1),0,IF(E323=D321,X323,[1]DB!AW323)),[1]DB!AW323)</f>
        <v>0</v>
      </c>
      <c r="AX323" s="25">
        <f>IF(B6=13,IF(OR(G323=1,I323=1),0,IF(E323=D321,AD323,[1]DB!AX323)),[1]DB!AX323)</f>
        <v>-1</v>
      </c>
      <c r="AY323" s="25">
        <f>IF(B6=13,IF(OR(G323=1,I323=1),0,IF(E323=D322,R323,[1]DB!AY323)),[1]DB!AY323)</f>
        <v>7</v>
      </c>
      <c r="AZ323" s="25">
        <f>IF(B6=13,IF(OR(G323=1,I323=1),0,IF(E323=D322,U323,[1]DB!AZ323)),[1]DB!AZ323)</f>
        <v>7</v>
      </c>
      <c r="BA323" s="25">
        <f>IF(B6=13,IF(OR(G323=1,I323=1),0,IF(E323=D322,X323,[1]DB!BA323)),[1]DB!BA323)</f>
        <v>1</v>
      </c>
      <c r="BB323" s="25">
        <f>IF(B6=13,IF(OR(G323=1,I323=1),0,IF(E323=D322,AD323,[1]DB!BB323)),[1]DB!BB323)</f>
        <v>0</v>
      </c>
      <c r="BC323" s="25">
        <f>IF(B6=13,IF(OR(G323=1,I323=1),0,IF(E323=D323,R323,[1]DB!BC323)),[1]DB!BC323)</f>
        <v>0</v>
      </c>
      <c r="BD323" s="25">
        <f>IF(B6=13,IF(OR(G323=1,I323=1),0,IF(E323=D323,U323,[1]DB!BD323)),[1]DB!BD323)</f>
        <v>0</v>
      </c>
      <c r="BE323" s="25">
        <f>IF(B6=13,IF(OR(G323=1,I323=1),0,IF(E323=D323,X323,[1]DB!BE323)),[1]DB!BE323)</f>
        <v>0</v>
      </c>
      <c r="BF323" s="25">
        <f>IF(B6=13,IF(OR(G323=1,I323=1),0,IF(E323=D323,AD323,[1]DB!BF323)),[1]DB!BF323)</f>
        <v>0</v>
      </c>
      <c r="BG323" s="25">
        <f>IF(B6=13,IF(OR(G323=1,I323=1),0,IF(E323=D324,R323,[1]DB!BG323)),[1]DB!BG323)</f>
        <v>6</v>
      </c>
      <c r="BH323" s="25">
        <f>IF(B6=13,IF(OR(G323=1,I323=1),0,IF(E323=D324,U323,[1]DB!BH323)),[1]DB!BH323)</f>
        <v>5</v>
      </c>
      <c r="BI323" s="25">
        <f>IF(B6=13,IF(OR(G323=1,I323=1),0,IF(E323=D324,X323,[1]DB!BI323)),[1]DB!BI323)</f>
        <v>3</v>
      </c>
      <c r="BJ323" s="25">
        <f>IF(B6=13,IF(OR(G323=1,I323=1),0,IF(E323=D324,AD323,[1]DB!BJ323)),[1]DB!BJ323)</f>
        <v>1</v>
      </c>
      <c r="BK323" s="25">
        <f>IF(B6=13,IF(OR(G323=1,I323=1),0,IF(E323=D325,R323,[1]DB!BK323)),[1]DB!BK323)</f>
        <v>7</v>
      </c>
      <c r="BL323" s="25">
        <f>IF(B6=13,IF(OR(G323=1,I323=1),0,IF(E323=D325,U323,[1]DB!BL323)),[1]DB!BL323)</f>
        <v>7</v>
      </c>
      <c r="BM323" s="25">
        <f>IF(B6=13,IF(OR(G323=1,I323=1),0,IF(E323=D325,X323,[1]DB!BM323)),[1]DB!BM323)</f>
        <v>1</v>
      </c>
      <c r="BN323" s="25">
        <f>IF(B6=13,IF(OR(G323=1,I323=1),0,IF(E323=D325,AD323,[1]DB!BN323)),[1]DB!BN323)</f>
        <v>1</v>
      </c>
      <c r="BO323" s="25">
        <f>IF(B6=13,IF(OR(G323=1,I323=1),0,IF(E323=D326,R323,[1]DB!BO323)),[1]DB!BO323)</f>
        <v>0</v>
      </c>
      <c r="BP323" s="25">
        <f>IF(B6=13,IF(OR(G323=1,I323=1),0,IF(E323=D326,U323,[1]DB!BP323)),[1]DB!BP323)</f>
        <v>0</v>
      </c>
      <c r="BQ323" s="25">
        <f>IF(B6=13,IF(OR(G323=1,I323=1),0,IF(E323=D326,X323,[1]DB!BQ323)),[1]DB!BQ323)</f>
        <v>0</v>
      </c>
      <c r="BR323" s="25">
        <f>IF(B6=13,IF(OR(G323=1,I323=1),0,IF(E323=D326,AD323,[1]DB!BR323)),[1]DB!BR323)</f>
        <v>0</v>
      </c>
      <c r="BS323" s="25">
        <f>IF(B6=13,IF(OR(G323=1,I323=1),0,IF(E323=D327,R323,[1]DB!BS323)),[1]DB!BS323)</f>
        <v>8</v>
      </c>
      <c r="BT323" s="25">
        <f>IF(B6=13,IF(OR(G323=1,I323=1),0,IF(E323=D327,U323,[1]DB!BT323)),[1]DB!BT323)</f>
        <v>9</v>
      </c>
      <c r="BU323" s="25">
        <f>IF(B6=13,IF(OR(G323=1,I323=1),0,IF(E323=D327,X323,[1]DB!BU323)),[1]DB!BU323)</f>
        <v>0</v>
      </c>
      <c r="BV323" s="25">
        <f>IF(B6=13,IF(OR(G323=1,I323=1),0,IF(E323=D327,AD323,[1]DB!BV323)),[1]DB!BV323)</f>
        <v>-1</v>
      </c>
      <c r="BW323" s="25">
        <f>IF(B6=13,IF(OR(G323=1,I323=1),0,IF(E323=D328,R323,[1]DB!BW323)),[1]DB!BW323)</f>
        <v>6</v>
      </c>
      <c r="BX323" s="25">
        <f>IF(B6=13,IF(OR(G323=1,I323=1),0,IF(E323=D328,U323,[1]DB!BX323)),[1]DB!BX323)</f>
        <v>5</v>
      </c>
      <c r="BY323" s="25">
        <f>IF(B6=13,IF(OR(G323=1,I323=1),0,IF(E323=D328,X323,[1]DB!BY323)),[1]DB!BY323)</f>
        <v>3</v>
      </c>
      <c r="BZ323" s="25">
        <f>IF(B6=13,IF(OR(G323=1,I323=1),0,IF(E323=D328,AD323,[1]DB!BZ323)),[1]DB!BZ323)</f>
        <v>1</v>
      </c>
      <c r="CA323" s="25">
        <f>(RANK(Y323,Y317:Y328,1)*169)+(RANK(S323,S317:S328,1)*13)+RANK(V323,V317:V328,0)</f>
        <v>1635</v>
      </c>
      <c r="CB323" s="25">
        <f>RANK(CA323,CA317:CA328,1)</f>
        <v>9</v>
      </c>
      <c r="CC323" s="25">
        <f>IF(CB323=CB317,AE323,0)+IF(CB323=CB318,AI323,0)+IF(CB323=CB319,AM323,0)+IF(CB323=CB320,AQ323,0)+IF(CB323=CB321,AU323,0)+IF(CB323=CB322,AY323,0)+IF(CB323=CB323,BC323,0)+IF(CB323=CB324,BG323,0)+IF(CB323=CB325,BK323,0)+IF(CB323=CB326,BO323,0)+IF(CB323=CB327,BS323,0)+IF(CB323=CB328,BW323,0)</f>
        <v>0</v>
      </c>
      <c r="CD323" s="25">
        <f>IF(CB323=CB317,AF323,0)+IF(CB323=CB318,AJ323,0)+IF(CB323=CB319,AN323,0)+IF(CB323=CB320,AR323,0)+IF(CB323=CB321,AV323,0)+IF(CB323=CB322,AZ323,0)+IF(CB323=CB323,BD323,0)+IF(CB323=CB324,BH323,0)+IF(CB323=CB325,BL323,0)+IF(CB323=CB326,BP323,0)+IF(CB323=CB327,BT323,0)+IF(CB323=CB328,BX323,0)</f>
        <v>0</v>
      </c>
      <c r="CE323" s="25">
        <f>IF(CB323=CB317,AG323,0)+IF(CB323=CB318,AK323,0)+IF(CB323=CB319,AO323,0)+IF(CB323=CB320,AS323,0)+IF(CB323=CB321,AW323,0)+IF(CB323=CB322,BA323,0)+IF(CB323=CB323,BE323,0)+IF(CB323=CB324,BI323,0)+IF(CB323=CB325,BM323,0)+IF(CB323=CB326,BQ323,0)+IF(CB323=CB327,BU323,0)+IF(CB323=CB328,BY323,0)</f>
        <v>0</v>
      </c>
      <c r="CF323" s="25">
        <f>(RANK(CE323,CE317:CE328,1)*169)+(RANK(CC323,CC317:CC328,1)*13)+RANK(CD323,CD317:CD328,0)</f>
        <v>183</v>
      </c>
      <c r="CG323" s="25">
        <f>CB323+(RANK(CF323,CF317:CF328,1)*0.01)</f>
        <v>9.01</v>
      </c>
      <c r="CH323" s="25">
        <f>IF(COUNTIF(CG317:CG328,CG323)=2,IF(CG323=CG317,1,0)+IF(CG323=CG318,2,0)+IF(CG323=CG319,3,0)+IF(CG323=CG320,4,0)+IF(CG323=CG321,5,0)+IF(CG323=CG322,6,0)+IF(CG323=CG323,7,0)+IF(CG323=CG324,8,0)+IF(CG323=CG325,9,0)+IF(CG323=CG326,10,0)+IF(CG323=CG327,11,0)+IF(CG323=CG328,12,0)-7,0)</f>
        <v>0</v>
      </c>
      <c r="CI323" s="25">
        <f t="shared" si="17"/>
        <v>0</v>
      </c>
      <c r="CJ323" s="25">
        <f t="shared" si="18"/>
        <v>9.01</v>
      </c>
      <c r="CK323" s="25">
        <f>(RANK(CJ323,CJ317:CJ328,1)*17850625)+(RANK(K323,K317:K328,0)*274625)+(RANK(M323,M317:M328,0)*4225)+(RANK(AC323,AC317:AC328,1)*65)+RANK(C323,C317:C328,0)</f>
        <v>160935257</v>
      </c>
      <c r="CL323" s="25">
        <f>RANK(CK323,CK317:CK328,0)</f>
        <v>4</v>
      </c>
    </row>
    <row r="324" spans="1:90" x14ac:dyDescent="0.15">
      <c r="A324" s="25" t="str">
        <f>[1]DB!A324</f>
        <v>Agger</v>
      </c>
      <c r="B324" s="25" t="str">
        <f>[1]DB!B324</f>
        <v>Agger (2)</v>
      </c>
      <c r="C324" s="25">
        <f>[1]DB!C324</f>
        <v>1</v>
      </c>
      <c r="D324" s="25">
        <f t="shared" si="14"/>
        <v>4</v>
      </c>
      <c r="E324" s="25">
        <f t="shared" si="19"/>
        <v>3</v>
      </c>
      <c r="F324" s="25">
        <f>[1]DB!G324</f>
        <v>0</v>
      </c>
      <c r="G324" s="25">
        <f>IF(B6=13,DGET(A11:K75,"Dis E",U516:U517),F324)</f>
        <v>0</v>
      </c>
      <c r="H324" s="25">
        <f>[1]DB!I324</f>
        <v>0</v>
      </c>
      <c r="I324" s="25">
        <f>IF(B6=13,DGET(A11:K75,"Udm E",U516:U517),H324)</f>
        <v>0</v>
      </c>
      <c r="J324" s="25">
        <f>[1]DB!K324</f>
        <v>0</v>
      </c>
      <c r="K324" s="25">
        <f>IF(B6=13,DGET(A11:K75,"MR E",U516:U517),J324)</f>
        <v>0</v>
      </c>
      <c r="L324" s="25">
        <f>[1]DB!M324</f>
        <v>0</v>
      </c>
      <c r="M324" s="25">
        <f>IF(B6=13,DGET(A11:K75,"Res E",U516:U517),L324)</f>
        <v>0</v>
      </c>
      <c r="N324" s="25">
        <f>[1]DB!O324</f>
        <v>9</v>
      </c>
      <c r="O324" s="25">
        <f>IF(B6=13,IF(AND(G324=0,I324=0),N324+1,0),N324)</f>
        <v>10</v>
      </c>
      <c r="P324" s="25">
        <f>[1]DB!S324</f>
        <v>59</v>
      </c>
      <c r="Q324" s="25">
        <f>IF(A324="",0,DGET(A11:AF75,"Total",U516:U517))</f>
        <v>4</v>
      </c>
      <c r="R324" s="25">
        <f>IF(A324="",0,DGET(A11:AF75,"ES N",U516:U517))</f>
        <v>4</v>
      </c>
      <c r="S324" s="25">
        <f>IF(B6=13,IF(OR(G324=1,I324=1),0,P324+R324),P324)</f>
        <v>63</v>
      </c>
      <c r="T324" s="25">
        <f>[1]DB!V324</f>
        <v>61</v>
      </c>
      <c r="U324" s="25">
        <f>IF(A324="",0,DGET(A316:Q328,"Total N",U546:U547))</f>
        <v>5</v>
      </c>
      <c r="V324" s="25">
        <f>IF(B6=13,IF(OR(G324=1,I324=1),0,T324+U324),T324)</f>
        <v>66</v>
      </c>
      <c r="W324" s="25">
        <f>[1]DB!Y324</f>
        <v>9</v>
      </c>
      <c r="X324" s="25">
        <f t="shared" si="15"/>
        <v>0</v>
      </c>
      <c r="Y324" s="25">
        <f>IF(B6=13,IF(OR(G324=1,I324=1),0,W324+X324),W324)</f>
        <v>9</v>
      </c>
      <c r="Z324" s="25">
        <f>[1]DB!AC324</f>
        <v>3</v>
      </c>
      <c r="AA324" s="25">
        <f>IF(A324="",0,DGET(A11:AF75,"BU Pl.",U516:U517))</f>
        <v>24</v>
      </c>
      <c r="AB324" s="25">
        <f t="shared" si="16"/>
        <v>1563</v>
      </c>
      <c r="AC324" s="25">
        <f>IF(B6=13,RANK(AB324,AB317:AB328,1),Z324)</f>
        <v>2</v>
      </c>
      <c r="AD324" s="25">
        <f>IF(B6=13,IF(AA324&gt;DGET(A316:AC328,"BU N",U546:U547),1,IF(AA324=DGET(A316:AC328,"BU N",U546:U547),0,-1)),0)</f>
        <v>-1</v>
      </c>
      <c r="AE324" s="25">
        <f>IF(B6=13,IF(OR(G324=1,I324=1),0,IF(E324=D317,R324,[1]DB!AE324)),[1]DB!AE324)</f>
        <v>8</v>
      </c>
      <c r="AF324" s="25">
        <f>IF(B6=13,IF(OR(G324=1,I324=1),0,IF(E324=D317,U324,[1]DB!AF324)),[1]DB!AF324)</f>
        <v>8</v>
      </c>
      <c r="AG324" s="25">
        <f>IF(B6=13,IF(OR(G324=1,I324=1),0,IF(E324=D317,X324,[1]DB!AG324)),[1]DB!AG324)</f>
        <v>1</v>
      </c>
      <c r="AH324" s="25">
        <f>IF(B6=13,IF(OR(G324=1,I324=1),0,IF(E324=D317,AD324,[1]DB!AH324)),[1]DB!AH324)</f>
        <v>-1</v>
      </c>
      <c r="AI324" s="25">
        <f>IF(B6=13,IF(OR(G324=1,I324=1),0,IF(E324=D318,R324,[1]DB!AI324)),[1]DB!AI324)</f>
        <v>5</v>
      </c>
      <c r="AJ324" s="25">
        <f>IF(B6=13,IF(OR(G324=1,I324=1),0,IF(E324=D318,U324,[1]DB!AJ324)),[1]DB!AJ324)</f>
        <v>6</v>
      </c>
      <c r="AK324" s="25">
        <f>IF(B6=13,IF(OR(G324=1,I324=1),0,IF(E324=D318,X324,[1]DB!AK324)),[1]DB!AK324)</f>
        <v>0</v>
      </c>
      <c r="AL324" s="25">
        <f>IF(B6=13,IF(OR(G324=1,I324=1),0,IF(E324=D318,AD324,[1]DB!AL324)),[1]DB!AL324)</f>
        <v>-1</v>
      </c>
      <c r="AM324" s="25">
        <f>IF(B6=13,IF(OR(G324=1,I324=1),0,IF(E324=D319,R324,[1]DB!AM324)),[1]DB!AM324)</f>
        <v>4</v>
      </c>
      <c r="AN324" s="25">
        <f>IF(B6=13,IF(OR(G324=1,I324=1),0,IF(E324=D319,U324,[1]DB!AN324)),[1]DB!AN324)</f>
        <v>5</v>
      </c>
      <c r="AO324" s="25">
        <f>IF(B6=13,IF(OR(G324=1,I324=1),0,IF(E324=D319,X324,[1]DB!AO324)),[1]DB!AO324)</f>
        <v>0</v>
      </c>
      <c r="AP324" s="25">
        <f>IF(B6=13,IF(OR(G324=1,I324=1),0,IF(E324=D319,AD324,[1]DB!AP324)),[1]DB!AP324)</f>
        <v>-1</v>
      </c>
      <c r="AQ324" s="25">
        <f>IF(B6=13,IF(OR(G324=1,I324=1),0,IF(E324=D320,R324,[1]DB!AQ324)),[1]DB!AQ324)</f>
        <v>7</v>
      </c>
      <c r="AR324" s="25">
        <f>IF(B6=13,IF(OR(G324=1,I324=1),0,IF(E324=D320,U324,[1]DB!AR324)),[1]DB!AR324)</f>
        <v>8</v>
      </c>
      <c r="AS324" s="25">
        <f>IF(B6=13,IF(OR(G324=1,I324=1),0,IF(E324=D320,X324,[1]DB!AS324)),[1]DB!AS324)</f>
        <v>0</v>
      </c>
      <c r="AT324" s="25">
        <f>IF(B6=13,IF(OR(G324=1,I324=1),0,IF(E324=D320,AD324,[1]DB!AT324)),[1]DB!AT324)</f>
        <v>-1</v>
      </c>
      <c r="AU324" s="25">
        <f>IF(B6=13,IF(OR(G324=1,I324=1),0,IF(E324=D321,R324,[1]DB!AU324)),[1]DB!AU324)</f>
        <v>0</v>
      </c>
      <c r="AV324" s="25">
        <f>IF(B6=13,IF(OR(G324=1,I324=1),0,IF(E324=D321,U324,[1]DB!AV324)),[1]DB!AV324)</f>
        <v>0</v>
      </c>
      <c r="AW324" s="25">
        <f>IF(B6=13,IF(OR(G324=1,I324=1),0,IF(E324=D321,X324,[1]DB!AW324)),[1]DB!AW324)</f>
        <v>0</v>
      </c>
      <c r="AX324" s="25">
        <f>IF(B6=13,IF(OR(G324=1,I324=1),0,IF(E324=D321,AD324,[1]DB!AX324)),[1]DB!AX324)</f>
        <v>0</v>
      </c>
      <c r="AY324" s="25">
        <f>IF(B6=13,IF(OR(G324=1,I324=1),0,IF(E324=D322,R324,[1]DB!AY324)),[1]DB!AY324)</f>
        <v>6</v>
      </c>
      <c r="AZ324" s="25">
        <f>IF(B6=13,IF(OR(G324=1,I324=1),0,IF(E324=D322,U324,[1]DB!AZ324)),[1]DB!AZ324)</f>
        <v>6</v>
      </c>
      <c r="BA324" s="25">
        <f>IF(B6=13,IF(OR(G324=1,I324=1),0,IF(E324=D322,X324,[1]DB!BA324)),[1]DB!BA324)</f>
        <v>1</v>
      </c>
      <c r="BB324" s="25">
        <f>IF(B6=13,IF(OR(G324=1,I324=1),0,IF(E324=D322,AD324,[1]DB!BB324)),[1]DB!BB324)</f>
        <v>0</v>
      </c>
      <c r="BC324" s="25">
        <f>IF(B6=13,IF(OR(G324=1,I324=1),0,IF(E324=D323,R324,[1]DB!BC324)),[1]DB!BC324)</f>
        <v>5</v>
      </c>
      <c r="BD324" s="25">
        <f>IF(B6=13,IF(OR(G324=1,I324=1),0,IF(E324=D323,U324,[1]DB!BD324)),[1]DB!BD324)</f>
        <v>6</v>
      </c>
      <c r="BE324" s="25">
        <f>IF(B6=13,IF(OR(G324=1,I324=1),0,IF(E324=D323,X324,[1]DB!BE324)),[1]DB!BE324)</f>
        <v>0</v>
      </c>
      <c r="BF324" s="25">
        <f>IF(B6=13,IF(OR(G324=1,I324=1),0,IF(E324=D323,AD324,[1]DB!BF324)),[1]DB!BF324)</f>
        <v>-1</v>
      </c>
      <c r="BG324" s="25">
        <f>IF(B6=13,IF(OR(G324=1,I324=1),0,IF(E324=D324,R324,[1]DB!BG324)),[1]DB!BG324)</f>
        <v>0</v>
      </c>
      <c r="BH324" s="25">
        <f>IF(B6=13,IF(OR(G324=1,I324=1),0,IF(E324=D324,U324,[1]DB!BH324)),[1]DB!BH324)</f>
        <v>0</v>
      </c>
      <c r="BI324" s="25">
        <f>IF(B6=13,IF(OR(G324=1,I324=1),0,IF(E324=D324,X324,[1]DB!BI324)),[1]DB!BI324)</f>
        <v>0</v>
      </c>
      <c r="BJ324" s="25">
        <f>IF(B6=13,IF(OR(G324=1,I324=1),0,IF(E324=D324,AD324,[1]DB!BJ324)),[1]DB!BJ324)</f>
        <v>0</v>
      </c>
      <c r="BK324" s="25">
        <f>IF(B6=13,IF(OR(G324=1,I324=1),0,IF(E324=D325,R324,[1]DB!BK324)),[1]DB!BK324)</f>
        <v>8</v>
      </c>
      <c r="BL324" s="25">
        <f>IF(B6=13,IF(OR(G324=1,I324=1),0,IF(E324=D325,U324,[1]DB!BL324)),[1]DB!BL324)</f>
        <v>6</v>
      </c>
      <c r="BM324" s="25">
        <f>IF(B6=13,IF(OR(G324=1,I324=1),0,IF(E324=D325,X324,[1]DB!BM324)),[1]DB!BM324)</f>
        <v>3</v>
      </c>
      <c r="BN324" s="25">
        <f>IF(B6=13,IF(OR(G324=1,I324=1),0,IF(E324=D325,AD324,[1]DB!BN324)),[1]DB!BN324)</f>
        <v>1</v>
      </c>
      <c r="BO324" s="25">
        <f>IF(B6=13,IF(OR(G324=1,I324=1),0,IF(E324=D326,R324,[1]DB!BO324)),[1]DB!BO324)</f>
        <v>7</v>
      </c>
      <c r="BP324" s="25">
        <f>IF(B6=13,IF(OR(G324=1,I324=1),0,IF(E324=D326,U324,[1]DB!BP324)),[1]DB!BP324)</f>
        <v>7</v>
      </c>
      <c r="BQ324" s="25">
        <f>IF(B6=13,IF(OR(G324=1,I324=1),0,IF(E324=D326,X324,[1]DB!BQ324)),[1]DB!BQ324)</f>
        <v>1</v>
      </c>
      <c r="BR324" s="25">
        <f>IF(B6=13,IF(OR(G324=1,I324=1),0,IF(E324=D326,AD324,[1]DB!BR324)),[1]DB!BR324)</f>
        <v>0</v>
      </c>
      <c r="BS324" s="25">
        <f>IF(B6=13,IF(OR(G324=1,I324=1),0,IF(E324=D327,R324,[1]DB!BS324)),[1]DB!BS324)</f>
        <v>7</v>
      </c>
      <c r="BT324" s="25">
        <f>IF(B6=13,IF(OR(G324=1,I324=1),0,IF(E324=D327,U324,[1]DB!BT324)),[1]DB!BT324)</f>
        <v>6</v>
      </c>
      <c r="BU324" s="25">
        <f>IF(B6=13,IF(OR(G324=1,I324=1),0,IF(E324=D327,X324,[1]DB!BU324)),[1]DB!BU324)</f>
        <v>3</v>
      </c>
      <c r="BV324" s="25">
        <f>IF(B6=13,IF(OR(G324=1,I324=1),0,IF(E324=D327,AD324,[1]DB!BV324)),[1]DB!BV324)</f>
        <v>1</v>
      </c>
      <c r="BW324" s="25">
        <f>IF(B6=13,IF(OR(G324=1,I324=1),0,IF(E324=D328,R324,[1]DB!BW324)),[1]DB!BW324)</f>
        <v>6</v>
      </c>
      <c r="BX324" s="25">
        <f>IF(B6=13,IF(OR(G324=1,I324=1),0,IF(E324=D328,U324,[1]DB!BX324)),[1]DB!BX324)</f>
        <v>8</v>
      </c>
      <c r="BY324" s="25">
        <f>IF(B6=13,IF(OR(G324=1,I324=1),0,IF(E324=D328,X324,[1]DB!BY324)),[1]DB!BY324)</f>
        <v>0</v>
      </c>
      <c r="BZ324" s="25">
        <f>IF(B6=13,IF(OR(G324=1,I324=1),0,IF(E324=D328,AD324,[1]DB!BZ324)),[1]DB!BZ324)</f>
        <v>-1</v>
      </c>
      <c r="CA324" s="25">
        <f>(RANK(Y324,Y317:Y328,1)*169)+(RANK(S324,S317:S328,1)*13)+RANK(V324,V317:V328,0)</f>
        <v>369</v>
      </c>
      <c r="CB324" s="25">
        <f>RANK(CA324,CA317:CA328,1)</f>
        <v>2</v>
      </c>
      <c r="CC324" s="25">
        <f>IF(CB324=CB317,AE324,0)+IF(CB324=CB318,AI324,0)+IF(CB324=CB319,AM324,0)+IF(CB324=CB320,AQ324,0)+IF(CB324=CB321,AU324,0)+IF(CB324=CB322,AY324,0)+IF(CB324=CB323,BC324,0)+IF(CB324=CB324,BG324,0)+IF(CB324=CB325,BK324,0)+IF(CB324=CB326,BO324,0)+IF(CB324=CB327,BS324,0)+IF(CB324=CB328,BW324,0)</f>
        <v>0</v>
      </c>
      <c r="CD324" s="25">
        <f>IF(CB324=CB317,AF324,0)+IF(CB324=CB318,AJ324,0)+IF(CB324=CB319,AN324,0)+IF(CB324=CB320,AR324,0)+IF(CB324=CB321,AV324,0)+IF(CB324=CB322,AZ324,0)+IF(CB324=CB323,BD324,0)+IF(CB324=CB324,BH324,0)+IF(CB324=CB325,BL324,0)+IF(CB324=CB326,BP324,0)+IF(CB324=CB327,BT324,0)+IF(CB324=CB328,BX324,0)</f>
        <v>0</v>
      </c>
      <c r="CE324" s="25">
        <f>IF(CB324=CB317,AG324,0)+IF(CB324=CB318,AK324,0)+IF(CB324=CB319,AO324,0)+IF(CB324=CB320,AS324,0)+IF(CB324=CB321,AW324,0)+IF(CB324=CB322,BA324,0)+IF(CB324=CB323,BE324,0)+IF(CB324=CB324,BI324,0)+IF(CB324=CB325,BM324,0)+IF(CB324=CB326,BQ324,0)+IF(CB324=CB327,BU324,0)+IF(CB324=CB328,BY324,0)</f>
        <v>0</v>
      </c>
      <c r="CF324" s="25">
        <f>(RANK(CE324,CE317:CE328,1)*169)+(RANK(CC324,CC317:CC328,1)*13)+RANK(CD324,CD317:CD328,0)</f>
        <v>183</v>
      </c>
      <c r="CG324" s="25">
        <f>CB324+(RANK(CF324,CF317:CF328,1)*0.01)</f>
        <v>2.0099999999999998</v>
      </c>
      <c r="CH324" s="25">
        <f>IF(COUNTIF(CG317:CG328,CG324)=2,IF(CG324=CG317,1,0)+IF(CG324=CG318,2,0)+IF(CG324=CG319,3,0)+IF(CG324=CG320,4,0)+IF(CG324=CG321,5,0)+IF(CG324=CG322,6,0)+IF(CG324=CG323,7,0)+IF(CG324=CG324,8,0)+IF(CG324=CG325,9,0)+IF(CG324=CG326,10,0)+IF(CG324=CG327,11,0)+IF(CG324=CG328,12,0)-8,0)</f>
        <v>0</v>
      </c>
      <c r="CI324" s="25">
        <f t="shared" si="17"/>
        <v>0</v>
      </c>
      <c r="CJ324" s="25">
        <f t="shared" si="18"/>
        <v>2.0099999999999998</v>
      </c>
      <c r="CK324" s="25">
        <f>(RANK(CJ324,CJ317:CJ328,1)*17850625)+(RANK(K324,K317:K328,0)*274625)+(RANK(M324,M317:M328,0)*4225)+(RANK(AC324,AC317:AC328,1)*65)+RANK(C324,C317:C328,0)</f>
        <v>35980242</v>
      </c>
      <c r="CL324" s="25">
        <f>RANK(CK324,CK317:CK328,0)</f>
        <v>11</v>
      </c>
    </row>
    <row r="325" spans="1:90" x14ac:dyDescent="0.15">
      <c r="A325" s="25" t="str">
        <f>[1]DB!A325</f>
        <v>Livpool</v>
      </c>
      <c r="B325" s="25" t="str">
        <f>[1]DB!B325</f>
        <v>Livpool (2)</v>
      </c>
      <c r="C325" s="25">
        <f>[1]DB!C325</f>
        <v>28</v>
      </c>
      <c r="D325" s="25">
        <f t="shared" si="14"/>
        <v>9</v>
      </c>
      <c r="E325" s="25">
        <f t="shared" si="19"/>
        <v>10</v>
      </c>
      <c r="F325" s="25">
        <f>[1]DB!G325</f>
        <v>0</v>
      </c>
      <c r="G325" s="25">
        <f>IF(B6=13,DGET(A11:K75,"Dis E",V516:V517),F325)</f>
        <v>0</v>
      </c>
      <c r="H325" s="25">
        <f>[1]DB!I325</f>
        <v>0</v>
      </c>
      <c r="I325" s="25">
        <f>IF(B6=13,DGET(A11:K75,"Udm E",V516:V517),H325)</f>
        <v>0</v>
      </c>
      <c r="J325" s="25">
        <f>[1]DB!K325</f>
        <v>0</v>
      </c>
      <c r="K325" s="25">
        <f>IF(B6=13,DGET(A11:K75,"MR E",V516:V517),J325)</f>
        <v>0</v>
      </c>
      <c r="L325" s="25">
        <f>[1]DB!M325</f>
        <v>0</v>
      </c>
      <c r="M325" s="25">
        <f>IF(B6=13,DGET(A11:K75,"Res E",V516:V517),L325)</f>
        <v>0</v>
      </c>
      <c r="N325" s="25">
        <f>[1]DB!O325</f>
        <v>9</v>
      </c>
      <c r="O325" s="25">
        <f>IF(B6=13,IF(AND(G325=0,I325=0),N325+1,0),N325)</f>
        <v>10</v>
      </c>
      <c r="P325" s="25">
        <f>[1]DB!S325</f>
        <v>60</v>
      </c>
      <c r="Q325" s="25">
        <f>IF(A325="",0,DGET(A11:AF75,"Total",V516:V517))</f>
        <v>5</v>
      </c>
      <c r="R325" s="25">
        <f>IF(A325="",0,DGET(A11:AF75,"ES N",V516:V517))</f>
        <v>5</v>
      </c>
      <c r="S325" s="25">
        <f>IF(B6=13,IF(OR(G325=1,I325=1),0,P325+R325),P325)</f>
        <v>65</v>
      </c>
      <c r="T325" s="25">
        <f>[1]DB!V325</f>
        <v>61</v>
      </c>
      <c r="U325" s="25">
        <f>IF(A325="",0,DGET(A316:Q328,"Total N",V546:V547))</f>
        <v>5</v>
      </c>
      <c r="V325" s="25">
        <f>IF(B6=13,IF(OR(G325=1,I325=1),0,T325+U325),T325)</f>
        <v>66</v>
      </c>
      <c r="W325" s="25">
        <f>[1]DB!Y325</f>
        <v>12</v>
      </c>
      <c r="X325" s="25">
        <f t="shared" si="15"/>
        <v>1</v>
      </c>
      <c r="Y325" s="25">
        <f>IF(B6=13,IF(OR(G325=1,I325=1),0,W325+X325),W325)</f>
        <v>13</v>
      </c>
      <c r="Z325" s="25">
        <f>[1]DB!AC325</f>
        <v>2</v>
      </c>
      <c r="AA325" s="25">
        <f>IF(A325="",0,DGET(A11:AF75,"BU Pl.",V516:V517))</f>
        <v>29</v>
      </c>
      <c r="AB325" s="25">
        <f t="shared" si="16"/>
        <v>1887</v>
      </c>
      <c r="AC325" s="25">
        <f>IF(B6=13,RANK(AB325,AB317:AB328,1),Z325)</f>
        <v>4</v>
      </c>
      <c r="AD325" s="25">
        <f>IF(B6=13,IF(AA325&gt;DGET(A316:AC328,"BU N",V546:V547),1,IF(AA325=DGET(A316:AC328,"BU N",V546:V547),0,-1)),0)</f>
        <v>-1</v>
      </c>
      <c r="AE325" s="25">
        <f>IF(B6=13,IF(OR(G325=1,I325=1),0,IF(E325=D317,R325,[1]DB!AE325)),[1]DB!AE325)</f>
        <v>6</v>
      </c>
      <c r="AF325" s="25">
        <f>IF(B6=13,IF(OR(G325=1,I325=1),0,IF(E325=D317,U325,[1]DB!AF325)),[1]DB!AF325)</f>
        <v>4</v>
      </c>
      <c r="AG325" s="25">
        <f>IF(B6=13,IF(OR(G325=1,I325=1),0,IF(E325=D317,X325,[1]DB!AG325)),[1]DB!AG325)</f>
        <v>3</v>
      </c>
      <c r="AH325" s="25">
        <f>IF(B6=13,IF(OR(G325=1,I325=1),0,IF(E325=D317,AD325,[1]DB!AH325)),[1]DB!AH325)</f>
        <v>1</v>
      </c>
      <c r="AI325" s="25">
        <f>IF(B6=13,IF(OR(G325=1,I325=1),0,IF(E325=D318,R325,[1]DB!AI325)),[1]DB!AI325)</f>
        <v>7</v>
      </c>
      <c r="AJ325" s="25">
        <f>IF(B6=13,IF(OR(G325=1,I325=1),0,IF(E325=D318,U325,[1]DB!AJ325)),[1]DB!AJ325)</f>
        <v>9</v>
      </c>
      <c r="AK325" s="25">
        <f>IF(B6=13,IF(OR(G325=1,I325=1),0,IF(E325=D318,X325,[1]DB!AK325)),[1]DB!AK325)</f>
        <v>0</v>
      </c>
      <c r="AL325" s="25">
        <f>IF(B6=13,IF(OR(G325=1,I325=1),0,IF(E325=D318,AD325,[1]DB!AL325)),[1]DB!AL325)</f>
        <v>-1</v>
      </c>
      <c r="AM325" s="25">
        <f>IF(B6=13,IF(OR(G325=1,I325=1),0,IF(E325=D319,R325,[1]DB!AM325)),[1]DB!AM325)</f>
        <v>6</v>
      </c>
      <c r="AN325" s="25">
        <f>IF(B6=13,IF(OR(G325=1,I325=1),0,IF(E325=D319,U325,[1]DB!AN325)),[1]DB!AN325)</f>
        <v>6</v>
      </c>
      <c r="AO325" s="25">
        <f>IF(B6=13,IF(OR(G325=1,I325=1),0,IF(E325=D319,X325,[1]DB!AO325)),[1]DB!AO325)</f>
        <v>1</v>
      </c>
      <c r="AP325" s="25">
        <f>IF(B6=13,IF(OR(G325=1,I325=1),0,IF(E325=D319,AD325,[1]DB!AP325)),[1]DB!AP325)</f>
        <v>-1</v>
      </c>
      <c r="AQ325" s="25">
        <f>IF(B6=13,IF(OR(G325=1,I325=1),0,IF(E325=D320,R325,[1]DB!AQ325)),[1]DB!AQ325)</f>
        <v>8</v>
      </c>
      <c r="AR325" s="25">
        <f>IF(B6=13,IF(OR(G325=1,I325=1),0,IF(E325=D320,U325,[1]DB!AR325)),[1]DB!AR325)</f>
        <v>7</v>
      </c>
      <c r="AS325" s="25">
        <f>IF(B6=13,IF(OR(G325=1,I325=1),0,IF(E325=D320,X325,[1]DB!AS325)),[1]DB!AS325)</f>
        <v>3</v>
      </c>
      <c r="AT325" s="25">
        <f>IF(B6=13,IF(OR(G325=1,I325=1),0,IF(E325=D320,AD325,[1]DB!AT325)),[1]DB!AT325)</f>
        <v>1</v>
      </c>
      <c r="AU325" s="25">
        <f>IF(B6=13,IF(OR(G325=1,I325=1),0,IF(E325=D321,R325,[1]DB!AU325)),[1]DB!AU325)</f>
        <v>8</v>
      </c>
      <c r="AV325" s="25">
        <f>IF(B6=13,IF(OR(G325=1,I325=1),0,IF(E325=D321,U325,[1]DB!AV325)),[1]DB!AV325)</f>
        <v>8</v>
      </c>
      <c r="AW325" s="25">
        <f>IF(B6=13,IF(OR(G325=1,I325=1),0,IF(E325=D321,X325,[1]DB!AW325)),[1]DB!AW325)</f>
        <v>1</v>
      </c>
      <c r="AX325" s="25">
        <f>IF(B6=13,IF(OR(G325=1,I325=1),0,IF(E325=D321,AD325,[1]DB!AX325)),[1]DB!AX325)</f>
        <v>-1</v>
      </c>
      <c r="AY325" s="25">
        <f>IF(B6=13,IF(OR(G325=1,I325=1),0,IF(E325=D322,R325,[1]DB!AY325)),[1]DB!AY325)</f>
        <v>7</v>
      </c>
      <c r="AZ325" s="25">
        <f>IF(B6=13,IF(OR(G325=1,I325=1),0,IF(E325=D322,U325,[1]DB!AZ325)),[1]DB!AZ325)</f>
        <v>6</v>
      </c>
      <c r="BA325" s="25">
        <f>IF(B6=13,IF(OR(G325=1,I325=1),0,IF(E325=D322,X325,[1]DB!BA325)),[1]DB!BA325)</f>
        <v>3</v>
      </c>
      <c r="BB325" s="25">
        <f>IF(B6=13,IF(OR(G325=1,I325=1),0,IF(E325=D322,AD325,[1]DB!BB325)),[1]DB!BB325)</f>
        <v>1</v>
      </c>
      <c r="BC325" s="25">
        <f>IF(B6=13,IF(OR(G325=1,I325=1),0,IF(E325=D323,R325,[1]DB!BC325)),[1]DB!BC325)</f>
        <v>7</v>
      </c>
      <c r="BD325" s="25">
        <f>IF(B6=13,IF(OR(G325=1,I325=1),0,IF(E325=D323,U325,[1]DB!BD325)),[1]DB!BD325)</f>
        <v>7</v>
      </c>
      <c r="BE325" s="25">
        <f>IF(B6=13,IF(OR(G325=1,I325=1),0,IF(E325=D323,X325,[1]DB!BE325)),[1]DB!BE325)</f>
        <v>1</v>
      </c>
      <c r="BF325" s="25">
        <f>IF(B6=13,IF(OR(G325=1,I325=1),0,IF(E325=D323,AD325,[1]DB!BF325)),[1]DB!BF325)</f>
        <v>-1</v>
      </c>
      <c r="BG325" s="25">
        <f>IF(B6=13,IF(OR(G325=1,I325=1),0,IF(E325=D324,R325,[1]DB!BG325)),[1]DB!BG325)</f>
        <v>6</v>
      </c>
      <c r="BH325" s="25">
        <f>IF(B6=13,IF(OR(G325=1,I325=1),0,IF(E325=D324,U325,[1]DB!BH325)),[1]DB!BH325)</f>
        <v>8</v>
      </c>
      <c r="BI325" s="25">
        <f>IF(B6=13,IF(OR(G325=1,I325=1),0,IF(E325=D324,X325,[1]DB!BI325)),[1]DB!BI325)</f>
        <v>0</v>
      </c>
      <c r="BJ325" s="25">
        <f>IF(B6=13,IF(OR(G325=1,I325=1),0,IF(E325=D324,AD325,[1]DB!BJ325)),[1]DB!BJ325)</f>
        <v>-1</v>
      </c>
      <c r="BK325" s="25">
        <f>IF(B6=13,IF(OR(G325=1,I325=1),0,IF(E325=D325,R325,[1]DB!BK325)),[1]DB!BK325)</f>
        <v>0</v>
      </c>
      <c r="BL325" s="25">
        <f>IF(B6=13,IF(OR(G325=1,I325=1),0,IF(E325=D325,U325,[1]DB!BL325)),[1]DB!BL325)</f>
        <v>0</v>
      </c>
      <c r="BM325" s="25">
        <f>IF(B6=13,IF(OR(G325=1,I325=1),0,IF(E325=D325,X325,[1]DB!BM325)),[1]DB!BM325)</f>
        <v>0</v>
      </c>
      <c r="BN325" s="25">
        <f>IF(B6=13,IF(OR(G325=1,I325=1),0,IF(E325=D325,AD325,[1]DB!BN325)),[1]DB!BN325)</f>
        <v>0</v>
      </c>
      <c r="BO325" s="25">
        <f>IF(B6=13,IF(OR(G325=1,I325=1),0,IF(E325=D326,R325,[1]DB!BO325)),[1]DB!BO325)</f>
        <v>5</v>
      </c>
      <c r="BP325" s="25">
        <f>IF(B6=13,IF(OR(G325=1,I325=1),0,IF(E325=D326,U325,[1]DB!BP325)),[1]DB!BP325)</f>
        <v>6</v>
      </c>
      <c r="BQ325" s="25">
        <f>IF(B6=13,IF(OR(G325=1,I325=1),0,IF(E325=D326,X325,[1]DB!BQ325)),[1]DB!BQ325)</f>
        <v>0</v>
      </c>
      <c r="BR325" s="25">
        <f>IF(B6=13,IF(OR(G325=1,I325=1),0,IF(E325=D326,AD325,[1]DB!BR325)),[1]DB!BR325)</f>
        <v>-1</v>
      </c>
      <c r="BS325" s="25">
        <f>IF(B6=13,IF(OR(G325=1,I325=1),0,IF(E325=D327,R325,[1]DB!BS325)),[1]DB!BS325)</f>
        <v>5</v>
      </c>
      <c r="BT325" s="25">
        <f>IF(B6=13,IF(OR(G325=1,I325=1),0,IF(E325=D327,U325,[1]DB!BT325)),[1]DB!BT325)</f>
        <v>5</v>
      </c>
      <c r="BU325" s="25">
        <f>IF(B6=13,IF(OR(G325=1,I325=1),0,IF(E325=D327,X325,[1]DB!BU325)),[1]DB!BU325)</f>
        <v>1</v>
      </c>
      <c r="BV325" s="25">
        <f>IF(B6=13,IF(OR(G325=1,I325=1),0,IF(E325=D327,AD325,[1]DB!BV325)),[1]DB!BV325)</f>
        <v>-1</v>
      </c>
      <c r="BW325" s="25">
        <f>IF(B6=13,IF(OR(G325=1,I325=1),0,IF(E325=D328,R325,[1]DB!BW325)),[1]DB!BW325)</f>
        <v>0</v>
      </c>
      <c r="BX325" s="25">
        <f>IF(B6=13,IF(OR(G325=1,I325=1),0,IF(E325=D328,U325,[1]DB!BX325)),[1]DB!BX325)</f>
        <v>0</v>
      </c>
      <c r="BY325" s="25">
        <f>IF(B6=13,IF(OR(G325=1,I325=1),0,IF(E325=D328,X325,[1]DB!BY325)),[1]DB!BY325)</f>
        <v>0</v>
      </c>
      <c r="BZ325" s="25">
        <f>IF(B6=13,IF(OR(G325=1,I325=1),0,IF(E325=D328,AD325,[1]DB!BZ325)),[1]DB!BZ325)</f>
        <v>0</v>
      </c>
      <c r="CA325" s="25">
        <f>(RANK(Y325,Y317:Y328,1)*169)+(RANK(S325,S317:S328,1)*13)+RANK(V325,V317:V328,0)</f>
        <v>1084</v>
      </c>
      <c r="CB325" s="25">
        <f>RANK(CA325,CA317:CA328,1)</f>
        <v>6</v>
      </c>
      <c r="CC325" s="25">
        <f>IF(CB325=CB317,AE325,0)+IF(CB325=CB318,AI325,0)+IF(CB325=CB319,AM325,0)+IF(CB325=CB320,AQ325,0)+IF(CB325=CB321,AU325,0)+IF(CB325=CB322,AY325,0)+IF(CB325=CB323,BC325,0)+IF(CB325=CB324,BG325,0)+IF(CB325=CB325,BK325,0)+IF(CB325=CB326,BO325,0)+IF(CB325=CB327,BS325,0)+IF(CB325=CB328,BW325,0)</f>
        <v>0</v>
      </c>
      <c r="CD325" s="25">
        <f>IF(CB325=CB317,AF325,0)+IF(CB325=CB318,AJ325,0)+IF(CB325=CB319,AN325,0)+IF(CB325=CB320,AR325,0)+IF(CB325=CB321,AV325,0)+IF(CB325=CB322,AZ325,0)+IF(CB325=CB323,BD325,0)+IF(CB325=CB324,BH325,0)+IF(CB325=CB325,BL325,0)+IF(CB325=CB326,BP325,0)+IF(CB325=CB327,BT325,0)+IF(CB325=CB328,BX325,0)</f>
        <v>0</v>
      </c>
      <c r="CE325" s="25">
        <f>IF(CB325=CB317,AG325,0)+IF(CB325=CB318,AK325,0)+IF(CB325=CB319,AO325,0)+IF(CB325=CB320,AS325,0)+IF(CB325=CB321,AW325,0)+IF(CB325=CB322,BA325,0)+IF(CB325=CB323,BE325,0)+IF(CB325=CB324,BI325,0)+IF(CB325=CB325,BM325,0)+IF(CB325=CB326,BQ325,0)+IF(CB325=CB327,BU325,0)+IF(CB325=CB328,BY325,0)</f>
        <v>0</v>
      </c>
      <c r="CF325" s="25">
        <f>(RANK(CE325,CE317:CE328,1)*169)+(RANK(CC325,CC317:CC328,1)*13)+RANK(CD325,CD317:CD328,0)</f>
        <v>183</v>
      </c>
      <c r="CG325" s="25">
        <f>CB325+(RANK(CF325,CF317:CF328,1)*0.01)</f>
        <v>6.01</v>
      </c>
      <c r="CH325" s="25">
        <f>IF(COUNTIF(CG317:CG328,CG325)=2,IF(CG325=CG317,1,0)+IF(CG325=CG318,2,0)+IF(CG325=CG319,3,0)+IF(CG325=CG320,4,0)+IF(CG325=CG321,5,0)+IF(CG325=CG322,6,0)+IF(CG325=CG323,7,0)+IF(CG325=CG324,8,0)+IF(CG325=CG325,9,0)+IF(CG325=CG326,10,0)+IF(CG325=CG327,11,0)+IF(CG325=CG328,12,0)-9,0)</f>
        <v>0</v>
      </c>
      <c r="CI325" s="25">
        <f t="shared" si="17"/>
        <v>0</v>
      </c>
      <c r="CJ325" s="25">
        <f t="shared" si="18"/>
        <v>6.01</v>
      </c>
      <c r="CK325" s="25">
        <f>(RANK(CJ325,CJ317:CJ328,1)*17850625)+(RANK(K325,K317:K328,0)*274625)+(RANK(M325,M317:M328,0)*4225)+(RANK(AC325,AC317:AC328,1)*65)+RANK(C325,C317:C328,0)</f>
        <v>107382864</v>
      </c>
      <c r="CL325" s="25">
        <f>RANK(CK325,CK317:CK328,0)</f>
        <v>7</v>
      </c>
    </row>
    <row r="326" spans="1:90" x14ac:dyDescent="0.15">
      <c r="A326" s="25" t="str">
        <f>[1]DB!A326</f>
        <v>Degnen</v>
      </c>
      <c r="B326" s="25" t="str">
        <f>[1]DB!B326</f>
        <v>Degnen (2)</v>
      </c>
      <c r="C326" s="25">
        <f>[1]DB!C326</f>
        <v>9</v>
      </c>
      <c r="D326" s="25">
        <f t="shared" si="14"/>
        <v>6</v>
      </c>
      <c r="E326" s="25">
        <f t="shared" si="19"/>
        <v>5</v>
      </c>
      <c r="F326" s="25">
        <f>[1]DB!G326</f>
        <v>0</v>
      </c>
      <c r="G326" s="25">
        <f>IF(B6=13,DGET(A11:K75,"Dis E",W516:W517),F326)</f>
        <v>0</v>
      </c>
      <c r="H326" s="25">
        <f>[1]DB!I326</f>
        <v>0</v>
      </c>
      <c r="I326" s="25">
        <f>IF(B6=13,DGET(A11:K75,"Udm E",W516:W517),H326)</f>
        <v>0</v>
      </c>
      <c r="J326" s="25">
        <f>[1]DB!K326</f>
        <v>0</v>
      </c>
      <c r="K326" s="25">
        <f>IF(B6=13,DGET(A11:K75,"MR E",W516:W517),J326)</f>
        <v>0</v>
      </c>
      <c r="L326" s="25">
        <f>[1]DB!M326</f>
        <v>0</v>
      </c>
      <c r="M326" s="25">
        <f>IF(B6=13,DGET(A11:K75,"Res E",W516:W517),L326)</f>
        <v>0</v>
      </c>
      <c r="N326" s="25">
        <f>[1]DB!O326</f>
        <v>9</v>
      </c>
      <c r="O326" s="25">
        <f>IF(B6=13,IF(AND(G326=0,I326=0),N326+1,0),N326)</f>
        <v>10</v>
      </c>
      <c r="P326" s="25">
        <f>[1]DB!S326</f>
        <v>64</v>
      </c>
      <c r="Q326" s="25">
        <f>IF(A326="",0,DGET(A11:AF75,"Total",W516:W517))</f>
        <v>5</v>
      </c>
      <c r="R326" s="25">
        <f>IF(A326="",0,DGET(A11:AF75,"ES N",W516:W517))</f>
        <v>5</v>
      </c>
      <c r="S326" s="25">
        <f>IF(B6=13,IF(OR(G326=1,I326=1),0,P326+R326),P326)</f>
        <v>69</v>
      </c>
      <c r="T326" s="25">
        <f>[1]DB!V326</f>
        <v>65</v>
      </c>
      <c r="U326" s="25">
        <f>IF(A326="",0,DGET(A316:Q328,"Total N",W546:W547))</f>
        <v>5</v>
      </c>
      <c r="V326" s="25">
        <f>IF(B6=13,IF(OR(G326=1,I326=1),0,T326+U326),T326)</f>
        <v>70</v>
      </c>
      <c r="W326" s="25">
        <f>[1]DB!Y326</f>
        <v>13</v>
      </c>
      <c r="X326" s="25">
        <f t="shared" si="15"/>
        <v>1</v>
      </c>
      <c r="Y326" s="25">
        <f>IF(B6=13,IF(OR(G326=1,I326=1),0,W326+X326),W326)</f>
        <v>14</v>
      </c>
      <c r="Z326" s="25">
        <f>[1]DB!AC326</f>
        <v>12</v>
      </c>
      <c r="AA326" s="25">
        <f>IF(A326="",0,DGET(A11:AF75,"BU Pl.",W516:W517))</f>
        <v>29</v>
      </c>
      <c r="AB326" s="25">
        <f t="shared" si="16"/>
        <v>1897</v>
      </c>
      <c r="AC326" s="25">
        <f>IF(B6=13,RANK(AB326,AB317:AB328,1),Z326)</f>
        <v>6</v>
      </c>
      <c r="AD326" s="25">
        <f>IF(B6=13,IF(AA326&gt;DGET(A316:AC328,"BU N",W546:W547),1,IF(AA326=DGET(A316:AC328,"BU N",W546:W547),0,-1)),0)</f>
        <v>-1</v>
      </c>
      <c r="AE326" s="25">
        <f>IF(B6=13,IF(OR(G326=1,I326=1),0,IF(E326=D317,R326,[1]DB!AE326)),[1]DB!AE326)</f>
        <v>9</v>
      </c>
      <c r="AF326" s="25">
        <f>IF(B6=13,IF(OR(G326=1,I326=1),0,IF(E326=D317,U326,[1]DB!AF326)),[1]DB!AF326)</f>
        <v>7</v>
      </c>
      <c r="AG326" s="25">
        <f>IF(B6=13,IF(OR(G326=1,I326=1),0,IF(E326=D317,X326,[1]DB!AG326)),[1]DB!AG326)</f>
        <v>3</v>
      </c>
      <c r="AH326" s="25">
        <f>IF(B6=13,IF(OR(G326=1,I326=1),0,IF(E326=D317,AD326,[1]DB!AH326)),[1]DB!AH326)</f>
        <v>1</v>
      </c>
      <c r="AI326" s="25">
        <f>IF(B6=13,IF(OR(G326=1,I326=1),0,IF(E326=D318,R326,[1]DB!AI326)),[1]DB!AI326)</f>
        <v>8</v>
      </c>
      <c r="AJ326" s="25">
        <f>IF(B6=13,IF(OR(G326=1,I326=1),0,IF(E326=D318,U326,[1]DB!AJ326)),[1]DB!AJ326)</f>
        <v>8</v>
      </c>
      <c r="AK326" s="25">
        <f>IF(B6=13,IF(OR(G326=1,I326=1),0,IF(E326=D318,X326,[1]DB!AK326)),[1]DB!AK326)</f>
        <v>1</v>
      </c>
      <c r="AL326" s="25">
        <f>IF(B6=13,IF(OR(G326=1,I326=1),0,IF(E326=D318,AD326,[1]DB!AL326)),[1]DB!AL326)</f>
        <v>0</v>
      </c>
      <c r="AM326" s="25">
        <f>IF(B6=13,IF(OR(G326=1,I326=1),0,IF(E326=D319,R326,[1]DB!AM326)),[1]DB!AM326)</f>
        <v>9</v>
      </c>
      <c r="AN326" s="25">
        <f>IF(B6=13,IF(OR(G326=1,I326=1),0,IF(E326=D319,U326,[1]DB!AN326)),[1]DB!AN326)</f>
        <v>8</v>
      </c>
      <c r="AO326" s="25">
        <f>IF(B6=13,IF(OR(G326=1,I326=1),0,IF(E326=D319,X326,[1]DB!AO326)),[1]DB!AO326)</f>
        <v>3</v>
      </c>
      <c r="AP326" s="25">
        <f>IF(B6=13,IF(OR(G326=1,I326=1),0,IF(E326=D319,AD326,[1]DB!AP326)),[1]DB!AP326)</f>
        <v>1</v>
      </c>
      <c r="AQ326" s="25">
        <f>IF(B6=13,IF(OR(G326=1,I326=1),0,IF(E326=D320,R326,[1]DB!AQ326)),[1]DB!AQ326)</f>
        <v>7</v>
      </c>
      <c r="AR326" s="25">
        <f>IF(B6=13,IF(OR(G326=1,I326=1),0,IF(E326=D320,U326,[1]DB!AR326)),[1]DB!AR326)</f>
        <v>8</v>
      </c>
      <c r="AS326" s="25">
        <f>IF(B6=13,IF(OR(G326=1,I326=1),0,IF(E326=D320,X326,[1]DB!AS326)),[1]DB!AS326)</f>
        <v>0</v>
      </c>
      <c r="AT326" s="25">
        <f>IF(B6=13,IF(OR(G326=1,I326=1),0,IF(E326=D320,AD326,[1]DB!AT326)),[1]DB!AT326)</f>
        <v>-1</v>
      </c>
      <c r="AU326" s="25">
        <f>IF(B6=13,IF(OR(G326=1,I326=1),0,IF(E326=D321,R326,[1]DB!AU326)),[1]DB!AU326)</f>
        <v>5</v>
      </c>
      <c r="AV326" s="25">
        <f>IF(B6=13,IF(OR(G326=1,I326=1),0,IF(E326=D321,U326,[1]DB!AV326)),[1]DB!AV326)</f>
        <v>5</v>
      </c>
      <c r="AW326" s="25">
        <f>IF(B6=13,IF(OR(G326=1,I326=1),0,IF(E326=D321,X326,[1]DB!AW326)),[1]DB!AW326)</f>
        <v>1</v>
      </c>
      <c r="AX326" s="25">
        <f>IF(B6=13,IF(OR(G326=1,I326=1),0,IF(E326=D321,AD326,[1]DB!AX326)),[1]DB!AX326)</f>
        <v>-1</v>
      </c>
      <c r="AY326" s="25">
        <f>IF(B6=13,IF(OR(G326=1,I326=1),0,IF(E326=D322,R326,[1]DB!AY326)),[1]DB!AY326)</f>
        <v>5</v>
      </c>
      <c r="AZ326" s="25">
        <f>IF(B6=13,IF(OR(G326=1,I326=1),0,IF(E326=D322,U326,[1]DB!AZ326)),[1]DB!AZ326)</f>
        <v>9</v>
      </c>
      <c r="BA326" s="25">
        <f>IF(B6=13,IF(OR(G326=1,I326=1),0,IF(E326=D322,X326,[1]DB!BA326)),[1]DB!BA326)</f>
        <v>0</v>
      </c>
      <c r="BB326" s="25">
        <f>IF(B6=13,IF(OR(G326=1,I326=1),0,IF(E326=D322,AD326,[1]DB!BB326)),[1]DB!BB326)</f>
        <v>-1</v>
      </c>
      <c r="BC326" s="25">
        <f>IF(B6=13,IF(OR(G326=1,I326=1),0,IF(E326=D323,R326,[1]DB!BC326)),[1]DB!BC326)</f>
        <v>0</v>
      </c>
      <c r="BD326" s="25">
        <f>IF(B6=13,IF(OR(G326=1,I326=1),0,IF(E326=D323,U326,[1]DB!BD326)),[1]DB!BD326)</f>
        <v>0</v>
      </c>
      <c r="BE326" s="25">
        <f>IF(B6=13,IF(OR(G326=1,I326=1),0,IF(E326=D323,X326,[1]DB!BE326)),[1]DB!BE326)</f>
        <v>0</v>
      </c>
      <c r="BF326" s="25">
        <f>IF(B6=13,IF(OR(G326=1,I326=1),0,IF(E326=D323,AD326,[1]DB!BF326)),[1]DB!BF326)</f>
        <v>0</v>
      </c>
      <c r="BG326" s="25">
        <f>IF(B6=13,IF(OR(G326=1,I326=1),0,IF(E326=D324,R326,[1]DB!BG326)),[1]DB!BG326)</f>
        <v>7</v>
      </c>
      <c r="BH326" s="25">
        <f>IF(B6=13,IF(OR(G326=1,I326=1),0,IF(E326=D324,U326,[1]DB!BH326)),[1]DB!BH326)</f>
        <v>7</v>
      </c>
      <c r="BI326" s="25">
        <f>IF(B6=13,IF(OR(G326=1,I326=1),0,IF(E326=D324,X326,[1]DB!BI326)),[1]DB!BI326)</f>
        <v>1</v>
      </c>
      <c r="BJ326" s="25">
        <f>IF(B6=13,IF(OR(G326=1,I326=1),0,IF(E326=D324,AD326,[1]DB!BJ326)),[1]DB!BJ326)</f>
        <v>0</v>
      </c>
      <c r="BK326" s="25">
        <f>IF(B6=13,IF(OR(G326=1,I326=1),0,IF(E326=D325,R326,[1]DB!BK326)),[1]DB!BK326)</f>
        <v>6</v>
      </c>
      <c r="BL326" s="25">
        <f>IF(B6=13,IF(OR(G326=1,I326=1),0,IF(E326=D325,U326,[1]DB!BL326)),[1]DB!BL326)</f>
        <v>5</v>
      </c>
      <c r="BM326" s="25">
        <f>IF(B6=13,IF(OR(G326=1,I326=1),0,IF(E326=D325,X326,[1]DB!BM326)),[1]DB!BM326)</f>
        <v>3</v>
      </c>
      <c r="BN326" s="25">
        <f>IF(B6=13,IF(OR(G326=1,I326=1),0,IF(E326=D325,AD326,[1]DB!BN326)),[1]DB!BN326)</f>
        <v>1</v>
      </c>
      <c r="BO326" s="25">
        <f>IF(B6=13,IF(OR(G326=1,I326=1),0,IF(E326=D326,R326,[1]DB!BO326)),[1]DB!BO326)</f>
        <v>0</v>
      </c>
      <c r="BP326" s="25">
        <f>IF(B6=13,IF(OR(G326=1,I326=1),0,IF(E326=D326,U326,[1]DB!BP326)),[1]DB!BP326)</f>
        <v>0</v>
      </c>
      <c r="BQ326" s="25">
        <f>IF(B6=13,IF(OR(G326=1,I326=1),0,IF(E326=D326,X326,[1]DB!BQ326)),[1]DB!BQ326)</f>
        <v>0</v>
      </c>
      <c r="BR326" s="25">
        <f>IF(B6=13,IF(OR(G326=1,I326=1),0,IF(E326=D326,AD326,[1]DB!BR326)),[1]DB!BR326)</f>
        <v>0</v>
      </c>
      <c r="BS326" s="25">
        <f>IF(B6=13,IF(OR(G326=1,I326=1),0,IF(E326=D327,R326,[1]DB!BS326)),[1]DB!BS326)</f>
        <v>7</v>
      </c>
      <c r="BT326" s="25">
        <f>IF(B6=13,IF(OR(G326=1,I326=1),0,IF(E326=D327,U326,[1]DB!BT326)),[1]DB!BT326)</f>
        <v>7</v>
      </c>
      <c r="BU326" s="25">
        <f>IF(B6=13,IF(OR(G326=1,I326=1),0,IF(E326=D327,X326,[1]DB!BU326)),[1]DB!BU326)</f>
        <v>1</v>
      </c>
      <c r="BV326" s="25">
        <f>IF(B6=13,IF(OR(G326=1,I326=1),0,IF(E326=D327,AD326,[1]DB!BV326)),[1]DB!BV326)</f>
        <v>0</v>
      </c>
      <c r="BW326" s="25">
        <f>IF(B6=13,IF(OR(G326=1,I326=1),0,IF(E326=D328,R326,[1]DB!BW326)),[1]DB!BW326)</f>
        <v>6</v>
      </c>
      <c r="BX326" s="25">
        <f>IF(B6=13,IF(OR(G326=1,I326=1),0,IF(E326=D328,U326,[1]DB!BX326)),[1]DB!BX326)</f>
        <v>6</v>
      </c>
      <c r="BY326" s="25">
        <f>IF(B6=13,IF(OR(G326=1,I326=1),0,IF(E326=D328,X326,[1]DB!BY326)),[1]DB!BY326)</f>
        <v>1</v>
      </c>
      <c r="BZ326" s="25">
        <f>IF(B6=13,IF(OR(G326=1,I326=1),0,IF(E326=D328,AD326,[1]DB!BZ326)),[1]DB!BZ326)</f>
        <v>0</v>
      </c>
      <c r="CA326" s="25">
        <f>(RANK(Y326,Y317:Y328,1)*169)+(RANK(S326,S317:S328,1)*13)+RANK(V326,V317:V328,0)</f>
        <v>1483</v>
      </c>
      <c r="CB326" s="25">
        <f>RANK(CA326,CA317:CA328,1)</f>
        <v>8</v>
      </c>
      <c r="CC326" s="25">
        <f>IF(CB326=CB317,AE326,0)+IF(CB326=CB318,AI326,0)+IF(CB326=CB319,AM326,0)+IF(CB326=CB320,AQ326,0)+IF(CB326=CB321,AU326,0)+IF(CB326=CB322,AY326,0)+IF(CB326=CB323,BC326,0)+IF(CB326=CB324,BG326,0)+IF(CB326=CB325,BK326,0)+IF(CB326=CB326,BO326,0)+IF(CB326=CB327,BS326,0)+IF(CB326=CB328,BW326,0)</f>
        <v>0</v>
      </c>
      <c r="CD326" s="25">
        <f>IF(CB326=CB317,AF326,0)+IF(CB326=CB318,AJ326,0)+IF(CB326=CB319,AN326,0)+IF(CB326=CB320,AR326,0)+IF(CB326=CB321,AV326,0)+IF(CB326=CB322,AZ326,0)+IF(CB326=CB323,BD326,0)+IF(CB326=CB324,BH326,0)+IF(CB326=CB325,BL326,0)+IF(CB326=CB326,BP326,0)+IF(CB326=CB327,BT326,0)+IF(CB326=CB328,BX326,0)</f>
        <v>0</v>
      </c>
      <c r="CE326" s="25">
        <f>IF(CB326=CB317,AG326,0)+IF(CB326=CB318,AK326,0)+IF(CB326=CB319,AO326,0)+IF(CB326=CB320,AS326,0)+IF(CB326=CB321,AW326,0)+IF(CB326=CB322,BA326,0)+IF(CB326=CB323,BE326,0)+IF(CB326=CB324,BI326,0)+IF(CB326=CB325,BM326,0)+IF(CB326=CB326,BQ326,0)+IF(CB326=CB327,BU326,0)+IF(CB326=CB328,BY326,0)</f>
        <v>0</v>
      </c>
      <c r="CF326" s="25">
        <f>(RANK(CE326,CE317:CE328,1)*169)+(RANK(CC326,CC317:CC328,1)*13)+RANK(CD326,CD317:CD328,0)</f>
        <v>183</v>
      </c>
      <c r="CG326" s="25">
        <f>CB326+(RANK(CF326,CF317:CF328,1)*0.01)</f>
        <v>8.01</v>
      </c>
      <c r="CH326" s="25">
        <f>IF(COUNTIF(CG317:CG328,CG326)=2,IF(CG326=CG317,1,0)+IF(CG326=CG318,2,0)+IF(CG326=CG319,3,0)+IF(CG326=CG320,4,0)+IF(CG326=CG321,5,0)+IF(CG326=CG322,6,0)+IF(CG326=CG323,7,0)+IF(CG326=CG324,8,0)+IF(CG326=CG325,9,0)+IF(CG326=CG326,10,0)+IF(CG326=CG327,11,0)+IF(CG326=CG328,12,0)-10,0)</f>
        <v>0</v>
      </c>
      <c r="CI326" s="25">
        <f t="shared" si="17"/>
        <v>0</v>
      </c>
      <c r="CJ326" s="25">
        <f t="shared" si="18"/>
        <v>8.01</v>
      </c>
      <c r="CK326" s="25">
        <f>(RANK(CJ326,CJ317:CJ328,1)*17850625)+(RANK(K326,K317:K328,0)*274625)+(RANK(M326,M317:M328,0)*4225)+(RANK(AC326,AC317:AC328,1)*65)+RANK(C326,C317:C328,0)</f>
        <v>143084249</v>
      </c>
      <c r="CL326" s="25">
        <f>RANK(CK326,CK317:CK328,0)</f>
        <v>5</v>
      </c>
    </row>
    <row r="327" spans="1:90" x14ac:dyDescent="0.15">
      <c r="A327" s="25" t="str">
        <f>[1]DB!A327</f>
        <v>Steam</v>
      </c>
      <c r="B327" s="25" t="str">
        <f>[1]DB!B327</f>
        <v>Steam (2)</v>
      </c>
      <c r="C327" s="25">
        <f>[1]DB!C327</f>
        <v>46</v>
      </c>
      <c r="D327" s="25">
        <f t="shared" si="14"/>
        <v>10</v>
      </c>
      <c r="E327" s="25">
        <f t="shared" si="19"/>
        <v>9</v>
      </c>
      <c r="F327" s="25">
        <f>[1]DB!G327</f>
        <v>0</v>
      </c>
      <c r="G327" s="25">
        <f>IF(B6=13,DGET(A11:K75,"Dis E",X516:X517),F327)</f>
        <v>0</v>
      </c>
      <c r="H327" s="25">
        <f>[1]DB!I327</f>
        <v>0</v>
      </c>
      <c r="I327" s="25">
        <f>IF(B6=13,DGET(A11:K75,"Udm E",X516:X517),H327)</f>
        <v>0</v>
      </c>
      <c r="J327" s="25">
        <f>[1]DB!K327</f>
        <v>0</v>
      </c>
      <c r="K327" s="25">
        <f>IF(B6=13,DGET(A11:K75,"MR E",X516:X517),J327)</f>
        <v>0</v>
      </c>
      <c r="L327" s="25">
        <f>[1]DB!M327</f>
        <v>0</v>
      </c>
      <c r="M327" s="25">
        <f>IF(B6=13,DGET(A11:K75,"Res E",X516:X517),L327)</f>
        <v>0</v>
      </c>
      <c r="N327" s="25">
        <f>[1]DB!O327</f>
        <v>9</v>
      </c>
      <c r="O327" s="25">
        <f>IF(B6=13,IF(AND(G327=0,I327=0),N327+1,0),N327)</f>
        <v>10</v>
      </c>
      <c r="P327" s="25">
        <f>[1]DB!S327</f>
        <v>61</v>
      </c>
      <c r="Q327" s="25">
        <f>IF(A327="",0,DGET(A11:AF75,"Total",X516:X517))</f>
        <v>5</v>
      </c>
      <c r="R327" s="25">
        <f>IF(A327="",0,DGET(A11:AF75,"ES N",X516:X517))</f>
        <v>5</v>
      </c>
      <c r="S327" s="25">
        <f>IF(B6=13,IF(OR(G327=1,I327=1),0,P327+R327),P327)</f>
        <v>66</v>
      </c>
      <c r="T327" s="25">
        <f>[1]DB!V327</f>
        <v>61</v>
      </c>
      <c r="U327" s="25">
        <f>IF(A327="",0,DGET(A316:Q328,"Total N",X546:X547))</f>
        <v>5</v>
      </c>
      <c r="V327" s="25">
        <f>IF(B6=13,IF(OR(G327=1,I327=1),0,T327+U327),T327)</f>
        <v>66</v>
      </c>
      <c r="W327" s="25">
        <f>[1]DB!Y327</f>
        <v>12</v>
      </c>
      <c r="X327" s="25">
        <f t="shared" si="15"/>
        <v>1</v>
      </c>
      <c r="Y327" s="25">
        <f>IF(B6=13,IF(OR(G327=1,I327=1),0,W327+X327),W327)</f>
        <v>13</v>
      </c>
      <c r="Z327" s="25">
        <f>[1]DB!AC327</f>
        <v>7</v>
      </c>
      <c r="AA327" s="25">
        <f>IF(A327="",0,DGET(A11:AF75,"BU Pl.",X516:X517))</f>
        <v>32</v>
      </c>
      <c r="AB327" s="25">
        <f t="shared" si="16"/>
        <v>2087</v>
      </c>
      <c r="AC327" s="25">
        <f>IF(B6=13,RANK(AB327,AB317:AB328,1),Z327)</f>
        <v>8</v>
      </c>
      <c r="AD327" s="25">
        <f>IF(B6=13,IF(AA327&gt;DGET(A316:AC328,"BU N",X546:X547),1,IF(AA327=DGET(A316:AC328,"BU N",X546:X547),0,-1)),0)</f>
        <v>1</v>
      </c>
      <c r="AE327" s="25">
        <f>IF(B6=13,IF(OR(G327=1,I327=1),0,IF(E327=D317,R327,[1]DB!AE327)),[1]DB!AE327)</f>
        <v>6</v>
      </c>
      <c r="AF327" s="25">
        <f>IF(B6=13,IF(OR(G327=1,I327=1),0,IF(E327=D317,U327,[1]DB!AF327)),[1]DB!AF327)</f>
        <v>6</v>
      </c>
      <c r="AG327" s="25">
        <f>IF(B6=13,IF(OR(G327=1,I327=1),0,IF(E327=D317,X327,[1]DB!AG327)),[1]DB!AG327)</f>
        <v>1</v>
      </c>
      <c r="AH327" s="25">
        <f>IF(B6=13,IF(OR(G327=1,I327=1),0,IF(E327=D317,AD327,[1]DB!AH327)),[1]DB!AH327)</f>
        <v>1</v>
      </c>
      <c r="AI327" s="25">
        <f>IF(B6=13,IF(OR(G327=1,I327=1),0,IF(E327=D318,R327,[1]DB!AI327)),[1]DB!AI327)</f>
        <v>0</v>
      </c>
      <c r="AJ327" s="25">
        <f>IF(B6=13,IF(OR(G327=1,I327=1),0,IF(E327=D318,U327,[1]DB!AJ327)),[1]DB!AJ327)</f>
        <v>0</v>
      </c>
      <c r="AK327" s="25">
        <f>IF(B6=13,IF(OR(G327=1,I327=1),0,IF(E327=D318,X327,[1]DB!AK327)),[1]DB!AK327)</f>
        <v>0</v>
      </c>
      <c r="AL327" s="25">
        <f>IF(B6=13,IF(OR(G327=1,I327=1),0,IF(E327=D318,AD327,[1]DB!AL327)),[1]DB!AL327)</f>
        <v>0</v>
      </c>
      <c r="AM327" s="25">
        <f>IF(B6=13,IF(OR(G327=1,I327=1),0,IF(E327=D319,R327,[1]DB!AM327)),[1]DB!AM327)</f>
        <v>7</v>
      </c>
      <c r="AN327" s="25">
        <f>IF(B6=13,IF(OR(G327=1,I327=1),0,IF(E327=D319,U327,[1]DB!AN327)),[1]DB!AN327)</f>
        <v>7</v>
      </c>
      <c r="AO327" s="25">
        <f>IF(B6=13,IF(OR(G327=1,I327=1),0,IF(E327=D319,X327,[1]DB!AO327)),[1]DB!AO327)</f>
        <v>1</v>
      </c>
      <c r="AP327" s="25">
        <f>IF(B6=13,IF(OR(G327=1,I327=1),0,IF(E327=D319,AD327,[1]DB!AP327)),[1]DB!AP327)</f>
        <v>0</v>
      </c>
      <c r="AQ327" s="25">
        <f>IF(B6=13,IF(OR(G327=1,I327=1),0,IF(E327=D320,R327,[1]DB!AQ327)),[1]DB!AQ327)</f>
        <v>7</v>
      </c>
      <c r="AR327" s="25">
        <f>IF(B6=13,IF(OR(G327=1,I327=1),0,IF(E327=D320,U327,[1]DB!AR327)),[1]DB!AR327)</f>
        <v>8</v>
      </c>
      <c r="AS327" s="25">
        <f>IF(B6=13,IF(OR(G327=1,I327=1),0,IF(E327=D320,X327,[1]DB!AS327)),[1]DB!AS327)</f>
        <v>0</v>
      </c>
      <c r="AT327" s="25">
        <f>IF(B6=13,IF(OR(G327=1,I327=1),0,IF(E327=D320,AD327,[1]DB!AT327)),[1]DB!AT327)</f>
        <v>-1</v>
      </c>
      <c r="AU327" s="25">
        <f>IF(B6=13,IF(OR(G327=1,I327=1),0,IF(E327=D321,R327,[1]DB!AU327)),[1]DB!AU327)</f>
        <v>7</v>
      </c>
      <c r="AV327" s="25">
        <f>IF(B6=13,IF(OR(G327=1,I327=1),0,IF(E327=D321,U327,[1]DB!AV327)),[1]DB!AV327)</f>
        <v>6</v>
      </c>
      <c r="AW327" s="25">
        <f>IF(B6=13,IF(OR(G327=1,I327=1),0,IF(E327=D321,X327,[1]DB!AW327)),[1]DB!AW327)</f>
        <v>3</v>
      </c>
      <c r="AX327" s="25">
        <f>IF(B6=13,IF(OR(G327=1,I327=1),0,IF(E327=D321,AD327,[1]DB!AX327)),[1]DB!AX327)</f>
        <v>1</v>
      </c>
      <c r="AY327" s="25">
        <f>IF(B6=13,IF(OR(G327=1,I327=1),0,IF(E327=D322,R327,[1]DB!AY327)),[1]DB!AY327)</f>
        <v>7</v>
      </c>
      <c r="AZ327" s="25">
        <f>IF(B6=13,IF(OR(G327=1,I327=1),0,IF(E327=D322,U327,[1]DB!AZ327)),[1]DB!AZ327)</f>
        <v>8</v>
      </c>
      <c r="BA327" s="25">
        <f>IF(B6=13,IF(OR(G327=1,I327=1),0,IF(E327=D322,X327,[1]DB!BA327)),[1]DB!BA327)</f>
        <v>0</v>
      </c>
      <c r="BB327" s="25">
        <f>IF(B6=13,IF(OR(G327=1,I327=1),0,IF(E327=D322,AD327,[1]DB!BB327)),[1]DB!BB327)</f>
        <v>-1</v>
      </c>
      <c r="BC327" s="25">
        <f>IF(B6=13,IF(OR(G327=1,I327=1),0,IF(E327=D323,R327,[1]DB!BC327)),[1]DB!BC327)</f>
        <v>9</v>
      </c>
      <c r="BD327" s="25">
        <f>IF(B6=13,IF(OR(G327=1,I327=1),0,IF(E327=D323,U327,[1]DB!BD327)),[1]DB!BD327)</f>
        <v>8</v>
      </c>
      <c r="BE327" s="25">
        <f>IF(B6=13,IF(OR(G327=1,I327=1),0,IF(E327=D323,X327,[1]DB!BE327)),[1]DB!BE327)</f>
        <v>3</v>
      </c>
      <c r="BF327" s="25">
        <f>IF(B6=13,IF(OR(G327=1,I327=1),0,IF(E327=D323,AD327,[1]DB!BF327)),[1]DB!BF327)</f>
        <v>1</v>
      </c>
      <c r="BG327" s="25">
        <f>IF(B6=13,IF(OR(G327=1,I327=1),0,IF(E327=D324,R327,[1]DB!BG327)),[1]DB!BG327)</f>
        <v>6</v>
      </c>
      <c r="BH327" s="25">
        <f>IF(B6=13,IF(OR(G327=1,I327=1),0,IF(E327=D324,U327,[1]DB!BH327)),[1]DB!BH327)</f>
        <v>7</v>
      </c>
      <c r="BI327" s="25">
        <f>IF(B6=13,IF(OR(G327=1,I327=1),0,IF(E327=D324,X327,[1]DB!BI327)),[1]DB!BI327)</f>
        <v>0</v>
      </c>
      <c r="BJ327" s="25">
        <f>IF(B6=13,IF(OR(G327=1,I327=1),0,IF(E327=D324,AD327,[1]DB!BJ327)),[1]DB!BJ327)</f>
        <v>-1</v>
      </c>
      <c r="BK327" s="25">
        <f>IF(B6=13,IF(OR(G327=1,I327=1),0,IF(E327=D325,R327,[1]DB!BK327)),[1]DB!BK327)</f>
        <v>5</v>
      </c>
      <c r="BL327" s="25">
        <f>IF(B6=13,IF(OR(G327=1,I327=1),0,IF(E327=D325,U327,[1]DB!BL327)),[1]DB!BL327)</f>
        <v>5</v>
      </c>
      <c r="BM327" s="25">
        <f>IF(B6=13,IF(OR(G327=1,I327=1),0,IF(E327=D325,X327,[1]DB!BM327)),[1]DB!BM327)</f>
        <v>1</v>
      </c>
      <c r="BN327" s="25">
        <f>IF(B6=13,IF(OR(G327=1,I327=1),0,IF(E327=D325,AD327,[1]DB!BN327)),[1]DB!BN327)</f>
        <v>1</v>
      </c>
      <c r="BO327" s="25">
        <f>IF(B6=13,IF(OR(G327=1,I327=1),0,IF(E327=D326,R327,[1]DB!BO327)),[1]DB!BO327)</f>
        <v>7</v>
      </c>
      <c r="BP327" s="25">
        <f>IF(B6=13,IF(OR(G327=1,I327=1),0,IF(E327=D326,U327,[1]DB!BP327)),[1]DB!BP327)</f>
        <v>7</v>
      </c>
      <c r="BQ327" s="25">
        <f>IF(B6=13,IF(OR(G327=1,I327=1),0,IF(E327=D326,X327,[1]DB!BQ327)),[1]DB!BQ327)</f>
        <v>1</v>
      </c>
      <c r="BR327" s="25">
        <f>IF(B6=13,IF(OR(G327=1,I327=1),0,IF(E327=D326,AD327,[1]DB!BR327)),[1]DB!BR327)</f>
        <v>0</v>
      </c>
      <c r="BS327" s="25">
        <f>IF(B6=13,IF(OR(G327=1,I327=1),0,IF(E327=D327,R327,[1]DB!BS327)),[1]DB!BS327)</f>
        <v>0</v>
      </c>
      <c r="BT327" s="25">
        <f>IF(B6=13,IF(OR(G327=1,I327=1),0,IF(E327=D327,U327,[1]DB!BT327)),[1]DB!BT327)</f>
        <v>0</v>
      </c>
      <c r="BU327" s="25">
        <f>IF(B6=13,IF(OR(G327=1,I327=1),0,IF(E327=D327,X327,[1]DB!BU327)),[1]DB!BU327)</f>
        <v>0</v>
      </c>
      <c r="BV327" s="25">
        <f>IF(B6=13,IF(OR(G327=1,I327=1),0,IF(E327=D327,AD327,[1]DB!BV327)),[1]DB!BV327)</f>
        <v>0</v>
      </c>
      <c r="BW327" s="25">
        <f>IF(B6=13,IF(OR(G327=1,I327=1),0,IF(E327=D328,R327,[1]DB!BW327)),[1]DB!BW327)</f>
        <v>5</v>
      </c>
      <c r="BX327" s="25">
        <f>IF(B6=13,IF(OR(G327=1,I327=1),0,IF(E327=D328,U327,[1]DB!BX327)),[1]DB!BX327)</f>
        <v>4</v>
      </c>
      <c r="BY327" s="25">
        <f>IF(B6=13,IF(OR(G327=1,I327=1),0,IF(E327=D328,X327,[1]DB!BY327)),[1]DB!BY327)</f>
        <v>3</v>
      </c>
      <c r="BZ327" s="25">
        <f>IF(B6=13,IF(OR(G327=1,I327=1),0,IF(E327=D328,AD327,[1]DB!BZ327)),[1]DB!BZ327)</f>
        <v>1</v>
      </c>
      <c r="CA327" s="25">
        <f>(RANK(Y327,Y317:Y328,1)*169)+(RANK(S327,S317:S328,1)*13)+RANK(V327,V317:V328,0)</f>
        <v>1097</v>
      </c>
      <c r="CB327" s="25">
        <f>RANK(CA327,CA317:CA328,1)</f>
        <v>7</v>
      </c>
      <c r="CC327" s="25">
        <f>IF(CB327=CB317,AE327,0)+IF(CB327=CB318,AI327,0)+IF(CB327=CB319,AM327,0)+IF(CB327=CB320,AQ327,0)+IF(CB327=CB321,AU327,0)+IF(CB327=CB322,AY327,0)+IF(CB327=CB323,BC327,0)+IF(CB327=CB324,BG327,0)+IF(CB327=CB325,BK327,0)+IF(CB327=CB326,BO327,0)+IF(CB327=CB327,BS327,0)+IF(CB327=CB328,BW327,0)</f>
        <v>0</v>
      </c>
      <c r="CD327" s="25">
        <f>IF(CB327=CB317,AF327,0)+IF(CB327=CB318,AJ327,0)+IF(CB327=CB319,AN327,0)+IF(CB327=CB320,AR327,0)+IF(CB327=CB321,AV327,0)+IF(CB327=CB322,AZ327,0)+IF(CB327=CB323,BD327,0)+IF(CB327=CB324,BH327,0)+IF(CB327=CB325,BL327,0)+IF(CB327=CB326,BP327,0)+IF(CB327=CB327,BT327,0)+IF(CB327=CB328,BX327,0)</f>
        <v>0</v>
      </c>
      <c r="CE327" s="25">
        <f>IF(CB327=CB317,AG327,0)+IF(CB327=CB318,AK327,0)+IF(CB327=CB319,AO327,0)+IF(CB327=CB320,AS327,0)+IF(CB327=CB321,AW327,0)+IF(CB327=CB322,BA327,0)+IF(CB327=CB323,BE327,0)+IF(CB327=CB324,BI327,0)+IF(CB327=CB325,BM327,0)+IF(CB327=CB326,BQ327,0)+IF(CB327=CB327,BU327,0)+IF(CB327=CB328,BY327,0)</f>
        <v>0</v>
      </c>
      <c r="CF327" s="25">
        <f>(RANK(CE327,CE317:CE328,1)*169)+(RANK(CC327,CC317:CC328,1)*13)+RANK(CD327,CD317:CD328,0)</f>
        <v>183</v>
      </c>
      <c r="CG327" s="25">
        <f>CB327+(RANK(CF327,CF317:CF328,1)*0.01)</f>
        <v>7.01</v>
      </c>
      <c r="CH327" s="25">
        <f>IF(COUNTIF(CG317:CG328,CG327)=2,IF(CG327=CG317,1,0)+IF(CG327=CG318,2,0)+IF(CG327=CG319,3,0)+IF(CG327=CG320,4,0)+IF(CG327=CG321,5,0)+IF(CG327=CG322,6,0)+IF(CG327=CG323,7,0)+IF(CG327=CG324,8,0)+IF(CG327=CG325,9,0)+IF(CG327=CG326,10,0)+IF(CG327=CG327,11,0)+IF(CG327=CG328,12,0)-11,0)</f>
        <v>0</v>
      </c>
      <c r="CI327" s="25">
        <f t="shared" si="17"/>
        <v>0</v>
      </c>
      <c r="CJ327" s="25">
        <f t="shared" si="18"/>
        <v>7.01</v>
      </c>
      <c r="CK327" s="25">
        <f>(RANK(CJ327,CJ317:CJ328,1)*17850625)+(RANK(K327,K317:K328,0)*274625)+(RANK(M327,M317:M328,0)*4225)+(RANK(AC327,AC317:AC328,1)*65)+RANK(C327,C317:C328,0)</f>
        <v>125233746</v>
      </c>
      <c r="CL327" s="25">
        <f>RANK(CK327,CK317:CK328,0)</f>
        <v>6</v>
      </c>
    </row>
    <row r="328" spans="1:90" x14ac:dyDescent="0.15">
      <c r="A328" s="25" t="str">
        <f>[1]DB!A328</f>
        <v>Cottee</v>
      </c>
      <c r="B328" s="25" t="str">
        <f>[1]DB!B328</f>
        <v>Cottee (2)</v>
      </c>
      <c r="C328" s="25">
        <f>[1]DB!C328</f>
        <v>8</v>
      </c>
      <c r="D328" s="25">
        <f t="shared" si="14"/>
        <v>8</v>
      </c>
      <c r="E328" s="25">
        <f t="shared" si="19"/>
        <v>7</v>
      </c>
      <c r="F328" s="25">
        <f>[1]DB!G328</f>
        <v>0</v>
      </c>
      <c r="G328" s="25">
        <f>IF(B6=13,DGET(A11:K75,"Dis E",Y516:Y517),F328)</f>
        <v>0</v>
      </c>
      <c r="H328" s="25">
        <f>[1]DB!I328</f>
        <v>0</v>
      </c>
      <c r="I328" s="25">
        <f>IF(B6=13,DGET(A11:K75,"Udm E",Y516:Y517),H328)</f>
        <v>0</v>
      </c>
      <c r="J328" s="25">
        <f>[1]DB!K328</f>
        <v>0</v>
      </c>
      <c r="K328" s="25">
        <f>IF(B6=13,DGET(A11:K75,"MR E",Y516:Y517),J328)</f>
        <v>0</v>
      </c>
      <c r="L328" s="25">
        <f>[1]DB!M328</f>
        <v>0</v>
      </c>
      <c r="M328" s="25">
        <f>IF(B6=13,DGET(A11:K75,"Res E",Y516:Y517),L328)</f>
        <v>0</v>
      </c>
      <c r="N328" s="25">
        <f>[1]DB!O328</f>
        <v>9</v>
      </c>
      <c r="O328" s="25">
        <f>IF(B6=13,IF(AND(G328=0,I328=0),N328+1,0),N328)</f>
        <v>10</v>
      </c>
      <c r="P328" s="25">
        <f>[1]DB!S328</f>
        <v>58</v>
      </c>
      <c r="Q328" s="25">
        <f>IF(A328="",0,DGET(A11:AF75,"Total",Y516:Y517))</f>
        <v>5</v>
      </c>
      <c r="R328" s="25">
        <f>IF(A328="",0,DGET(A11:AF75,"ES N",Y516:Y517))</f>
        <v>5</v>
      </c>
      <c r="S328" s="25">
        <f>IF(B6=13,IF(OR(G328=1,I328=1),0,P328+R328),P328)</f>
        <v>63</v>
      </c>
      <c r="T328" s="25">
        <f>[1]DB!V328</f>
        <v>60</v>
      </c>
      <c r="U328" s="25">
        <f>IF(A328="",0,DGET(A316:Q328,"Total N",Y546:Y547))</f>
        <v>6</v>
      </c>
      <c r="V328" s="25">
        <f>IF(B6=13,IF(OR(G328=1,I328=1),0,T328+U328),T328)</f>
        <v>66</v>
      </c>
      <c r="W328" s="25">
        <f>[1]DB!Y328</f>
        <v>11</v>
      </c>
      <c r="X328" s="25">
        <f t="shared" si="15"/>
        <v>0</v>
      </c>
      <c r="Y328" s="25">
        <f>IF(B6=13,IF(OR(G328=1,I328=1),0,W328+X328),W328)</f>
        <v>11</v>
      </c>
      <c r="Z328" s="25">
        <f>[1]DB!AC328</f>
        <v>8</v>
      </c>
      <c r="AA328" s="25">
        <f>IF(A328="",0,DGET(A11:AF75,"BU Pl.",Y516:Y517))</f>
        <v>27</v>
      </c>
      <c r="AB328" s="25">
        <f t="shared" si="16"/>
        <v>1763</v>
      </c>
      <c r="AC328" s="25">
        <f>IF(B6=13,RANK(AB328,AB317:AB328,1),Z328)</f>
        <v>3</v>
      </c>
      <c r="AD328" s="25">
        <f>IF(B6=13,IF(AA328&gt;DGET(A316:AC328,"BU N",Y546:Y547),1,IF(AA328=DGET(A316:AC328,"BU N",Y546:Y547),0,-1)),0)</f>
        <v>-1</v>
      </c>
      <c r="AE328" s="25">
        <f>IF(B6=13,IF(OR(G328=1,I328=1),0,IF(E328=D317,R328,[1]DB!AE328)),[1]DB!AE328)</f>
        <v>6</v>
      </c>
      <c r="AF328" s="25">
        <f>IF(B6=13,IF(OR(G328=1,I328=1),0,IF(E328=D317,U328,[1]DB!AF328)),[1]DB!AF328)</f>
        <v>8</v>
      </c>
      <c r="AG328" s="25">
        <f>IF(B6=13,IF(OR(G328=1,I328=1),0,IF(E328=D317,X328,[1]DB!AG328)),[1]DB!AG328)</f>
        <v>0</v>
      </c>
      <c r="AH328" s="25">
        <f>IF(B6=13,IF(OR(G328=1,I328=1),0,IF(E328=D317,AD328,[1]DB!AH328)),[1]DB!AH328)</f>
        <v>-1</v>
      </c>
      <c r="AI328" s="25">
        <f>IF(B6=13,IF(OR(G328=1,I328=1),0,IF(E328=D318,R328,[1]DB!AI328)),[1]DB!AI328)</f>
        <v>6</v>
      </c>
      <c r="AJ328" s="25">
        <f>IF(B6=13,IF(OR(G328=1,I328=1),0,IF(E328=D318,U328,[1]DB!AJ328)),[1]DB!AJ328)</f>
        <v>6</v>
      </c>
      <c r="AK328" s="25">
        <f>IF(B6=13,IF(OR(G328=1,I328=1),0,IF(E328=D318,X328,[1]DB!AK328)),[1]DB!AK328)</f>
        <v>1</v>
      </c>
      <c r="AL328" s="25">
        <f>IF(B6=13,IF(OR(G328=1,I328=1),0,IF(E328=D318,AD328,[1]DB!AL328)),[1]DB!AL328)</f>
        <v>1</v>
      </c>
      <c r="AM328" s="25">
        <f>IF(B6=13,IF(OR(G328=1,I328=1),0,IF(E328=D319,R328,[1]DB!AM328)),[1]DB!AM328)</f>
        <v>8</v>
      </c>
      <c r="AN328" s="25">
        <f>IF(B6=13,IF(OR(G328=1,I328=1),0,IF(E328=D319,U328,[1]DB!AN328)),[1]DB!AN328)</f>
        <v>7</v>
      </c>
      <c r="AO328" s="25">
        <f>IF(B6=13,IF(OR(G328=1,I328=1),0,IF(E328=D319,X328,[1]DB!AO328)),[1]DB!AO328)</f>
        <v>3</v>
      </c>
      <c r="AP328" s="25">
        <f>IF(B6=13,IF(OR(G328=1,I328=1),0,IF(E328=D319,AD328,[1]DB!AP328)),[1]DB!AP328)</f>
        <v>1</v>
      </c>
      <c r="AQ328" s="25">
        <f>IF(B6=13,IF(OR(G328=1,I328=1),0,IF(E328=D320,R328,[1]DB!AQ328)),[1]DB!AQ328)</f>
        <v>6</v>
      </c>
      <c r="AR328" s="25">
        <f>IF(B6=13,IF(OR(G328=1,I328=1),0,IF(E328=D320,U328,[1]DB!AR328)),[1]DB!AR328)</f>
        <v>7</v>
      </c>
      <c r="AS328" s="25">
        <f>IF(B6=13,IF(OR(G328=1,I328=1),0,IF(E328=D320,X328,[1]DB!AS328)),[1]DB!AS328)</f>
        <v>0</v>
      </c>
      <c r="AT328" s="25">
        <f>IF(B6=13,IF(OR(G328=1,I328=1),0,IF(E328=D320,AD328,[1]DB!AT328)),[1]DB!AT328)</f>
        <v>-1</v>
      </c>
      <c r="AU328" s="25">
        <f>IF(B6=13,IF(OR(G328=1,I328=1),0,IF(E328=D321,R328,[1]DB!AU328)),[1]DB!AU328)</f>
        <v>9</v>
      </c>
      <c r="AV328" s="25">
        <f>IF(B6=13,IF(OR(G328=1,I328=1),0,IF(E328=D321,U328,[1]DB!AV328)),[1]DB!AV328)</f>
        <v>7</v>
      </c>
      <c r="AW328" s="25">
        <f>IF(B6=13,IF(OR(G328=1,I328=1),0,IF(E328=D321,X328,[1]DB!AW328)),[1]DB!AW328)</f>
        <v>3</v>
      </c>
      <c r="AX328" s="25">
        <f>IF(B6=13,IF(OR(G328=1,I328=1),0,IF(E328=D321,AD328,[1]DB!AX328)),[1]DB!AX328)</f>
        <v>1</v>
      </c>
      <c r="AY328" s="25">
        <f>IF(B6=13,IF(OR(G328=1,I328=1),0,IF(E328=D322,R328,[1]DB!AY328)),[1]DB!AY328)</f>
        <v>5</v>
      </c>
      <c r="AZ328" s="25">
        <f>IF(B6=13,IF(OR(G328=1,I328=1),0,IF(E328=D322,U328,[1]DB!AZ328)),[1]DB!AZ328)</f>
        <v>8</v>
      </c>
      <c r="BA328" s="25">
        <f>IF(B6=13,IF(OR(G328=1,I328=1),0,IF(E328=D322,X328,[1]DB!BA328)),[1]DB!BA328)</f>
        <v>0</v>
      </c>
      <c r="BB328" s="25">
        <f>IF(B6=13,IF(OR(G328=1,I328=1),0,IF(E328=D322,AD328,[1]DB!BB328)),[1]DB!BB328)</f>
        <v>-1</v>
      </c>
      <c r="BC328" s="25">
        <f>IF(B6=13,IF(OR(G328=1,I328=1),0,IF(E328=D323,R328,[1]DB!BC328)),[1]DB!BC328)</f>
        <v>5</v>
      </c>
      <c r="BD328" s="25">
        <f>IF(B6=13,IF(OR(G328=1,I328=1),0,IF(E328=D323,U328,[1]DB!BD328)),[1]DB!BD328)</f>
        <v>6</v>
      </c>
      <c r="BE328" s="25">
        <f>IF(B6=13,IF(OR(G328=1,I328=1),0,IF(E328=D323,X328,[1]DB!BE328)),[1]DB!BE328)</f>
        <v>0</v>
      </c>
      <c r="BF328" s="25">
        <f>IF(B6=13,IF(OR(G328=1,I328=1),0,IF(E328=D323,AD328,[1]DB!BF328)),[1]DB!BF328)</f>
        <v>-1</v>
      </c>
      <c r="BG328" s="25">
        <f>IF(B6=13,IF(OR(G328=1,I328=1),0,IF(E328=D324,R328,[1]DB!BG328)),[1]DB!BG328)</f>
        <v>8</v>
      </c>
      <c r="BH328" s="25">
        <f>IF(B6=13,IF(OR(G328=1,I328=1),0,IF(E328=D324,U328,[1]DB!BH328)),[1]DB!BH328)</f>
        <v>6</v>
      </c>
      <c r="BI328" s="25">
        <f>IF(B6=13,IF(OR(G328=1,I328=1),0,IF(E328=D324,X328,[1]DB!BI328)),[1]DB!BI328)</f>
        <v>3</v>
      </c>
      <c r="BJ328" s="25">
        <f>IF(B6=13,IF(OR(G328=1,I328=1),0,IF(E328=D324,AD328,[1]DB!BJ328)),[1]DB!BJ328)</f>
        <v>1</v>
      </c>
      <c r="BK328" s="25">
        <f>IF(B6=13,IF(OR(G328=1,I328=1),0,IF(E328=D325,R328,[1]DB!BK328)),[1]DB!BK328)</f>
        <v>0</v>
      </c>
      <c r="BL328" s="25">
        <f>IF(B6=13,IF(OR(G328=1,I328=1),0,IF(E328=D325,U328,[1]DB!BL328)),[1]DB!BL328)</f>
        <v>0</v>
      </c>
      <c r="BM328" s="25">
        <f>IF(B6=13,IF(OR(G328=1,I328=1),0,IF(E328=D325,X328,[1]DB!BM328)),[1]DB!BM328)</f>
        <v>0</v>
      </c>
      <c r="BN328" s="25">
        <f>IF(B6=13,IF(OR(G328=1,I328=1),0,IF(E328=D325,AD328,[1]DB!BN328)),[1]DB!BN328)</f>
        <v>0</v>
      </c>
      <c r="BO328" s="25">
        <f>IF(B6=13,IF(OR(G328=1,I328=1),0,IF(E328=D326,R328,[1]DB!BO328)),[1]DB!BO328)</f>
        <v>6</v>
      </c>
      <c r="BP328" s="25">
        <f>IF(B6=13,IF(OR(G328=1,I328=1),0,IF(E328=D326,U328,[1]DB!BP328)),[1]DB!BP328)</f>
        <v>6</v>
      </c>
      <c r="BQ328" s="25">
        <f>IF(B6=13,IF(OR(G328=1,I328=1),0,IF(E328=D326,X328,[1]DB!BQ328)),[1]DB!BQ328)</f>
        <v>1</v>
      </c>
      <c r="BR328" s="25">
        <f>IF(B6=13,IF(OR(G328=1,I328=1),0,IF(E328=D326,AD328,[1]DB!BR328)),[1]DB!BR328)</f>
        <v>0</v>
      </c>
      <c r="BS328" s="25">
        <f>IF(B6=13,IF(OR(G328=1,I328=1),0,IF(E328=D327,R328,[1]DB!BS328)),[1]DB!BS328)</f>
        <v>4</v>
      </c>
      <c r="BT328" s="25">
        <f>IF(B6=13,IF(OR(G328=1,I328=1),0,IF(E328=D327,U328,[1]DB!BT328)),[1]DB!BT328)</f>
        <v>5</v>
      </c>
      <c r="BU328" s="25">
        <f>IF(B6=13,IF(OR(G328=1,I328=1),0,IF(E328=D327,X328,[1]DB!BU328)),[1]DB!BU328)</f>
        <v>0</v>
      </c>
      <c r="BV328" s="25">
        <f>IF(B6=13,IF(OR(G328=1,I328=1),0,IF(E328=D327,AD328,[1]DB!BV328)),[1]DB!BV328)</f>
        <v>-1</v>
      </c>
      <c r="BW328" s="25">
        <f>IF(B6=13,IF(OR(G328=1,I328=1),0,IF(E328=D328,R328,[1]DB!BW328)),[1]DB!BW328)</f>
        <v>0</v>
      </c>
      <c r="BX328" s="25">
        <f>IF(B6=13,IF(OR(G328=1,I328=1),0,IF(E328=D328,U328,[1]DB!BX328)),[1]DB!BX328)</f>
        <v>0</v>
      </c>
      <c r="BY328" s="25">
        <f>IF(B6=13,IF(OR(G328=1,I328=1),0,IF(E328=D328,X328,[1]DB!BY328)),[1]DB!BY328)</f>
        <v>0</v>
      </c>
      <c r="BZ328" s="25">
        <f>IF(B6=13,IF(OR(G328=1,I328=1),0,IF(E328=D328,AD328,[1]DB!BZ328)),[1]DB!BZ328)</f>
        <v>0</v>
      </c>
      <c r="CA328" s="25">
        <f>(RANK(Y328,Y317:Y328,1)*169)+(RANK(S328,S317:S328,1)*13)+RANK(V328,V317:V328,0)</f>
        <v>538</v>
      </c>
      <c r="CB328" s="25">
        <f>RANK(CA328,CA317:CA328,1)</f>
        <v>3</v>
      </c>
      <c r="CC328" s="25">
        <f>IF(CB328=CB317,AE328,0)+IF(CB328=CB318,AI328,0)+IF(CB328=CB319,AM328,0)+IF(CB328=CB320,AQ328,0)+IF(CB328=CB321,AU328,0)+IF(CB328=CB322,AY328,0)+IF(CB328=CB323,BC328,0)+IF(CB328=CB324,BG328,0)+IF(CB328=CB325,BK328,0)+IF(CB328=CB326,BO328,0)+IF(CB328=CB327,BS328,0)+IF(CB328=CB328,BW328,0)</f>
        <v>0</v>
      </c>
      <c r="CD328" s="25">
        <f>IF(CB328=CB317,AF328,0)+IF(CB328=CB318,AJ328,0)+IF(CB328=CB319,AN328,0)+IF(CB328=CB320,AR328,0)+IF(CB328=CB321,AV328,0)+IF(CB328=CB322,AZ328,0)+IF(CB328=CB323,BD328,0)+IF(CB328=CB324,BH328,0)+IF(CB328=CB325,BL328,0)+IF(CB328=CB326,BP328,0)+IF(CB328=CB327,BT328,0)+IF(CB328=CB328,BX328,0)</f>
        <v>0</v>
      </c>
      <c r="CE328" s="25">
        <f>IF(CB328=CB317,AG328,0)+IF(CB328=CB318,AK328,0)+IF(CB328=CB319,AO328,0)+IF(CB328=CB320,AS328,0)+IF(CB328=CB321,AW328,0)+IF(CB328=CB322,BA328,0)+IF(CB328=CB323,BE328,0)+IF(CB328=CB324,BI328,0)+IF(CB328=CB325,BM328,0)+IF(CB328=CB326,BQ328,0)+IF(CB328=CB327,BU328,0)+IF(CB328=CB328,BY328,0)</f>
        <v>0</v>
      </c>
      <c r="CF328" s="25">
        <f>(RANK(CE328,CE317:CE328,1)*169)+(RANK(CC328,CC317:CC328,1)*13)+RANK(CD328,CD317:CD328,0)</f>
        <v>183</v>
      </c>
      <c r="CG328" s="25">
        <f>CB328+(RANK(CF328,CF317:CF328,1)*0.01)</f>
        <v>3.01</v>
      </c>
      <c r="CH328" s="25">
        <f>IF(COUNTIF(CG317:CG328,CG328)=2,IF(CG328=CG317,1,0)+IF(CG328=CG318,2,0)+IF(CG328=CG319,3,0)+IF(CG328=CG320,4,0)+IF(CG328=CG321,5,0)+IF(CG328=CG322,6,0)+IF(CG328=CG323,7,0)+IF(CG328=CG324,8,0)+IF(CG328=CG325,9,0)+IF(CG328=CG326,10,0)+IF(CG328=CG327,11,0)+IF(CG328=CG328,12,0)-12,0)</f>
        <v>0</v>
      </c>
      <c r="CI328" s="25">
        <f t="shared" si="17"/>
        <v>0</v>
      </c>
      <c r="CJ328" s="25">
        <f t="shared" si="18"/>
        <v>3.01</v>
      </c>
      <c r="CK328" s="25">
        <f>(RANK(CJ328,CJ317:CJ328,1)*17850625)+(RANK(K328,K317:K328,0)*274625)+(RANK(M328,M317:M328,0)*4225)+(RANK(AC328,AC317:AC328,1)*65)+RANK(C328,C317:C328,0)</f>
        <v>53830930</v>
      </c>
      <c r="CL328" s="25">
        <f>RANK(CK328,CK317:CK328,0)</f>
        <v>10</v>
      </c>
    </row>
    <row r="329" spans="1:90" x14ac:dyDescent="0.15">
      <c r="A329" s="25" t="s">
        <v>17</v>
      </c>
      <c r="B329" s="25" t="s">
        <v>86</v>
      </c>
      <c r="C329" s="25" t="s">
        <v>45</v>
      </c>
      <c r="D329" s="25" t="s">
        <v>102</v>
      </c>
      <c r="E329" s="25" t="s">
        <v>103</v>
      </c>
      <c r="F329" s="25" t="s">
        <v>87</v>
      </c>
      <c r="G329" s="25" t="s">
        <v>88</v>
      </c>
      <c r="H329" s="25" t="s">
        <v>89</v>
      </c>
      <c r="I329" s="25" t="s">
        <v>90</v>
      </c>
      <c r="J329" s="25" t="s">
        <v>91</v>
      </c>
      <c r="K329" s="25" t="s">
        <v>92</v>
      </c>
      <c r="L329" s="25" t="s">
        <v>93</v>
      </c>
      <c r="M329" s="25" t="s">
        <v>94</v>
      </c>
      <c r="N329" s="25" t="s">
        <v>95</v>
      </c>
      <c r="O329" s="25" t="s">
        <v>96</v>
      </c>
      <c r="P329" s="25" t="s">
        <v>78</v>
      </c>
      <c r="Q329" s="25" t="s">
        <v>104</v>
      </c>
      <c r="R329" s="25" t="s">
        <v>73</v>
      </c>
      <c r="S329" s="25" t="s">
        <v>97</v>
      </c>
      <c r="T329" s="25" t="s">
        <v>98</v>
      </c>
      <c r="U329" s="25" t="s">
        <v>105</v>
      </c>
      <c r="V329" s="25" t="s">
        <v>99</v>
      </c>
      <c r="W329" s="25" t="s">
        <v>100</v>
      </c>
      <c r="X329" s="25" t="s">
        <v>106</v>
      </c>
      <c r="Y329" s="25" t="s">
        <v>101</v>
      </c>
      <c r="Z329" s="25" t="s">
        <v>107</v>
      </c>
      <c r="AA329" s="25" t="s">
        <v>79</v>
      </c>
      <c r="AB329" s="25" t="s">
        <v>109</v>
      </c>
      <c r="AC329" s="25" t="s">
        <v>108</v>
      </c>
      <c r="AD329" s="25" t="s">
        <v>110</v>
      </c>
      <c r="AE329" s="175" t="str">
        <f>A330</f>
        <v>Zico</v>
      </c>
      <c r="AF329" s="175"/>
      <c r="AG329" s="175"/>
      <c r="AH329" s="106"/>
      <c r="AI329" s="175" t="str">
        <f>A331</f>
        <v>Flinca</v>
      </c>
      <c r="AJ329" s="175"/>
      <c r="AK329" s="175"/>
      <c r="AL329" s="175"/>
      <c r="AM329" s="175" t="str">
        <f>A332</f>
        <v>Far</v>
      </c>
      <c r="AN329" s="175"/>
      <c r="AO329" s="175"/>
      <c r="AP329" s="175"/>
      <c r="AQ329" s="175" t="str">
        <f>A333</f>
        <v>LUFCMOT</v>
      </c>
      <c r="AR329" s="175"/>
      <c r="AS329" s="175"/>
      <c r="AT329" s="175"/>
      <c r="AU329" s="175" t="str">
        <f>A334</f>
        <v>Frydkær</v>
      </c>
      <c r="AV329" s="175"/>
      <c r="AW329" s="175"/>
      <c r="AX329" s="175"/>
      <c r="AY329" s="175" t="str">
        <f>A335</f>
        <v>Select</v>
      </c>
      <c r="AZ329" s="175"/>
      <c r="BA329" s="175"/>
      <c r="BB329" s="175"/>
      <c r="BC329" s="175" t="str">
        <f>A336</f>
        <v>Chelsea</v>
      </c>
      <c r="BD329" s="175"/>
      <c r="BE329" s="175"/>
      <c r="BF329" s="175"/>
      <c r="BG329" s="175" t="str">
        <f>A337</f>
        <v>Lauge</v>
      </c>
      <c r="BH329" s="175"/>
      <c r="BI329" s="175"/>
      <c r="BJ329" s="175"/>
      <c r="BK329" s="175" t="str">
        <f>A338</f>
        <v>Murer</v>
      </c>
      <c r="BL329" s="175"/>
      <c r="BM329" s="175"/>
      <c r="BN329" s="175"/>
      <c r="BO329" s="175" t="str">
        <f>A339</f>
        <v>Halvor</v>
      </c>
      <c r="BP329" s="175"/>
      <c r="BQ329" s="175"/>
      <c r="BR329" s="175"/>
      <c r="BS329" s="175" t="str">
        <f>A340</f>
        <v>Lund</v>
      </c>
      <c r="BT329" s="175"/>
      <c r="BU329" s="175"/>
      <c r="BV329" s="175"/>
      <c r="BW329" s="175" t="str">
        <f>A341</f>
        <v>Nuser</v>
      </c>
      <c r="BX329" s="175"/>
      <c r="BY329" s="175"/>
      <c r="BZ329" s="175"/>
      <c r="CA329" s="25" t="s">
        <v>111</v>
      </c>
      <c r="CB329" s="25" t="s">
        <v>112</v>
      </c>
      <c r="CC329" s="25" t="s">
        <v>25</v>
      </c>
      <c r="CD329" s="25" t="s">
        <v>26</v>
      </c>
      <c r="CE329" s="25" t="s">
        <v>113</v>
      </c>
      <c r="CF329" s="175" t="s">
        <v>114</v>
      </c>
      <c r="CG329" s="175"/>
      <c r="CH329" s="175">
        <v>2</v>
      </c>
      <c r="CI329" s="175"/>
      <c r="CJ329" s="106"/>
      <c r="CL329" s="25" t="s">
        <v>115</v>
      </c>
    </row>
    <row r="330" spans="1:90" x14ac:dyDescent="0.15">
      <c r="A330" s="25" t="str">
        <f>[1]DB!A330</f>
        <v>Zico</v>
      </c>
      <c r="B330" s="25" t="str">
        <f>[1]DB!B330</f>
        <v>Zico (3)</v>
      </c>
      <c r="C330" s="25">
        <f>[1]DB!C330</f>
        <v>52</v>
      </c>
      <c r="D330" s="25">
        <f>D317</f>
        <v>1</v>
      </c>
      <c r="E330" s="25">
        <f>IF(EVEN(D330)=D330,D330-1,D330+1)</f>
        <v>2</v>
      </c>
      <c r="F330" s="25">
        <f>[1]DB!G330</f>
        <v>0</v>
      </c>
      <c r="G330" s="25">
        <f>IF(B6=13,DGET(A11:K75,"Dis E",N518:N519),F330)</f>
        <v>0</v>
      </c>
      <c r="H330" s="25">
        <f>[1]DB!I330</f>
        <v>0</v>
      </c>
      <c r="I330" s="25">
        <f>IF(B6=13,DGET(A11:K75,"Udm E",N518:N519),H330)</f>
        <v>0</v>
      </c>
      <c r="J330" s="25">
        <f>[1]DB!K330</f>
        <v>0</v>
      </c>
      <c r="K330" s="25">
        <f>IF(B6=13,DGET(A11:K75,"MR E",N518:N519),J330)</f>
        <v>0</v>
      </c>
      <c r="L330" s="25">
        <f>[1]DB!M330</f>
        <v>0</v>
      </c>
      <c r="M330" s="25">
        <f>IF(B6=13,DGET(A11:K75,"Res E",N518:N519),L330)</f>
        <v>0</v>
      </c>
      <c r="N330" s="25">
        <f>[1]DB!O330</f>
        <v>9</v>
      </c>
      <c r="O330" s="25">
        <f>IF(B6=13,IF(AND(G330=0,I330=0),N330+1,0),N330)</f>
        <v>10</v>
      </c>
      <c r="P330" s="25">
        <f>[1]DB!S330</f>
        <v>53</v>
      </c>
      <c r="Q330" s="25">
        <f>IF(A330="",0,DGET(A11:AF75,"Total",N518:N519))</f>
        <v>5</v>
      </c>
      <c r="R330" s="25">
        <f>IF(A330="",0,DGET(A11:AF75,"ES N",N518:N519))</f>
        <v>5</v>
      </c>
      <c r="S330" s="25">
        <f>IF(B6=13,IF(OR(G330=1,I330=1),0,P330+R330),P330)</f>
        <v>58</v>
      </c>
      <c r="T330" s="25">
        <f>[1]DB!V330</f>
        <v>62</v>
      </c>
      <c r="U330" s="25">
        <f>IF(A330="",0,DGET(A329:Q341,"Total N",N546:N547))</f>
        <v>6</v>
      </c>
      <c r="V330" s="25">
        <f>IF(B6=13,IF(OR(G330=1,I330=1),0,T330+U330),T330)</f>
        <v>68</v>
      </c>
      <c r="W330" s="25">
        <f>[1]DB!Y330</f>
        <v>8</v>
      </c>
      <c r="X330" s="25">
        <f>IF(OR(G330=1,I330=1,J330&lt;&gt;K330),0,IF(R330&gt;U330,3,IF(R330=U330,1,0)))</f>
        <v>0</v>
      </c>
      <c r="Y330" s="25">
        <f>IF(B6=13,IF(OR(G330=1,I330=1),0,W330+X330),W330)</f>
        <v>8</v>
      </c>
      <c r="Z330" s="25">
        <f>[1]DB!AC330</f>
        <v>9</v>
      </c>
      <c r="AA330" s="25">
        <f>IF(A330="",0,DGET(A11:AF75,"BU Pl.",N518:N519))</f>
        <v>28</v>
      </c>
      <c r="AB330" s="25">
        <f>(AA330*65)+Z330</f>
        <v>1829</v>
      </c>
      <c r="AC330" s="25">
        <f>IF(B6=13,RANK(AB330,AB330:AB341,1),Z330)</f>
        <v>5</v>
      </c>
      <c r="AD330" s="25">
        <f>IF(B6=13,IF(AA330&gt;DGET(A329:AC341,"BU N",N546:N547),1,IF(AA330=DGET(A329:AC341,"BU N",N546:N547),0,-1)),0)</f>
        <v>-1</v>
      </c>
      <c r="AE330" s="25">
        <f>IF(B6=13,IF(OR(G330=1,I330=1),0,IF(E330=D330,R330,[1]DB!AE330)),[1]DB!AE330)</f>
        <v>0</v>
      </c>
      <c r="AF330" s="25">
        <f>IF(B6=13,IF(OR(G330=1,I330=1),0,IF(E330=D330,U330,[1]DB!AF330)),[1]DB!AF330)</f>
        <v>0</v>
      </c>
      <c r="AG330" s="25">
        <f>IF(B6=13,IF(OR(G330=1,I330=1),0,IF(E330=D330,X330,[1]DB!AG330)),[1]DB!AG330)</f>
        <v>0</v>
      </c>
      <c r="AH330" s="25">
        <f>IF(B6=13,IF(OR(G330=1,I330=1),0,IF(E330=D330,AD330,[1]DB!AH330)),[1]DB!AH330)</f>
        <v>0</v>
      </c>
      <c r="AI330" s="25">
        <f>IF(B6=13,IF(OR(G330=1,I330=1),0,IF(E330=D331,R330,[1]DB!AI330)),[1]DB!AI330)</f>
        <v>4</v>
      </c>
      <c r="AJ330" s="25">
        <f>IF(B6=13,IF(OR(G330=1,I330=1),0,IF(E330=D331,U330,[1]DB!AJ330)),[1]DB!AJ330)</f>
        <v>6</v>
      </c>
      <c r="AK330" s="25">
        <f>IF(B6=13,IF(OR(G330=1,I330=1),0,IF(E330=D331,X330,[1]DB!AK330)),[1]DB!AK330)</f>
        <v>0</v>
      </c>
      <c r="AL330" s="25">
        <f>IF(B6=13,IF(OR(G330=1,I330=1),0,IF(E330=D331,AD330,[1]DB!AL330)),[1]DB!AL330)</f>
        <v>-1</v>
      </c>
      <c r="AM330" s="25">
        <f>IF(B6=13,IF(OR(G330=1,I330=1),0,IF(E330=D332,R330,[1]DB!AM330)),[1]DB!AM330)</f>
        <v>8</v>
      </c>
      <c r="AN330" s="25">
        <f>IF(B6=13,IF(OR(G330=1,I330=1),0,IF(E330=D332,U330,[1]DB!AN330)),[1]DB!AN330)</f>
        <v>6</v>
      </c>
      <c r="AO330" s="25">
        <f>IF(B6=13,IF(OR(G330=1,I330=1),0,IF(E330=D332,X330,[1]DB!AO330)),[1]DB!AO330)</f>
        <v>3</v>
      </c>
      <c r="AP330" s="25">
        <f>IF(B6=13,IF(OR(G330=1,I330=1),0,IF(E330=D332,AD330,[1]DB!AP330)),[1]DB!AP330)</f>
        <v>1</v>
      </c>
      <c r="AQ330" s="25">
        <f>IF(B6=13,IF(OR(G330=1,I330=1),0,IF(E330=D333,R330,[1]DB!AQ330)),[1]DB!AQ330)</f>
        <v>0</v>
      </c>
      <c r="AR330" s="25">
        <f>IF(B6=13,IF(OR(G330=1,I330=1),0,IF(E330=D333,U330,[1]DB!AR330)),[1]DB!AR330)</f>
        <v>0</v>
      </c>
      <c r="AS330" s="25">
        <f>IF(B6=13,IF(OR(G330=1,I330=1),0,IF(E330=D333,X330,[1]DB!AS330)),[1]DB!AS330)</f>
        <v>0</v>
      </c>
      <c r="AT330" s="25">
        <f>IF(B6=13,IF(OR(G330=1,I330=1),0,IF(E330=D333,AD330,[1]DB!AT330)),[1]DB!AT330)</f>
        <v>0</v>
      </c>
      <c r="AU330" s="25">
        <f>IF(B6=13,IF(OR(G330=1,I330=1),0,IF(E330=D334,R330,[1]DB!AU330)),[1]DB!AU330)</f>
        <v>5</v>
      </c>
      <c r="AV330" s="25">
        <f>IF(B6=13,IF(OR(G330=1,I330=1),0,IF(E330=D334,U330,[1]DB!AV330)),[1]DB!AV330)</f>
        <v>7</v>
      </c>
      <c r="AW330" s="25">
        <f>IF(B6=13,IF(OR(G330=1,I330=1),0,IF(E330=D334,X330,[1]DB!AW330)),[1]DB!AW330)</f>
        <v>0</v>
      </c>
      <c r="AX330" s="25">
        <f>IF(B6=13,IF(OR(G330=1,I330=1),0,IF(E330=D334,AD330,[1]DB!AX330)),[1]DB!AX330)</f>
        <v>-1</v>
      </c>
      <c r="AY330" s="25">
        <f>IF(B6=13,IF(OR(G330=1,I330=1),0,IF(E330=D335,R330,[1]DB!AY330)),[1]DB!AY330)</f>
        <v>5</v>
      </c>
      <c r="AZ330" s="25">
        <f>IF(B6=13,IF(OR(G330=1,I330=1),0,IF(E330=D335,U330,[1]DB!AZ330)),[1]DB!AZ330)</f>
        <v>6</v>
      </c>
      <c r="BA330" s="25">
        <f>IF(B6=13,IF(OR(G330=1,I330=1),0,IF(E330=D335,X330,[1]DB!BA330)),[1]DB!BA330)</f>
        <v>0</v>
      </c>
      <c r="BB330" s="25">
        <f>IF(B6=13,IF(OR(G330=1,I330=1),0,IF(E330=D335,AD330,[1]DB!BB330)),[1]DB!BB330)</f>
        <v>-1</v>
      </c>
      <c r="BC330" s="25">
        <f>IF(B6=13,IF(OR(G330=1,I330=1),0,IF(E330=D336,R330,[1]DB!BC330)),[1]DB!BC330)</f>
        <v>8</v>
      </c>
      <c r="BD330" s="25">
        <f>IF(B6=13,IF(OR(G330=1,I330=1),0,IF(E330=D336,U330,[1]DB!BD330)),[1]DB!BD330)</f>
        <v>7</v>
      </c>
      <c r="BE330" s="25">
        <f>IF(B6=13,IF(OR(G330=1,I330=1),0,IF(E330=D336,X330,[1]DB!BE330)),[1]DB!BE330)</f>
        <v>3</v>
      </c>
      <c r="BF330" s="25">
        <f>IF(B6=13,IF(OR(G330=1,I330=1),0,IF(E330=D336,AD330,[1]DB!BF330)),[1]DB!BF330)</f>
        <v>1</v>
      </c>
      <c r="BG330" s="25">
        <f>IF(B6=13,IF(OR(G330=1,I330=1),0,IF(E330=D337,R330,[1]DB!BG330)),[1]DB!BG330)</f>
        <v>8</v>
      </c>
      <c r="BH330" s="25">
        <f>IF(B6=13,IF(OR(G330=1,I330=1),0,IF(E330=D337,U330,[1]DB!BH330)),[1]DB!BH330)</f>
        <v>8</v>
      </c>
      <c r="BI330" s="25">
        <f>IF(B6=13,IF(OR(G330=1,I330=1),0,IF(E330=D337,X330,[1]DB!BI330)),[1]DB!BI330)</f>
        <v>1</v>
      </c>
      <c r="BJ330" s="25">
        <f>IF(B6=13,IF(OR(G330=1,I330=1),0,IF(E330=D337,AD330,[1]DB!BJ330)),[1]DB!BJ330)</f>
        <v>1</v>
      </c>
      <c r="BK330" s="25">
        <f>IF(B6=13,IF(OR(G330=1,I330=1),0,IF(E330=D338,R330,[1]DB!BK330)),[1]DB!BK330)</f>
        <v>5</v>
      </c>
      <c r="BL330" s="25">
        <f>IF(B6=13,IF(OR(G330=1,I330=1),0,IF(E330=D338,U330,[1]DB!BL330)),[1]DB!BL330)</f>
        <v>5</v>
      </c>
      <c r="BM330" s="25">
        <f>IF(B6=13,IF(OR(G330=1,I330=1),0,IF(E330=D338,X330,[1]DB!BM330)),[1]DB!BM330)</f>
        <v>1</v>
      </c>
      <c r="BN330" s="25">
        <f>IF(B6=13,IF(OR(G330=1,I330=1),0,IF(E330=D338,AD330,[1]DB!BN330)),[1]DB!BN330)</f>
        <v>-1</v>
      </c>
      <c r="BO330" s="25">
        <f>IF(B6=13,IF(OR(G330=1,I330=1),0,IF(E330=D339,R330,[1]DB!BO330)),[1]DB!BO330)</f>
        <v>4</v>
      </c>
      <c r="BP330" s="25">
        <f>IF(B6=13,IF(OR(G330=1,I330=1),0,IF(E330=D339,U330,[1]DB!BP330)),[1]DB!BP330)</f>
        <v>8</v>
      </c>
      <c r="BQ330" s="25">
        <f>IF(B6=13,IF(OR(G330=1,I330=1),0,IF(E330=D339,X330,[1]DB!BQ330)),[1]DB!BQ330)</f>
        <v>0</v>
      </c>
      <c r="BR330" s="25">
        <f>IF(B6=13,IF(OR(G330=1,I330=1),0,IF(E330=D339,AD330,[1]DB!BR330)),[1]DB!BR330)</f>
        <v>-1</v>
      </c>
      <c r="BS330" s="25">
        <f>IF(B6=13,IF(OR(G330=1,I330=1),0,IF(E330=D340,R330,[1]DB!BS330)),[1]DB!BS330)</f>
        <v>6</v>
      </c>
      <c r="BT330" s="25">
        <f>IF(B6=13,IF(OR(G330=1,I330=1),0,IF(E330=D340,U330,[1]DB!BT330)),[1]DB!BT330)</f>
        <v>8</v>
      </c>
      <c r="BU330" s="25">
        <f>IF(B6=13,IF(OR(G330=1,I330=1),0,IF(E330=D340,X330,[1]DB!BU330)),[1]DB!BU330)</f>
        <v>0</v>
      </c>
      <c r="BV330" s="25">
        <f>IF(B6=13,IF(OR(G330=1,I330=1),0,IF(E330=D340,AD330,[1]DB!BV330)),[1]DB!BV330)</f>
        <v>-1</v>
      </c>
      <c r="BW330" s="25">
        <f>IF(B6=13,IF(OR(G330=1,I330=1),0,IF(E330=D341,R330,[1]DB!BW330)),[1]DB!BW330)</f>
        <v>5</v>
      </c>
      <c r="BX330" s="25">
        <f>IF(B6=13,IF(OR(G330=1,I330=1),0,IF(E330=D341,U330,[1]DB!BX330)),[1]DB!BX330)</f>
        <v>7</v>
      </c>
      <c r="BY330" s="25">
        <f>IF(B6=13,IF(OR(G330=1,I330=1),0,IF(E330=D341,X330,[1]DB!BY330)),[1]DB!BY330)</f>
        <v>0</v>
      </c>
      <c r="BZ330" s="25">
        <f>IF(B6=13,IF(OR(G330=1,I330=1),0,IF(E330=D341,AD330,[1]DB!BZ330)),[1]DB!BZ330)</f>
        <v>-1</v>
      </c>
      <c r="CA330" s="25">
        <f>(RANK(Y330,Y330:Y341,1)*169)+(RANK(S330,S330:S341,1)*13)+RANK(V330,V330:V341,0)</f>
        <v>352</v>
      </c>
      <c r="CB330" s="25">
        <f>RANK(CA330,CA330:CA341,1)</f>
        <v>2</v>
      </c>
      <c r="CC330" s="25">
        <f>IF(CB330=CB330,AE330,0)+IF(CB330=CB331,AI330,0)+IF(CB330=CB332,AM330,0)+IF(CB330=CB333,AQ330,0)+IF(CB330=CB334,AU330,0)+IF(CB330=CB335,AY330,0)+IF(CB330=CB336,BC330,0)+IF(CB330=CB337,BG330,0)+IF(CB330=CB338,BK330,0)+IF(CB330=CB339,BO330,0)+IF(CB330=CB340,BS330,0)+IF(CB330=CB341,BW330,0)</f>
        <v>0</v>
      </c>
      <c r="CD330" s="25">
        <f>IF(CB330=CB330,AF330,0)+IF(CB330=CB331,AJ330,0)+IF(CB330=CB332,AN330,0)+IF(CB330=CB333,AR330,0)+IF(CB330=CB334,AV330,0)+IF(CB330=CB335,AZ330,0)+IF(CB330=CB336,BD330,0)+IF(CB330=CB337,BH330,0)+IF(CB330=CB338,BL330,0)+IF(CB330=CB339,BP330,0)+IF(CB330=CB340,BT330,0)+IF(CB330=CB341,BX330,0)</f>
        <v>0</v>
      </c>
      <c r="CE330" s="25">
        <f>IF(CB330=CB330,AG330,0)+IF(CB330=CB331,AK330,0)+IF(CB330=CB332,AO330,0)+IF(CB330=CB333,AS330,0)+IF(CB330=CB334,AW330,0)+IF(CB330=CB335,BA330,0)+IF(CB330=CB336,BE330,0)+IF(CB330=CB337,BI330,0)+IF(CB330=CB338,BM330,0)+IF(CB330=CB339,BQ330,0)+IF(CB330=CB340,BU330,0)+IF(CB330=CB341,BY330,0)</f>
        <v>0</v>
      </c>
      <c r="CF330" s="25">
        <f>(RANK(CE330,CE330:CE341,1)*169)+(RANK(CC330,CC330:CC341,1)*13)+RANK(CD330,CD330:CD341,0)</f>
        <v>183</v>
      </c>
      <c r="CG330" s="25">
        <f>CB330+(RANK(CF330,CF330:CF341,1)*0.01)</f>
        <v>2.0099999999999998</v>
      </c>
      <c r="CH330" s="25">
        <f>IF(COUNTIF(CG330:CG341,CG330)=2,IF(CG330=CG330,1,0)+IF(CG330=CG331,2,0)+IF(CG330=CG332,3,0)+IF(CG330=CG333,4,0)+IF(CG330=CG334,5,0)+IF(CG330=CG335,6,0)+IF(CG330=CG336,7,0)+IF(CG330=CG337,8,0)+IF(CG330=CG338,9,0)+IF(CG330=CG339,10,0)+IF(CG330=CG340,11,0)+IF(CG330=CG341,12,0)-1,0)</f>
        <v>0</v>
      </c>
      <c r="CI330" s="25">
        <f>IF(CH330=1,AH330,0)+IF(CH330=2,AL330,0)+IF(CH330=3,AP330,0)+IF(CH330=4,AT330,0)+IF(CH330=5,AX330,0)+IF(CH330=6,BB330,0)+IF(CH330=7,BF330,0)+IF(CH330=8,BJ330,0)+IF(CH330=9,BN330,0)+IF(CH330=10,BR330,0)+IF(CH330=11,BV330,0)+IF(CH330=12,BZ330,0)</f>
        <v>0</v>
      </c>
      <c r="CJ330" s="25">
        <f>IF(CI330=1,CB330+0.01,IF(CI330=-1,CB330,CG330))</f>
        <v>2.0099999999999998</v>
      </c>
      <c r="CK330" s="25">
        <f>(RANK(CJ330,CJ330:CJ341,1)*17850625)+(RANK(K330,K330:K341,0)*274625)+(RANK(M330,M330:M341,0)*4225)+(RANK(AC330,AC330:AC341,1)*65)+RANK(C330,C330:C341,0)</f>
        <v>35984651</v>
      </c>
      <c r="CL330" s="25">
        <f>RANK(CK330,CK330:CK341,0)</f>
        <v>11</v>
      </c>
    </row>
    <row r="331" spans="1:90" x14ac:dyDescent="0.15">
      <c r="A331" s="25" t="str">
        <f>[1]DB!A331</f>
        <v>Flinca</v>
      </c>
      <c r="B331" s="25" t="str">
        <f>[1]DB!B331</f>
        <v>Flinca (3)</v>
      </c>
      <c r="C331" s="25">
        <f>[1]DB!C331</f>
        <v>11</v>
      </c>
      <c r="D331" s="25">
        <f t="shared" ref="D331:D341" si="20">D318</f>
        <v>11</v>
      </c>
      <c r="E331" s="25">
        <f>IF(EVEN(D331)=D331,D331-1,D331+1)</f>
        <v>12</v>
      </c>
      <c r="F331" s="25">
        <f>[1]DB!G331</f>
        <v>0</v>
      </c>
      <c r="G331" s="25">
        <f>IF(B6=13,DGET(A11:K75,"Dis E",O518:O519),F331)</f>
        <v>0</v>
      </c>
      <c r="H331" s="25">
        <f>[1]DB!I331</f>
        <v>0</v>
      </c>
      <c r="I331" s="25">
        <f>IF(B6=13,DGET(A11:K75,"Udm E",O518:O519),H331)</f>
        <v>0</v>
      </c>
      <c r="J331" s="25">
        <f>[1]DB!K331</f>
        <v>0</v>
      </c>
      <c r="K331" s="25">
        <f>IF(B6=13,DGET(A11:K75,"MR E",O518:O519),J331)</f>
        <v>0</v>
      </c>
      <c r="L331" s="25">
        <f>[1]DB!M331</f>
        <v>0</v>
      </c>
      <c r="M331" s="25">
        <f>IF(B6=13,DGET(A11:K75,"Res E",O518:O519),L331)</f>
        <v>0</v>
      </c>
      <c r="N331" s="25">
        <f>[1]DB!O331</f>
        <v>9</v>
      </c>
      <c r="O331" s="25">
        <f>IF(B6=13,IF(AND(G331=0,I331=0),N331+1,0),N331)</f>
        <v>10</v>
      </c>
      <c r="P331" s="25">
        <f>[1]DB!S331</f>
        <v>65</v>
      </c>
      <c r="Q331" s="25">
        <f>IF(A331="",0,DGET(A11:AF75,"Total",O518:O519))</f>
        <v>5</v>
      </c>
      <c r="R331" s="25">
        <f>IF(A331="",0,DGET(A11:AF75,"ES N",O518:O519))</f>
        <v>5</v>
      </c>
      <c r="S331" s="25">
        <f>IF(B6=13,IF(OR(G331=1,I331=1),0,P331+R331),P331)</f>
        <v>70</v>
      </c>
      <c r="T331" s="25">
        <f>[1]DB!V331</f>
        <v>59</v>
      </c>
      <c r="U331" s="25">
        <f>IF(A331="",0,DGET(A329:Q341,"Total N",O546:O547))</f>
        <v>4</v>
      </c>
      <c r="V331" s="25">
        <f>IF(B6=13,IF(OR(G331=1,I331=1),0,T331+U331),T331)</f>
        <v>63</v>
      </c>
      <c r="W331" s="25">
        <f>[1]DB!Y331</f>
        <v>16</v>
      </c>
      <c r="X331" s="25">
        <f t="shared" ref="X331:X341" si="21">IF(OR(G331=1,I331=1,J331&lt;&gt;K331),0,IF(R331&gt;U331,3,IF(R331=U331,1,0)))</f>
        <v>3</v>
      </c>
      <c r="Y331" s="25">
        <f>IF(B6=13,IF(OR(G331=1,I331=1),0,W331+X331),W331)</f>
        <v>19</v>
      </c>
      <c r="Z331" s="25">
        <f>[1]DB!AC331</f>
        <v>2</v>
      </c>
      <c r="AA331" s="25">
        <f>IF(A331="",0,DGET(A11:AF75,"BU Pl.",O518:O519))</f>
        <v>32</v>
      </c>
      <c r="AB331" s="25">
        <f t="shared" ref="AB331:AB341" si="22">(AA331*65)+Z331</f>
        <v>2082</v>
      </c>
      <c r="AC331" s="25">
        <f>IF(B6=13,RANK(AB331,AB330:AB341,1),Z331)</f>
        <v>8</v>
      </c>
      <c r="AD331" s="25">
        <f>IF(B6=13,IF(AA331&gt;DGET(A329:AC341,"BU N",O546:O547),1,IF(AA331=DGET(A329:AC341,"BU N",O546:O547),0,-1)),0)</f>
        <v>1</v>
      </c>
      <c r="AE331" s="25">
        <f>IF(B6=13,IF(OR(G331=1,I331=1),0,IF(E331=D330,R331,[1]DB!AE331)),[1]DB!AE331)</f>
        <v>6</v>
      </c>
      <c r="AF331" s="25">
        <f>IF(B6=13,IF(OR(G331=1,I331=1),0,IF(E331=D330,U331,[1]DB!AF331)),[1]DB!AF331)</f>
        <v>4</v>
      </c>
      <c r="AG331" s="25">
        <f>IF(B6=13,IF(OR(G331=1,I331=1),0,IF(E331=D330,X331,[1]DB!AG331)),[1]DB!AG331)</f>
        <v>3</v>
      </c>
      <c r="AH331" s="25">
        <f>IF(B6=13,IF(OR(G331=1,I331=1),0,IF(E331=D330,AD331,[1]DB!AH331)),[1]DB!AH331)</f>
        <v>1</v>
      </c>
      <c r="AI331" s="25">
        <f>IF(B6=13,IF(OR(G331=1,I331=1),0,IF(E331=D331,R331,[1]DB!AI331)),[1]DB!AI331)</f>
        <v>0</v>
      </c>
      <c r="AJ331" s="25">
        <f>IF(B6=13,IF(OR(G331=1,I331=1),0,IF(E331=D331,U331,[1]DB!AJ331)),[1]DB!AJ331)</f>
        <v>0</v>
      </c>
      <c r="AK331" s="25">
        <f>IF(B6=13,IF(OR(G331=1,I331=1),0,IF(E331=D331,X331,[1]DB!AK331)),[1]DB!AK331)</f>
        <v>0</v>
      </c>
      <c r="AL331" s="25">
        <f>IF(B6=13,IF(OR(G331=1,I331=1),0,IF(E331=D331,AD331,[1]DB!AL331)),[1]DB!AL331)</f>
        <v>0</v>
      </c>
      <c r="AM331" s="25">
        <f>IF(B6=13,IF(OR(G331=1,I331=1),0,IF(E331=D332,R331,[1]DB!AM331)),[1]DB!AM331)</f>
        <v>6</v>
      </c>
      <c r="AN331" s="25">
        <f>IF(B6=13,IF(OR(G331=1,I331=1),0,IF(E331=D332,U331,[1]DB!AN331)),[1]DB!AN331)</f>
        <v>6</v>
      </c>
      <c r="AO331" s="25">
        <f>IF(B6=13,IF(OR(G331=1,I331=1),0,IF(E331=D332,X331,[1]DB!AO331)),[1]DB!AO331)</f>
        <v>1</v>
      </c>
      <c r="AP331" s="25">
        <f>IF(B6=13,IF(OR(G331=1,I331=1),0,IF(E331=D332,AD331,[1]DB!AP331)),[1]DB!AP331)</f>
        <v>-1</v>
      </c>
      <c r="AQ331" s="25">
        <f>IF(B6=13,IF(OR(G331=1,I331=1),0,IF(E331=D333,R331,[1]DB!AQ331)),[1]DB!AQ331)</f>
        <v>5</v>
      </c>
      <c r="AR331" s="25">
        <f>IF(B6=13,IF(OR(G331=1,I331=1),0,IF(E331=D333,U331,[1]DB!AR331)),[1]DB!AR331)</f>
        <v>4</v>
      </c>
      <c r="AS331" s="25">
        <f>IF(B6=13,IF(OR(G331=1,I331=1),0,IF(E331=D333,X331,[1]DB!AS331)),[1]DB!AS331)</f>
        <v>3</v>
      </c>
      <c r="AT331" s="25">
        <f>IF(B6=13,IF(OR(G331=1,I331=1),0,IF(E331=D333,AD331,[1]DB!AT331)),[1]DB!AT331)</f>
        <v>1</v>
      </c>
      <c r="AU331" s="25">
        <f>IF(B6=13,IF(OR(G331=1,I331=1),0,IF(E331=D334,R331,[1]DB!AU331)),[1]DB!AU331)</f>
        <v>6</v>
      </c>
      <c r="AV331" s="25">
        <f>IF(B6=13,IF(OR(G331=1,I331=1),0,IF(E331=D334,U331,[1]DB!AV331)),[1]DB!AV331)</f>
        <v>8</v>
      </c>
      <c r="AW331" s="25">
        <f>IF(B6=13,IF(OR(G331=1,I331=1),0,IF(E331=D334,X331,[1]DB!AW331)),[1]DB!AW331)</f>
        <v>0</v>
      </c>
      <c r="AX331" s="25">
        <f>IF(B6=13,IF(OR(G331=1,I331=1),0,IF(E331=D334,AD331,[1]DB!AX331)),[1]DB!AX331)</f>
        <v>-1</v>
      </c>
      <c r="AY331" s="25">
        <f>IF(B6=13,IF(OR(G331=1,I331=1),0,IF(E331=D335,R331,[1]DB!AY331)),[1]DB!AY331)</f>
        <v>8</v>
      </c>
      <c r="AZ331" s="25">
        <f>IF(B6=13,IF(OR(G331=1,I331=1),0,IF(E331=D335,U331,[1]DB!AZ331)),[1]DB!AZ331)</f>
        <v>8</v>
      </c>
      <c r="BA331" s="25">
        <f>IF(B6=13,IF(OR(G331=1,I331=1),0,IF(E331=D335,X331,[1]DB!BA331)),[1]DB!BA331)</f>
        <v>1</v>
      </c>
      <c r="BB331" s="25">
        <f>IF(B6=13,IF(OR(G331=1,I331=1),0,IF(E331=D335,AD331,[1]DB!BB331)),[1]DB!BB331)</f>
        <v>-1</v>
      </c>
      <c r="BC331" s="25">
        <f>IF(B6=13,IF(OR(G331=1,I331=1),0,IF(E331=D336,R331,[1]DB!BC331)),[1]DB!BC331)</f>
        <v>7</v>
      </c>
      <c r="BD331" s="25">
        <f>IF(B6=13,IF(OR(G331=1,I331=1),0,IF(E331=D336,U331,[1]DB!BD331)),[1]DB!BD331)</f>
        <v>7</v>
      </c>
      <c r="BE331" s="25">
        <f>IF(B6=13,IF(OR(G331=1,I331=1),0,IF(E331=D336,X331,[1]DB!BE331)),[1]DB!BE331)</f>
        <v>1</v>
      </c>
      <c r="BF331" s="25">
        <f>IF(B6=13,IF(OR(G331=1,I331=1),0,IF(E331=D336,AD331,[1]DB!BF331)),[1]DB!BF331)</f>
        <v>1</v>
      </c>
      <c r="BG331" s="25">
        <f>IF(B6=13,IF(OR(G331=1,I331=1),0,IF(E331=D337,R331,[1]DB!BG331)),[1]DB!BG331)</f>
        <v>9</v>
      </c>
      <c r="BH331" s="25">
        <f>IF(B6=13,IF(OR(G331=1,I331=1),0,IF(E331=D337,U331,[1]DB!BH331)),[1]DB!BH331)</f>
        <v>6</v>
      </c>
      <c r="BI331" s="25">
        <f>IF(B6=13,IF(OR(G331=1,I331=1),0,IF(E331=D337,X331,[1]DB!BI331)),[1]DB!BI331)</f>
        <v>3</v>
      </c>
      <c r="BJ331" s="25">
        <f>IF(B6=13,IF(OR(G331=1,I331=1),0,IF(E331=D337,AD331,[1]DB!BJ331)),[1]DB!BJ331)</f>
        <v>1</v>
      </c>
      <c r="BK331" s="25">
        <f>IF(B6=13,IF(OR(G331=1,I331=1),0,IF(E331=D338,R331,[1]DB!BK331)),[1]DB!BK331)</f>
        <v>8</v>
      </c>
      <c r="BL331" s="25">
        <f>IF(B6=13,IF(OR(G331=1,I331=1),0,IF(E331=D338,U331,[1]DB!BL331)),[1]DB!BL331)</f>
        <v>8</v>
      </c>
      <c r="BM331" s="25">
        <f>IF(B6=13,IF(OR(G331=1,I331=1),0,IF(E331=D338,X331,[1]DB!BM331)),[1]DB!BM331)</f>
        <v>1</v>
      </c>
      <c r="BN331" s="25">
        <f>IF(B6=13,IF(OR(G331=1,I331=1),0,IF(E331=D338,AD331,[1]DB!BN331)),[1]DB!BN331)</f>
        <v>-1</v>
      </c>
      <c r="BO331" s="25">
        <f>IF(B6=13,IF(OR(G331=1,I331=1),0,IF(E331=D339,R331,[1]DB!BO331)),[1]DB!BO331)</f>
        <v>8</v>
      </c>
      <c r="BP331" s="25">
        <f>IF(B6=13,IF(OR(G331=1,I331=1),0,IF(E331=D339,U331,[1]DB!BP331)),[1]DB!BP331)</f>
        <v>6</v>
      </c>
      <c r="BQ331" s="25">
        <f>IF(B6=13,IF(OR(G331=1,I331=1),0,IF(E331=D339,X331,[1]DB!BQ331)),[1]DB!BQ331)</f>
        <v>3</v>
      </c>
      <c r="BR331" s="25">
        <f>IF(B6=13,IF(OR(G331=1,I331=1),0,IF(E331=D339,AD331,[1]DB!BR331)),[1]DB!BR331)</f>
        <v>1</v>
      </c>
      <c r="BS331" s="25">
        <f>IF(B6=13,IF(OR(G331=1,I331=1),0,IF(E331=D340,R331,[1]DB!BS331)),[1]DB!BS331)</f>
        <v>0</v>
      </c>
      <c r="BT331" s="25">
        <f>IF(B6=13,IF(OR(G331=1,I331=1),0,IF(E331=D340,U331,[1]DB!BT331)),[1]DB!BT331)</f>
        <v>0</v>
      </c>
      <c r="BU331" s="25">
        <f>IF(B6=13,IF(OR(G331=1,I331=1),0,IF(E331=D340,X331,[1]DB!BU331)),[1]DB!BU331)</f>
        <v>0</v>
      </c>
      <c r="BV331" s="25">
        <f>IF(B6=13,IF(OR(G331=1,I331=1),0,IF(E331=D340,AD331,[1]DB!BV331)),[1]DB!BV331)</f>
        <v>0</v>
      </c>
      <c r="BW331" s="25">
        <f>IF(B6=13,IF(OR(G331=1,I331=1),0,IF(E331=D341,R331,[1]DB!BW331)),[1]DB!BW331)</f>
        <v>7</v>
      </c>
      <c r="BX331" s="25">
        <f>IF(B6=13,IF(OR(G331=1,I331=1),0,IF(E331=D341,U331,[1]DB!BX331)),[1]DB!BX331)</f>
        <v>6</v>
      </c>
      <c r="BY331" s="25">
        <f>IF(B6=13,IF(OR(G331=1,I331=1),0,IF(E331=D341,X331,[1]DB!BY331)),[1]DB!BY331)</f>
        <v>3</v>
      </c>
      <c r="BZ331" s="25">
        <f>IF(B6=13,IF(OR(G331=1,I331=1),0,IF(E331=D341,AD331,[1]DB!BZ331)),[1]DB!BZ331)</f>
        <v>1</v>
      </c>
      <c r="CA331" s="25">
        <f>(RANK(Y331,Y330:Y341,1)*169)+(RANK(S331,S330:S341,1)*13)+RANK(V331,V330:V341,0)</f>
        <v>1845</v>
      </c>
      <c r="CB331" s="25">
        <f>RANK(CA331,CA330:CA341,1)</f>
        <v>11</v>
      </c>
      <c r="CC331" s="25">
        <f>IF(CB331=CB330,AE331,0)+IF(CB331=CB331,AI331,0)+IF(CB331=CB332,AM331,0)+IF(CB331=CB333,AQ331,0)+IF(CB331=CB334,AU331,0)+IF(CB331=CB335,AY331,0)+IF(CB331=CB336,BC331,0)+IF(CB331=CB337,BG331,0)+IF(CB331=CB338,BK331,0)+IF(CB331=CB339,BO331,0)+IF(CB331=CB340,BS331,0)+IF(CB331=CB341,BW331,0)</f>
        <v>0</v>
      </c>
      <c r="CD331" s="25">
        <f>IF(CB331=CB330,AF331,0)+IF(CB331=CB331,AJ331,0)+IF(CB331=CB332,AN331,0)+IF(CB331=CB333,AR331,0)+IF(CB331=CB334,AV331,0)+IF(CB331=CB335,AZ331,0)+IF(CB331=CB336,BD331,0)+IF(CB331=CB337,BH331,0)+IF(CB331=CB338,BL331,0)+IF(CB331=CB339,BP331,0)+IF(CB331=CB340,BT331,0)+IF(CB331=CB341,BX331,0)</f>
        <v>0</v>
      </c>
      <c r="CE331" s="25">
        <f>IF(CB331=CB330,AG331,0)+IF(CB331=CB331,AK331,0)+IF(CB331=CB332,AO331,0)+IF(CB331=CB333,AS331,0)+IF(CB331=CB334,AW331,0)+IF(CB331=CB335,BA331,0)+IF(CB331=CB336,BE331,0)+IF(CB331=CB337,BI331,0)+IF(CB331=CB338,BM331,0)+IF(CB331=CB339,BQ331,0)+IF(CB331=CB340,BU331,0)+IF(CB331=CB341,BY331,0)</f>
        <v>0</v>
      </c>
      <c r="CF331" s="25">
        <f>(RANK(CE331,CE330:CE341,1)*169)+(RANK(CC331,CC330:CC341,1)*13)+RANK(CD331,CD330:CD341,0)</f>
        <v>183</v>
      </c>
      <c r="CG331" s="25">
        <f>CB331+(RANK(CF331,CF330:CF341,1)*0.01)</f>
        <v>11.01</v>
      </c>
      <c r="CH331" s="25">
        <f>IF(COUNTIF(CG330:CG341,CG331)=2,IF(CG331=CG330,1,0)+IF(CG331=CG331,2,0)+IF(CG331=CG332,3,0)+IF(CG331=CG333,4,0)+IF(CG331=CG334,5,0)+IF(CG331=CG335,6,0)+IF(CG331=CG336,7,0)+IF(CG331=CG337,8,0)+IF(CG331=CG338,9,0)+IF(CG331=CG339,10,0)+IF(CG331=CG340,11,0)+IF(CG331=CG341,12,0)-2,0)</f>
        <v>0</v>
      </c>
      <c r="CI331" s="25">
        <f t="shared" ref="CI331:CI341" si="23">IF(CH331=1,AH331,0)+IF(CH331=2,AL331,0)+IF(CH331=3,AP331,0)+IF(CH331=4,AT331,0)+IF(CH331=5,AX331,0)+IF(CH331=6,BB331,0)+IF(CH331=7,BF331,0)+IF(CH331=8,BJ331,0)+IF(CH331=9,BN331,0)+IF(CH331=10,BR331,0)+IF(CH331=11,BV331,0)+IF(CH331=12,BZ331,0)</f>
        <v>0</v>
      </c>
      <c r="CJ331" s="25">
        <f t="shared" ref="CJ331:CJ341" si="24">IF(CI331=1,CB331+0.01,IF(CI331=-1,CB331,CG331))</f>
        <v>11.01</v>
      </c>
      <c r="CK331" s="25">
        <f>(RANK(CJ331,CJ330:CJ341,1)*17850625)+(RANK(K331,K330:K341,0)*274625)+(RANK(M331,M330:M341,0)*4225)+(RANK(AC331,AC330:AC341,1)*65)+RANK(C331,C330:C341,0)</f>
        <v>196640480</v>
      </c>
      <c r="CL331" s="25">
        <f>RANK(CK331,CK330:CK341,0)</f>
        <v>2</v>
      </c>
    </row>
    <row r="332" spans="1:90" x14ac:dyDescent="0.15">
      <c r="A332" s="25" t="str">
        <f>[1]DB!A332</f>
        <v>Far</v>
      </c>
      <c r="B332" s="25" t="str">
        <f>[1]DB!B332</f>
        <v>Far (3)</v>
      </c>
      <c r="C332" s="25">
        <f>[1]DB!C332</f>
        <v>10</v>
      </c>
      <c r="D332" s="25">
        <f t="shared" si="20"/>
        <v>3</v>
      </c>
      <c r="E332" s="25">
        <f t="shared" ref="E332:E341" si="25">IF(EVEN(D332)=D332,D332-1,D332+1)</f>
        <v>4</v>
      </c>
      <c r="F332" s="25">
        <f>[1]DB!G332</f>
        <v>0</v>
      </c>
      <c r="G332" s="25">
        <f>IF(B6=13,DGET(A11:K75,"Dis E",P518:P519),F332)</f>
        <v>0</v>
      </c>
      <c r="H332" s="25">
        <f>[1]DB!I332</f>
        <v>0</v>
      </c>
      <c r="I332" s="25">
        <f>IF(B6=13,DGET(A11:K75,"Udm E",P518:P519),H332)</f>
        <v>0</v>
      </c>
      <c r="J332" s="25">
        <f>[1]DB!K332</f>
        <v>0</v>
      </c>
      <c r="K332" s="25">
        <f>IF(B6=13,DGET(A11:K75,"MR E",P518:P519),J332)</f>
        <v>0</v>
      </c>
      <c r="L332" s="25">
        <f>[1]DB!M332</f>
        <v>0</v>
      </c>
      <c r="M332" s="25">
        <f>IF(B6=13,DGET(A11:K75,"Res E",P518:P519),L332)</f>
        <v>0</v>
      </c>
      <c r="N332" s="25">
        <f>[1]DB!O332</f>
        <v>9</v>
      </c>
      <c r="O332" s="25">
        <f>IF(B6=13,IF(AND(G332=0,I332=0),N332+1,0),N332)</f>
        <v>10</v>
      </c>
      <c r="P332" s="25">
        <f>[1]DB!S332</f>
        <v>63</v>
      </c>
      <c r="Q332" s="25">
        <f>IF(A332="",0,DGET(A11:AF75,"Total",P518:P519))</f>
        <v>6</v>
      </c>
      <c r="R332" s="25">
        <f>IF(A332="",0,DGET(A11:AF75,"ES N",P518:P519))</f>
        <v>6</v>
      </c>
      <c r="S332" s="25">
        <f>IF(B6=13,IF(OR(G332=1,I332=1),0,P332+R332),P332)</f>
        <v>69</v>
      </c>
      <c r="T332" s="25">
        <f>[1]DB!V332</f>
        <v>61</v>
      </c>
      <c r="U332" s="25">
        <f>IF(A332="",0,DGET(A329:Q341,"Total N",P546:P547))</f>
        <v>4</v>
      </c>
      <c r="V332" s="25">
        <f>IF(B6=13,IF(OR(G332=1,I332=1),0,T332+U332),T332)</f>
        <v>65</v>
      </c>
      <c r="W332" s="25">
        <f>[1]DB!Y332</f>
        <v>16</v>
      </c>
      <c r="X332" s="25">
        <f t="shared" si="21"/>
        <v>3</v>
      </c>
      <c r="Y332" s="25">
        <f>IF(B6=13,IF(OR(G332=1,I332=1),0,W332+X332),W332)</f>
        <v>19</v>
      </c>
      <c r="Z332" s="25">
        <f>[1]DB!AC332</f>
        <v>11</v>
      </c>
      <c r="AA332" s="25">
        <f>IF(A332="",0,DGET(A11:AF75,"BU Pl.",P518:P519))</f>
        <v>52</v>
      </c>
      <c r="AB332" s="25">
        <f t="shared" si="22"/>
        <v>3391</v>
      </c>
      <c r="AC332" s="25">
        <f>IF(B6=13,RANK(AB332,AB330:AB341,1),Z332)</f>
        <v>12</v>
      </c>
      <c r="AD332" s="25">
        <f>IF(B6=13,IF(AA332&gt;DGET(A329:AC341,"BU N",P546:P547),1,IF(AA332=DGET(A329:AC341,"BU N",P546:P547),0,-1)),0)</f>
        <v>1</v>
      </c>
      <c r="AE332" s="25">
        <f>IF(B6=13,IF(OR(G332=1,I332=1),0,IF(E332=D330,R332,[1]DB!AE332)),[1]DB!AE332)</f>
        <v>6</v>
      </c>
      <c r="AF332" s="25">
        <f>IF(B6=13,IF(OR(G332=1,I332=1),0,IF(E332=D330,U332,[1]DB!AF332)),[1]DB!AF332)</f>
        <v>8</v>
      </c>
      <c r="AG332" s="25">
        <f>IF(B6=13,IF(OR(G332=1,I332=1),0,IF(E332=D330,X332,[1]DB!AG332)),[1]DB!AG332)</f>
        <v>0</v>
      </c>
      <c r="AH332" s="25">
        <f>IF(B6=13,IF(OR(G332=1,I332=1),0,IF(E332=D330,AD332,[1]DB!AH332)),[1]DB!AH332)</f>
        <v>-1</v>
      </c>
      <c r="AI332" s="25">
        <f>IF(B6=13,IF(OR(G332=1,I332=1),0,IF(E332=D331,R332,[1]DB!AI332)),[1]DB!AI332)</f>
        <v>6</v>
      </c>
      <c r="AJ332" s="25">
        <f>IF(B6=13,IF(OR(G332=1,I332=1),0,IF(E332=D331,U332,[1]DB!AJ332)),[1]DB!AJ332)</f>
        <v>6</v>
      </c>
      <c r="AK332" s="25">
        <f>IF(B6=13,IF(OR(G332=1,I332=1),0,IF(E332=D331,X332,[1]DB!AK332)),[1]DB!AK332)</f>
        <v>1</v>
      </c>
      <c r="AL332" s="25">
        <f>IF(B6=13,IF(OR(G332=1,I332=1),0,IF(E332=D331,AD332,[1]DB!AL332)),[1]DB!AL332)</f>
        <v>1</v>
      </c>
      <c r="AM332" s="25">
        <f>IF(B6=13,IF(OR(G332=1,I332=1),0,IF(E332=D332,R332,[1]DB!AM332)),[1]DB!AM332)</f>
        <v>0</v>
      </c>
      <c r="AN332" s="25">
        <f>IF(B6=13,IF(OR(G332=1,I332=1),0,IF(E332=D332,U332,[1]DB!AN332)),[1]DB!AN332)</f>
        <v>0</v>
      </c>
      <c r="AO332" s="25">
        <f>IF(B6=13,IF(OR(G332=1,I332=1),0,IF(E332=D332,X332,[1]DB!AO332)),[1]DB!AO332)</f>
        <v>0</v>
      </c>
      <c r="AP332" s="25">
        <f>IF(B6=13,IF(OR(G332=1,I332=1),0,IF(E332=D332,AD332,[1]DB!AP332)),[1]DB!AP332)</f>
        <v>0</v>
      </c>
      <c r="AQ332" s="25">
        <f>IF(B6=13,IF(OR(G332=1,I332=1),0,IF(E332=D333,R332,[1]DB!AQ332)),[1]DB!AQ332)</f>
        <v>6</v>
      </c>
      <c r="AR332" s="25">
        <f>IF(B6=13,IF(OR(G332=1,I332=1),0,IF(E332=D333,U332,[1]DB!AR332)),[1]DB!AR332)</f>
        <v>5</v>
      </c>
      <c r="AS332" s="25">
        <f>IF(B6=13,IF(OR(G332=1,I332=1),0,IF(E332=D333,X332,[1]DB!AS332)),[1]DB!AS332)</f>
        <v>3</v>
      </c>
      <c r="AT332" s="25">
        <f>IF(B6=13,IF(OR(G332=1,I332=1),0,IF(E332=D333,AD332,[1]DB!AT332)),[1]DB!AT332)</f>
        <v>1</v>
      </c>
      <c r="AU332" s="25">
        <f>IF(B6=13,IF(OR(G332=1,I332=1),0,IF(E332=D334,R332,[1]DB!AU332)),[1]DB!AU332)</f>
        <v>8</v>
      </c>
      <c r="AV332" s="25">
        <f>IF(B6=13,IF(OR(G332=1,I332=1),0,IF(E332=D334,U332,[1]DB!AV332)),[1]DB!AV332)</f>
        <v>8</v>
      </c>
      <c r="AW332" s="25">
        <f>IF(B6=13,IF(OR(G332=1,I332=1),0,IF(E332=D334,X332,[1]DB!AW332)),[1]DB!AW332)</f>
        <v>1</v>
      </c>
      <c r="AX332" s="25">
        <f>IF(B6=13,IF(OR(G332=1,I332=1),0,IF(E332=D334,AD332,[1]DB!AX332)),[1]DB!AX332)</f>
        <v>0</v>
      </c>
      <c r="AY332" s="25">
        <f>IF(B6=13,IF(OR(G332=1,I332=1),0,IF(E332=D335,R332,[1]DB!AY332)),[1]DB!AY332)</f>
        <v>0</v>
      </c>
      <c r="AZ332" s="25">
        <f>IF(B6=13,IF(OR(G332=1,I332=1),0,IF(E332=D335,U332,[1]DB!AZ332)),[1]DB!AZ332)</f>
        <v>0</v>
      </c>
      <c r="BA332" s="25">
        <f>IF(B6=13,IF(OR(G332=1,I332=1),0,IF(E332=D335,X332,[1]DB!BA332)),[1]DB!BA332)</f>
        <v>0</v>
      </c>
      <c r="BB332" s="25">
        <f>IF(B6=13,IF(OR(G332=1,I332=1),0,IF(E332=D335,AD332,[1]DB!BB332)),[1]DB!BB332)</f>
        <v>0</v>
      </c>
      <c r="BC332" s="25">
        <f>IF(B6=13,IF(OR(G332=1,I332=1),0,IF(E332=D336,R332,[1]DB!BC332)),[1]DB!BC332)</f>
        <v>6</v>
      </c>
      <c r="BD332" s="25">
        <f>IF(B6=13,IF(OR(G332=1,I332=1),0,IF(E332=D336,U332,[1]DB!BD332)),[1]DB!BD332)</f>
        <v>5</v>
      </c>
      <c r="BE332" s="25">
        <f>IF(B6=13,IF(OR(G332=1,I332=1),0,IF(E332=D336,X332,[1]DB!BE332)),[1]DB!BE332)</f>
        <v>3</v>
      </c>
      <c r="BF332" s="25">
        <f>IF(B6=13,IF(OR(G332=1,I332=1),0,IF(E332=D336,AD332,[1]DB!BF332)),[1]DB!BF332)</f>
        <v>1</v>
      </c>
      <c r="BG332" s="25">
        <f>IF(B6=13,IF(OR(G332=1,I332=1),0,IF(E332=D337,R332,[1]DB!BG332)),[1]DB!BG332)</f>
        <v>6</v>
      </c>
      <c r="BH332" s="25">
        <f>IF(B6=13,IF(OR(G332=1,I332=1),0,IF(E332=D337,U332,[1]DB!BH332)),[1]DB!BH332)</f>
        <v>4</v>
      </c>
      <c r="BI332" s="25">
        <f>IF(B6=13,IF(OR(G332=1,I332=1),0,IF(E332=D337,X332,[1]DB!BI332)),[1]DB!BI332)</f>
        <v>3</v>
      </c>
      <c r="BJ332" s="25">
        <f>IF(B6=13,IF(OR(G332=1,I332=1),0,IF(E332=D337,AD332,[1]DB!BJ332)),[1]DB!BJ332)</f>
        <v>1</v>
      </c>
      <c r="BK332" s="25">
        <f>IF(B6=13,IF(OR(G332=1,I332=1),0,IF(E332=D338,R332,[1]DB!BK332)),[1]DB!BK332)</f>
        <v>7</v>
      </c>
      <c r="BL332" s="25">
        <f>IF(B6=13,IF(OR(G332=1,I332=1),0,IF(E332=D338,U332,[1]DB!BL332)),[1]DB!BL332)</f>
        <v>6</v>
      </c>
      <c r="BM332" s="25">
        <f>IF(B6=13,IF(OR(G332=1,I332=1),0,IF(E332=D338,X332,[1]DB!BM332)),[1]DB!BM332)</f>
        <v>3</v>
      </c>
      <c r="BN332" s="25">
        <f>IF(B6=13,IF(OR(G332=1,I332=1),0,IF(E332=D338,AD332,[1]DB!BN332)),[1]DB!BN332)</f>
        <v>1</v>
      </c>
      <c r="BO332" s="25">
        <f>IF(B6=13,IF(OR(G332=1,I332=1),0,IF(E332=D339,R332,[1]DB!BO332)),[1]DB!BO332)</f>
        <v>9</v>
      </c>
      <c r="BP332" s="25">
        <f>IF(B6=13,IF(OR(G332=1,I332=1),0,IF(E332=D339,U332,[1]DB!BP332)),[1]DB!BP332)</f>
        <v>8</v>
      </c>
      <c r="BQ332" s="25">
        <f>IF(B6=13,IF(OR(G332=1,I332=1),0,IF(E332=D339,X332,[1]DB!BQ332)),[1]DB!BQ332)</f>
        <v>3</v>
      </c>
      <c r="BR332" s="25">
        <f>IF(B6=13,IF(OR(G332=1,I332=1),0,IF(E332=D339,AD332,[1]DB!BR332)),[1]DB!BR332)</f>
        <v>1</v>
      </c>
      <c r="BS332" s="25">
        <f>IF(B6=13,IF(OR(G332=1,I332=1),0,IF(E332=D340,R332,[1]DB!BS332)),[1]DB!BS332)</f>
        <v>7</v>
      </c>
      <c r="BT332" s="25">
        <f>IF(B6=13,IF(OR(G332=1,I332=1),0,IF(E332=D340,U332,[1]DB!BT332)),[1]DB!BT332)</f>
        <v>7</v>
      </c>
      <c r="BU332" s="25">
        <f>IF(B6=13,IF(OR(G332=1,I332=1),0,IF(E332=D340,X332,[1]DB!BU332)),[1]DB!BU332)</f>
        <v>1</v>
      </c>
      <c r="BV332" s="25">
        <f>IF(B6=13,IF(OR(G332=1,I332=1),0,IF(E332=D340,AD332,[1]DB!BV332)),[1]DB!BV332)</f>
        <v>1</v>
      </c>
      <c r="BW332" s="25">
        <f>IF(B6=13,IF(OR(G332=1,I332=1),0,IF(E332=D341,R332,[1]DB!BW332)),[1]DB!BW332)</f>
        <v>8</v>
      </c>
      <c r="BX332" s="25">
        <f>IF(B6=13,IF(OR(G332=1,I332=1),0,IF(E332=D341,U332,[1]DB!BX332)),[1]DB!BX332)</f>
        <v>8</v>
      </c>
      <c r="BY332" s="25">
        <f>IF(B6=13,IF(OR(G332=1,I332=1),0,IF(E332=D341,X332,[1]DB!BY332)),[1]DB!BY332)</f>
        <v>1</v>
      </c>
      <c r="BZ332" s="25">
        <f>IF(B6=13,IF(OR(G332=1,I332=1),0,IF(E332=D341,AD332,[1]DB!BZ332)),[1]DB!BZ332)</f>
        <v>-1</v>
      </c>
      <c r="CA332" s="25">
        <f>(RANK(Y332,Y330:Y341,1)*169)+(RANK(S332,S330:S341,1)*13)+RANK(V332,V330:V341,0)</f>
        <v>1825</v>
      </c>
      <c r="CB332" s="25">
        <f>RANK(CA332,CA330:CA341,1)</f>
        <v>10</v>
      </c>
      <c r="CC332" s="25">
        <f>IF(CB332=CB330,AE332,0)+IF(CB332=CB331,AI332,0)+IF(CB332=CB332,AM332,0)+IF(CB332=CB333,AQ332,0)+IF(CB332=CB334,AU332,0)+IF(CB332=CB335,AY332,0)+IF(CB332=CB336,BC332,0)+IF(CB332=CB337,BG332,0)+IF(CB332=CB338,BK332,0)+IF(CB332=CB339,BO332,0)+IF(CB332=CB340,BS332,0)+IF(CB332=CB341,BW332,0)</f>
        <v>0</v>
      </c>
      <c r="CD332" s="25">
        <f>IF(CB332=CB330,AF332,0)+IF(CB332=CB331,AJ332,0)+IF(CB332=CB332,AN332,0)+IF(CB332=CB333,AR332,0)+IF(CB332=CB334,AV332,0)+IF(CB332=CB335,AZ332,0)+IF(CB332=CB336,BD332,0)+IF(CB332=CB337,BH332,0)+IF(CB332=CB338,BL332,0)+IF(CB332=CB339,BP332,0)+IF(CB332=CB340,BT332,0)+IF(CB332=CB341,BX332,0)</f>
        <v>0</v>
      </c>
      <c r="CE332" s="25">
        <f>IF(CB332=CB330,AG332,0)+IF(CB332=CB331,AK332,0)+IF(CB332=CB332,AO332,0)+IF(CB332=CB333,AS332,0)+IF(CB332=CB334,AW332,0)+IF(CB332=CB335,BA332,0)+IF(CB332=CB336,BE332,0)+IF(CB332=CB337,BI332,0)+IF(CB332=CB338,BM332,0)+IF(CB332=CB339,BQ332,0)+IF(CB332=CB340,BU332,0)+IF(CB332=CB341,BY332,0)</f>
        <v>0</v>
      </c>
      <c r="CF332" s="25">
        <f>(RANK(CE332,CE330:CE341,1)*169)+(RANK(CC332,CC330:CC341,1)*13)+RANK(CD332,CD330:CD341,0)</f>
        <v>183</v>
      </c>
      <c r="CG332" s="25">
        <f>CB332+(RANK(CF332,CF330:CF341,1)*0.01)</f>
        <v>10.01</v>
      </c>
      <c r="CH332" s="25">
        <f>IF(COUNTIF(CG330:CG341,CG332)=2,IF(CG332=CG330,1,0)+IF(CG332=CG331,2,0)+IF(CG332=CG332,3,0)+IF(CG332=CG333,4,0)+IF(CG332=CG334,5,0)+IF(CG332=CG335,6,0)+IF(CG332=CG336,7,0)+IF(CG332=CG337,8,0)+IF(CG332=CG338,9,0)+IF(CG332=CG339,10,0)+IF(CG332=CG340,11,0)+IF(CG332=CG341,12,0)-3,0)</f>
        <v>0</v>
      </c>
      <c r="CI332" s="25">
        <f t="shared" si="23"/>
        <v>0</v>
      </c>
      <c r="CJ332" s="25">
        <f t="shared" si="24"/>
        <v>10.01</v>
      </c>
      <c r="CK332" s="25">
        <f>(RANK(CJ332,CJ330:CJ341,1)*17850625)+(RANK(K332,K330:K341,0)*274625)+(RANK(M332,M330:M341,0)*4225)+(RANK(AC332,AC330:AC341,1)*65)+RANK(C332,C330:C341,0)</f>
        <v>178790116</v>
      </c>
      <c r="CL332" s="25">
        <f>RANK(CK332,CK330:CK341,0)</f>
        <v>3</v>
      </c>
    </row>
    <row r="333" spans="1:90" x14ac:dyDescent="0.15">
      <c r="A333" s="25" t="str">
        <f>[1]DB!A333</f>
        <v>LUFCMOT</v>
      </c>
      <c r="B333" s="25" t="str">
        <f>[1]DB!B333</f>
        <v>LUFCMOT (3)</v>
      </c>
      <c r="C333" s="25">
        <f>[1]DB!C333</f>
        <v>31</v>
      </c>
      <c r="D333" s="25">
        <f t="shared" si="20"/>
        <v>12</v>
      </c>
      <c r="E333" s="25">
        <f t="shared" si="25"/>
        <v>11</v>
      </c>
      <c r="F333" s="25">
        <f>[1]DB!G333</f>
        <v>0</v>
      </c>
      <c r="G333" s="25">
        <f>IF(B6=13,DGET(A11:K75,"Dis E",Q518:Q519),F333)</f>
        <v>0</v>
      </c>
      <c r="H333" s="25">
        <f>[1]DB!I333</f>
        <v>0</v>
      </c>
      <c r="I333" s="25">
        <f>IF(B6=13,DGET(A11:K75,"Udm E",Q518:Q519),H333)</f>
        <v>0</v>
      </c>
      <c r="J333" s="25">
        <f>[1]DB!K333</f>
        <v>0</v>
      </c>
      <c r="K333" s="25">
        <f>IF(B6=13,DGET(A11:K75,"MR E",Q518:Q519),J333)</f>
        <v>0</v>
      </c>
      <c r="L333" s="25">
        <f>[1]DB!M333</f>
        <v>0</v>
      </c>
      <c r="M333" s="25">
        <f>IF(B6=13,DGET(A11:K75,"Res E",Q518:Q519),L333)</f>
        <v>0</v>
      </c>
      <c r="N333" s="25">
        <f>[1]DB!O333</f>
        <v>9</v>
      </c>
      <c r="O333" s="25">
        <f>IF(B6=13,IF(AND(G333=0,I333=0),N333+1,0),N333)</f>
        <v>10</v>
      </c>
      <c r="P333" s="25">
        <f>[1]DB!S333</f>
        <v>57</v>
      </c>
      <c r="Q333" s="25">
        <f>IF(A333="",0,DGET(A11:AF75,"Total",Q518:Q519))</f>
        <v>4</v>
      </c>
      <c r="R333" s="25">
        <f>IF(A333="",0,DGET(A11:AF75,"ES N",Q518:Q519))</f>
        <v>4</v>
      </c>
      <c r="S333" s="25">
        <f>IF(B6=13,IF(OR(G333=1,I333=1),0,P333+R333),P333)</f>
        <v>61</v>
      </c>
      <c r="T333" s="25">
        <f>[1]DB!V333</f>
        <v>61</v>
      </c>
      <c r="U333" s="25">
        <f>IF(A333="",0,DGET(A329:Q341,"Total N",Q546:Q547))</f>
        <v>5</v>
      </c>
      <c r="V333" s="25">
        <f>IF(B6=13,IF(OR(G333=1,I333=1),0,T333+U333),T333)</f>
        <v>66</v>
      </c>
      <c r="W333" s="25">
        <f>[1]DB!Y333</f>
        <v>7</v>
      </c>
      <c r="X333" s="25">
        <f t="shared" si="21"/>
        <v>0</v>
      </c>
      <c r="Y333" s="25">
        <f>IF(B6=13,IF(OR(G333=1,I333=1),0,W333+X333),W333)</f>
        <v>7</v>
      </c>
      <c r="Z333" s="25">
        <f>[1]DB!AC333</f>
        <v>6</v>
      </c>
      <c r="AA333" s="25">
        <f>IF(A333="",0,DGET(A11:AF75,"BU Pl.",Q518:Q519))</f>
        <v>13</v>
      </c>
      <c r="AB333" s="25">
        <f t="shared" si="22"/>
        <v>851</v>
      </c>
      <c r="AC333" s="25">
        <f>IF(B6=13,RANK(AB333,AB330:AB341,1),Z333)</f>
        <v>3</v>
      </c>
      <c r="AD333" s="25">
        <f>IF(B6=13,IF(AA333&gt;DGET(A329:AC341,"BU N",Q546:Q547),1,IF(AA333=DGET(A329:AC341,"BU N",Q546:Q547),0,-1)),0)</f>
        <v>-1</v>
      </c>
      <c r="AE333" s="25">
        <f>IF(B6=13,IF(OR(G333=1,I333=1),0,IF(E333=D330,R333,[1]DB!AE333)),[1]DB!AE333)</f>
        <v>0</v>
      </c>
      <c r="AF333" s="25">
        <f>IF(B6=13,IF(OR(G333=1,I333=1),0,IF(E333=D330,U333,[1]DB!AF333)),[1]DB!AF333)</f>
        <v>0</v>
      </c>
      <c r="AG333" s="25">
        <f>IF(B6=13,IF(OR(G333=1,I333=1),0,IF(E333=D330,X333,[1]DB!AG333)),[1]DB!AG333)</f>
        <v>0</v>
      </c>
      <c r="AH333" s="25">
        <f>IF(B6=13,IF(OR(G333=1,I333=1),0,IF(E333=D330,AD333,[1]DB!AH333)),[1]DB!AH333)</f>
        <v>0</v>
      </c>
      <c r="AI333" s="25">
        <f>IF(B6=13,IF(OR(G333=1,I333=1),0,IF(E333=D331,R333,[1]DB!AI333)),[1]DB!AI333)</f>
        <v>4</v>
      </c>
      <c r="AJ333" s="25">
        <f>IF(B6=13,IF(OR(G333=1,I333=1),0,IF(E333=D331,U333,[1]DB!AJ333)),[1]DB!AJ333)</f>
        <v>5</v>
      </c>
      <c r="AK333" s="25">
        <f>IF(B6=13,IF(OR(G333=1,I333=1),0,IF(E333=D331,X333,[1]DB!AK333)),[1]DB!AK333)</f>
        <v>0</v>
      </c>
      <c r="AL333" s="25">
        <f>IF(B6=13,IF(OR(G333=1,I333=1),0,IF(E333=D331,AD333,[1]DB!AL333)),[1]DB!AL333)</f>
        <v>-1</v>
      </c>
      <c r="AM333" s="25">
        <f>IF(B6=13,IF(OR(G333=1,I333=1),0,IF(E333=D332,R333,[1]DB!AM333)),[1]DB!AM333)</f>
        <v>5</v>
      </c>
      <c r="AN333" s="25">
        <f>IF(B6=13,IF(OR(G333=1,I333=1),0,IF(E333=D332,U333,[1]DB!AN333)),[1]DB!AN333)</f>
        <v>6</v>
      </c>
      <c r="AO333" s="25">
        <f>IF(B6=13,IF(OR(G333=1,I333=1),0,IF(E333=D332,X333,[1]DB!AO333)),[1]DB!AO333)</f>
        <v>0</v>
      </c>
      <c r="AP333" s="25">
        <f>IF(B6=13,IF(OR(G333=1,I333=1),0,IF(E333=D332,AD333,[1]DB!AP333)),[1]DB!AP333)</f>
        <v>-1</v>
      </c>
      <c r="AQ333" s="25">
        <f>IF(B6=13,IF(OR(G333=1,I333=1),0,IF(E333=D333,R333,[1]DB!AQ333)),[1]DB!AQ333)</f>
        <v>0</v>
      </c>
      <c r="AR333" s="25">
        <f>IF(B6=13,IF(OR(G333=1,I333=1),0,IF(E333=D333,U333,[1]DB!AR333)),[1]DB!AR333)</f>
        <v>0</v>
      </c>
      <c r="AS333" s="25">
        <f>IF(B6=13,IF(OR(G333=1,I333=1),0,IF(E333=D333,X333,[1]DB!AS333)),[1]DB!AS333)</f>
        <v>0</v>
      </c>
      <c r="AT333" s="25">
        <f>IF(B6=13,IF(OR(G333=1,I333=1),0,IF(E333=D333,AD333,[1]DB!AT333)),[1]DB!AT333)</f>
        <v>0</v>
      </c>
      <c r="AU333" s="25">
        <f>IF(B6=13,IF(OR(G333=1,I333=1),0,IF(E333=D334,R333,[1]DB!AU333)),[1]DB!AU333)</f>
        <v>8</v>
      </c>
      <c r="AV333" s="25">
        <f>IF(B6=13,IF(OR(G333=1,I333=1),0,IF(E333=D334,U333,[1]DB!AV333)),[1]DB!AV333)</f>
        <v>7</v>
      </c>
      <c r="AW333" s="25">
        <f>IF(B6=13,IF(OR(G333=1,I333=1),0,IF(E333=D334,X333,[1]DB!AW333)),[1]DB!AW333)</f>
        <v>3</v>
      </c>
      <c r="AX333" s="25">
        <f>IF(B6=13,IF(OR(G333=1,I333=1),0,IF(E333=D334,AD333,[1]DB!AX333)),[1]DB!AX333)</f>
        <v>1</v>
      </c>
      <c r="AY333" s="25">
        <f>IF(B6=13,IF(OR(G333=1,I333=1),0,IF(E333=D335,R333,[1]DB!AY333)),[1]DB!AY333)</f>
        <v>8</v>
      </c>
      <c r="AZ333" s="25">
        <f>IF(B6=13,IF(OR(G333=1,I333=1),0,IF(E333=D335,U333,[1]DB!AZ333)),[1]DB!AZ333)</f>
        <v>9</v>
      </c>
      <c r="BA333" s="25">
        <f>IF(B6=13,IF(OR(G333=1,I333=1),0,IF(E333=D335,X333,[1]DB!BA333)),[1]DB!BA333)</f>
        <v>0</v>
      </c>
      <c r="BB333" s="25">
        <f>IF(B6=13,IF(OR(G333=1,I333=1),0,IF(E333=D335,AD333,[1]DB!BB333)),[1]DB!BB333)</f>
        <v>-1</v>
      </c>
      <c r="BC333" s="25">
        <f>IF(B6=13,IF(OR(G333=1,I333=1),0,IF(E333=D336,R333,[1]DB!BC333)),[1]DB!BC333)</f>
        <v>6</v>
      </c>
      <c r="BD333" s="25">
        <f>IF(B6=13,IF(OR(G333=1,I333=1),0,IF(E333=D336,U333,[1]DB!BD333)),[1]DB!BD333)</f>
        <v>7</v>
      </c>
      <c r="BE333" s="25">
        <f>IF(B6=13,IF(OR(G333=1,I333=1),0,IF(E333=D336,X333,[1]DB!BE333)),[1]DB!BE333)</f>
        <v>0</v>
      </c>
      <c r="BF333" s="25">
        <f>IF(B6=13,IF(OR(G333=1,I333=1),0,IF(E333=D336,AD333,[1]DB!BF333)),[1]DB!BF333)</f>
        <v>-1</v>
      </c>
      <c r="BG333" s="25">
        <f>IF(B6=13,IF(OR(G333=1,I333=1),0,IF(E333=D337,R333,[1]DB!BG333)),[1]DB!BG333)</f>
        <v>6</v>
      </c>
      <c r="BH333" s="25">
        <f>IF(B6=13,IF(OR(G333=1,I333=1),0,IF(E333=D337,U333,[1]DB!BH333)),[1]DB!BH333)</f>
        <v>5</v>
      </c>
      <c r="BI333" s="25">
        <f>IF(B6=13,IF(OR(G333=1,I333=1),0,IF(E333=D337,X333,[1]DB!BI333)),[1]DB!BI333)</f>
        <v>3</v>
      </c>
      <c r="BJ333" s="25">
        <f>IF(B6=13,IF(OR(G333=1,I333=1),0,IF(E333=D337,AD333,[1]DB!BJ333)),[1]DB!BJ333)</f>
        <v>1</v>
      </c>
      <c r="BK333" s="25">
        <f>IF(B6=13,IF(OR(G333=1,I333=1),0,IF(E333=D338,R333,[1]DB!BK333)),[1]DB!BK333)</f>
        <v>7</v>
      </c>
      <c r="BL333" s="25">
        <f>IF(B6=13,IF(OR(G333=1,I333=1),0,IF(E333=D338,U333,[1]DB!BL333)),[1]DB!BL333)</f>
        <v>8</v>
      </c>
      <c r="BM333" s="25">
        <f>IF(B6=13,IF(OR(G333=1,I333=1),0,IF(E333=D338,X333,[1]DB!BM333)),[1]DB!BM333)</f>
        <v>0</v>
      </c>
      <c r="BN333" s="25">
        <f>IF(B6=13,IF(OR(G333=1,I333=1),0,IF(E333=D338,AD333,[1]DB!BN333)),[1]DB!BN333)</f>
        <v>-1</v>
      </c>
      <c r="BO333" s="25">
        <f>IF(B6=13,IF(OR(G333=1,I333=1),0,IF(E333=D339,R333,[1]DB!BO333)),[1]DB!BO333)</f>
        <v>7</v>
      </c>
      <c r="BP333" s="25">
        <f>IF(B6=13,IF(OR(G333=1,I333=1),0,IF(E333=D339,U333,[1]DB!BP333)),[1]DB!BP333)</f>
        <v>7</v>
      </c>
      <c r="BQ333" s="25">
        <f>IF(B6=13,IF(OR(G333=1,I333=1),0,IF(E333=D339,X333,[1]DB!BQ333)),[1]DB!BQ333)</f>
        <v>1</v>
      </c>
      <c r="BR333" s="25">
        <f>IF(B6=13,IF(OR(G333=1,I333=1),0,IF(E333=D339,AD333,[1]DB!BR333)),[1]DB!BR333)</f>
        <v>-1</v>
      </c>
      <c r="BS333" s="25">
        <f>IF(B6=13,IF(OR(G333=1,I333=1),0,IF(E333=D340,R333,[1]DB!BS333)),[1]DB!BS333)</f>
        <v>5</v>
      </c>
      <c r="BT333" s="25">
        <f>IF(B6=13,IF(OR(G333=1,I333=1),0,IF(E333=D340,U333,[1]DB!BT333)),[1]DB!BT333)</f>
        <v>6</v>
      </c>
      <c r="BU333" s="25">
        <f>IF(B6=13,IF(OR(G333=1,I333=1),0,IF(E333=D340,X333,[1]DB!BU333)),[1]DB!BU333)</f>
        <v>0</v>
      </c>
      <c r="BV333" s="25">
        <f>IF(B6=13,IF(OR(G333=1,I333=1),0,IF(E333=D340,AD333,[1]DB!BV333)),[1]DB!BV333)</f>
        <v>-1</v>
      </c>
      <c r="BW333" s="25">
        <f>IF(B6=13,IF(OR(G333=1,I333=1),0,IF(E333=D341,R333,[1]DB!BW333)),[1]DB!BW333)</f>
        <v>5</v>
      </c>
      <c r="BX333" s="25">
        <f>IF(B6=13,IF(OR(G333=1,I333=1),0,IF(E333=D341,U333,[1]DB!BX333)),[1]DB!BX333)</f>
        <v>6</v>
      </c>
      <c r="BY333" s="25">
        <f>IF(B6=13,IF(OR(G333=1,I333=1),0,IF(E333=D341,X333,[1]DB!BY333)),[1]DB!BY333)</f>
        <v>0</v>
      </c>
      <c r="BZ333" s="25">
        <f>IF(B6=13,IF(OR(G333=1,I333=1),0,IF(E333=D341,AD333,[1]DB!BZ333)),[1]DB!BZ333)</f>
        <v>-1</v>
      </c>
      <c r="CA333" s="25">
        <f>(RANK(Y333,Y330:Y341,1)*169)+(RANK(S333,S330:S341,1)*13)+RANK(V333,V330:V341,0)</f>
        <v>211</v>
      </c>
      <c r="CB333" s="25">
        <f>RANK(CA333,CA330:CA341,1)</f>
        <v>1</v>
      </c>
      <c r="CC333" s="25">
        <f>IF(CB333=CB330,AE333,0)+IF(CB333=CB331,AI333,0)+IF(CB333=CB332,AM333,0)+IF(CB333=CB333,AQ333,0)+IF(CB333=CB334,AU333,0)+IF(CB333=CB335,AY333,0)+IF(CB333=CB336,BC333,0)+IF(CB333=CB337,BG333,0)+IF(CB333=CB338,BK333,0)+IF(CB333=CB339,BO333,0)+IF(CB333=CB340,BS333,0)+IF(CB333=CB341,BW333,0)</f>
        <v>0</v>
      </c>
      <c r="CD333" s="25">
        <f>IF(CB333=CB330,AF333,0)+IF(CB333=CB331,AJ333,0)+IF(CB333=CB332,AN333,0)+IF(CB333=CB333,AR333,0)+IF(CB333=CB334,AV333,0)+IF(CB333=CB335,AZ333,0)+IF(CB333=CB336,BD333,0)+IF(CB333=CB337,BH333,0)+IF(CB333=CB338,BL333,0)+IF(CB333=CB339,BP333,0)+IF(CB333=CB340,BT333,0)+IF(CB333=CB341,BX333,0)</f>
        <v>0</v>
      </c>
      <c r="CE333" s="25">
        <f>IF(CB333=CB330,AG333,0)+IF(CB333=CB331,AK333,0)+IF(CB333=CB332,AO333,0)+IF(CB333=CB333,AS333,0)+IF(CB333=CB334,AW333,0)+IF(CB333=CB335,BA333,0)+IF(CB333=CB336,BE333,0)+IF(CB333=CB337,BI333,0)+IF(CB333=CB338,BM333,0)+IF(CB333=CB339,BQ333,0)+IF(CB333=CB340,BU333,0)+IF(CB333=CB341,BY333,0)</f>
        <v>0</v>
      </c>
      <c r="CF333" s="25">
        <f>(RANK(CE333,CE330:CE341,1)*169)+(RANK(CC333,CC330:CC341,1)*13)+RANK(CD333,CD330:CD341,0)</f>
        <v>183</v>
      </c>
      <c r="CG333" s="25">
        <f>CB333+(RANK(CF333,CF330:CF341,1)*0.01)</f>
        <v>1.01</v>
      </c>
      <c r="CH333" s="25">
        <f>IF(COUNTIF(CG330:CG341,CG333)=2,IF(CG333=CG330,1,0)+IF(CG333=CG331,2,0)+IF(CG333=CG332,3,0)+IF(CG333=CG333,4,0)+IF(CG333=CG334,5,0)+IF(CG333=CG335,6,0)+IF(CG333=CG336,7,0)+IF(CG333=CG337,8,0)+IF(CG333=CG338,9,0)+IF(CG333=CG339,10,0)+IF(CG333=CG340,11,0)+IF(CG333=CG341,12,0)-4,0)</f>
        <v>0</v>
      </c>
      <c r="CI333" s="25">
        <f t="shared" si="23"/>
        <v>0</v>
      </c>
      <c r="CJ333" s="25">
        <f t="shared" si="24"/>
        <v>1.01</v>
      </c>
      <c r="CK333" s="25">
        <f>(RANK(CJ333,CJ330:CJ341,1)*17850625)+(RANK(K333,K330:K341,0)*274625)+(RANK(M333,M330:M341,0)*4225)+(RANK(AC333,AC330:AC341,1)*65)+RANK(C333,C330:C341,0)</f>
        <v>18133901</v>
      </c>
      <c r="CL333" s="25">
        <f>RANK(CK333,CK330:CK341,0)</f>
        <v>12</v>
      </c>
    </row>
    <row r="334" spans="1:90" x14ac:dyDescent="0.15">
      <c r="A334" s="25" t="str">
        <f>[1]DB!A334</f>
        <v>Frydkær</v>
      </c>
      <c r="B334" s="25" t="str">
        <f>[1]DB!B334</f>
        <v>Frydkær (3)</v>
      </c>
      <c r="C334" s="25">
        <f>[1]DB!C334</f>
        <v>13</v>
      </c>
      <c r="D334" s="25">
        <f t="shared" si="20"/>
        <v>5</v>
      </c>
      <c r="E334" s="25">
        <f t="shared" si="25"/>
        <v>6</v>
      </c>
      <c r="F334" s="25">
        <f>[1]DB!G334</f>
        <v>0</v>
      </c>
      <c r="G334" s="25">
        <f>IF(B6=13,DGET(A11:K75,"Dis E",R518:R519),F334)</f>
        <v>0</v>
      </c>
      <c r="H334" s="25">
        <f>[1]DB!I334</f>
        <v>0</v>
      </c>
      <c r="I334" s="25">
        <f>IF(B6=13,DGET(A11:K75,"Udm E",R518:R519),H334)</f>
        <v>0</v>
      </c>
      <c r="J334" s="25">
        <f>[1]DB!K334</f>
        <v>0</v>
      </c>
      <c r="K334" s="25">
        <f>IF(B6=13,DGET(A11:K75,"MR E",R518:R519),J334)</f>
        <v>0</v>
      </c>
      <c r="L334" s="25">
        <f>[1]DB!M334</f>
        <v>1</v>
      </c>
      <c r="M334" s="25">
        <f>IF(B6=13,DGET(A11:K75,"Res E",R518:R519),L334)</f>
        <v>1</v>
      </c>
      <c r="N334" s="25">
        <f>[1]DB!O334</f>
        <v>9</v>
      </c>
      <c r="O334" s="25">
        <f>IF(B6=13,IF(AND(G334=0,I334=0),N334+1,0),N334)</f>
        <v>10</v>
      </c>
      <c r="P334" s="25">
        <f>[1]DB!S334</f>
        <v>67</v>
      </c>
      <c r="Q334" s="25">
        <f>IF(A334="",0,DGET(A11:AF75,"Total",R518:R519))</f>
        <v>6</v>
      </c>
      <c r="R334" s="25">
        <f>IF(A334="",0,DGET(A11:AF75,"ES N",R518:R519))</f>
        <v>6</v>
      </c>
      <c r="S334" s="25">
        <f>IF(B6=13,IF(OR(G334=1,I334=1),0,P334+R334),P334)</f>
        <v>73</v>
      </c>
      <c r="T334" s="25">
        <f>[1]DB!V334</f>
        <v>61</v>
      </c>
      <c r="U334" s="25">
        <f>IF(A334="",0,DGET(A329:Q341,"Total N",R546:R547))</f>
        <v>5</v>
      </c>
      <c r="V334" s="25">
        <f>IF(B6=13,IF(OR(G334=1,I334=1),0,T334+U334),T334)</f>
        <v>66</v>
      </c>
      <c r="W334" s="25">
        <f>[1]DB!Y334</f>
        <v>16</v>
      </c>
      <c r="X334" s="25">
        <f t="shared" si="21"/>
        <v>3</v>
      </c>
      <c r="Y334" s="25">
        <f>IF(B6=13,IF(OR(G334=1,I334=1),0,W334+X334),W334)</f>
        <v>19</v>
      </c>
      <c r="Z334" s="25">
        <f>[1]DB!AC334</f>
        <v>8</v>
      </c>
      <c r="AA334" s="25">
        <f>IF(A334="",0,DGET(A11:AF75,"BU Pl.",R518:R519))</f>
        <v>52</v>
      </c>
      <c r="AB334" s="25">
        <f t="shared" si="22"/>
        <v>3388</v>
      </c>
      <c r="AC334" s="25">
        <f>IF(B6=13,RANK(AB334,AB330:AB341,1),Z334)</f>
        <v>11</v>
      </c>
      <c r="AD334" s="25">
        <f>IF(B6=13,IF(AA334&gt;DGET(A329:AC341,"BU N",R546:R547),1,IF(AA334=DGET(A329:AC341,"BU N",R546:R547),0,-1)),0)</f>
        <v>1</v>
      </c>
      <c r="AE334" s="25">
        <f>IF(B6=13,IF(OR(G334=1,I334=1),0,IF(E334=D330,R334,[1]DB!AE334)),[1]DB!AE334)</f>
        <v>7</v>
      </c>
      <c r="AF334" s="25">
        <f>IF(B6=13,IF(OR(G334=1,I334=1),0,IF(E334=D330,U334,[1]DB!AF334)),[1]DB!AF334)</f>
        <v>5</v>
      </c>
      <c r="AG334" s="25">
        <f>IF(B6=13,IF(OR(G334=1,I334=1),0,IF(E334=D330,X334,[1]DB!AG334)),[1]DB!AG334)</f>
        <v>3</v>
      </c>
      <c r="AH334" s="25">
        <f>IF(B6=13,IF(OR(G334=1,I334=1),0,IF(E334=D330,AD334,[1]DB!AH334)),[1]DB!AH334)</f>
        <v>1</v>
      </c>
      <c r="AI334" s="25">
        <f>IF(B6=13,IF(OR(G334=1,I334=1),0,IF(E334=D331,R334,[1]DB!AI334)),[1]DB!AI334)</f>
        <v>8</v>
      </c>
      <c r="AJ334" s="25">
        <f>IF(B6=13,IF(OR(G334=1,I334=1),0,IF(E334=D331,U334,[1]DB!AJ334)),[1]DB!AJ334)</f>
        <v>6</v>
      </c>
      <c r="AK334" s="25">
        <f>IF(B6=13,IF(OR(G334=1,I334=1),0,IF(E334=D331,X334,[1]DB!AK334)),[1]DB!AK334)</f>
        <v>3</v>
      </c>
      <c r="AL334" s="25">
        <f>IF(B6=13,IF(OR(G334=1,I334=1),0,IF(E334=D331,AD334,[1]DB!AL334)),[1]DB!AL334)</f>
        <v>1</v>
      </c>
      <c r="AM334" s="25">
        <f>IF(B6=13,IF(OR(G334=1,I334=1),0,IF(E334=D332,R334,[1]DB!AM334)),[1]DB!AM334)</f>
        <v>8</v>
      </c>
      <c r="AN334" s="25">
        <f>IF(B6=13,IF(OR(G334=1,I334=1),0,IF(E334=D332,U334,[1]DB!AN334)),[1]DB!AN334)</f>
        <v>8</v>
      </c>
      <c r="AO334" s="25">
        <f>IF(B6=13,IF(OR(G334=1,I334=1),0,IF(E334=D332,X334,[1]DB!AO334)),[1]DB!AO334)</f>
        <v>1</v>
      </c>
      <c r="AP334" s="25">
        <f>IF(B6=13,IF(OR(G334=1,I334=1),0,IF(E334=D332,AD334,[1]DB!AP334)),[1]DB!AP334)</f>
        <v>0</v>
      </c>
      <c r="AQ334" s="25">
        <f>IF(B6=13,IF(OR(G334=1,I334=1),0,IF(E334=D333,R334,[1]DB!AQ334)),[1]DB!AQ334)</f>
        <v>7</v>
      </c>
      <c r="AR334" s="25">
        <f>IF(B6=13,IF(OR(G334=1,I334=1),0,IF(E334=D333,U334,[1]DB!AR334)),[1]DB!AR334)</f>
        <v>8</v>
      </c>
      <c r="AS334" s="25">
        <f>IF(B6=13,IF(OR(G334=1,I334=1),0,IF(E334=D333,X334,[1]DB!AS334)),[1]DB!AS334)</f>
        <v>0</v>
      </c>
      <c r="AT334" s="25">
        <f>IF(B6=13,IF(OR(G334=1,I334=1),0,IF(E334=D333,AD334,[1]DB!AT334)),[1]DB!AT334)</f>
        <v>-1</v>
      </c>
      <c r="AU334" s="25">
        <f>IF(B6=13,IF(OR(G334=1,I334=1),0,IF(E334=D334,R334,[1]DB!AU334)),[1]DB!AU334)</f>
        <v>0</v>
      </c>
      <c r="AV334" s="25">
        <f>IF(B6=13,IF(OR(G334=1,I334=1),0,IF(E334=D334,U334,[1]DB!AV334)),[1]DB!AV334)</f>
        <v>0</v>
      </c>
      <c r="AW334" s="25">
        <f>IF(B6=13,IF(OR(G334=1,I334=1),0,IF(E334=D334,X334,[1]DB!AW334)),[1]DB!AW334)</f>
        <v>0</v>
      </c>
      <c r="AX334" s="25">
        <f>IF(B6=13,IF(OR(G334=1,I334=1),0,IF(E334=D334,AD334,[1]DB!AX334)),[1]DB!AX334)</f>
        <v>0</v>
      </c>
      <c r="AY334" s="25">
        <f>IF(B6=13,IF(OR(G334=1,I334=1),0,IF(E334=D335,R334,[1]DB!AY334)),[1]DB!AY334)</f>
        <v>6</v>
      </c>
      <c r="AZ334" s="25">
        <f>IF(B6=13,IF(OR(G334=1,I334=1),0,IF(E334=D335,U334,[1]DB!AZ334)),[1]DB!AZ334)</f>
        <v>6</v>
      </c>
      <c r="BA334" s="25">
        <f>IF(B6=13,IF(OR(G334=1,I334=1),0,IF(E334=D335,X334,[1]DB!BA334)),[1]DB!BA334)</f>
        <v>1</v>
      </c>
      <c r="BB334" s="25">
        <f>IF(B6=13,IF(OR(G334=1,I334=1),0,IF(E334=D335,AD334,[1]DB!BB334)),[1]DB!BB334)</f>
        <v>0</v>
      </c>
      <c r="BC334" s="25">
        <f>IF(B6=13,IF(OR(G334=1,I334=1),0,IF(E334=D336,R334,[1]DB!BC334)),[1]DB!BC334)</f>
        <v>7</v>
      </c>
      <c r="BD334" s="25">
        <f>IF(B6=13,IF(OR(G334=1,I334=1),0,IF(E334=D336,U334,[1]DB!BD334)),[1]DB!BD334)</f>
        <v>7</v>
      </c>
      <c r="BE334" s="25">
        <f>IF(B6=13,IF(OR(G334=1,I334=1),0,IF(E334=D336,X334,[1]DB!BE334)),[1]DB!BE334)</f>
        <v>1</v>
      </c>
      <c r="BF334" s="25">
        <f>IF(B6=13,IF(OR(G334=1,I334=1),0,IF(E334=D336,AD334,[1]DB!BF334)),[1]DB!BF334)</f>
        <v>-1</v>
      </c>
      <c r="BG334" s="25">
        <f>IF(B6=13,IF(OR(G334=1,I334=1),0,IF(E334=D337,R334,[1]DB!BG334)),[1]DB!BG334)</f>
        <v>0</v>
      </c>
      <c r="BH334" s="25">
        <f>IF(B6=13,IF(OR(G334=1,I334=1),0,IF(E334=D337,U334,[1]DB!BH334)),[1]DB!BH334)</f>
        <v>0</v>
      </c>
      <c r="BI334" s="25">
        <f>IF(B6=13,IF(OR(G334=1,I334=1),0,IF(E334=D337,X334,[1]DB!BI334)),[1]DB!BI334)</f>
        <v>0</v>
      </c>
      <c r="BJ334" s="25">
        <f>IF(B6=13,IF(OR(G334=1,I334=1),0,IF(E334=D337,AD334,[1]DB!BJ334)),[1]DB!BJ334)</f>
        <v>0</v>
      </c>
      <c r="BK334" s="25">
        <f>IF(B6=13,IF(OR(G334=1,I334=1),0,IF(E334=D338,R334,[1]DB!BK334)),[1]DB!BK334)</f>
        <v>8</v>
      </c>
      <c r="BL334" s="25">
        <f>IF(B6=13,IF(OR(G334=1,I334=1),0,IF(E334=D338,U334,[1]DB!BL334)),[1]DB!BL334)</f>
        <v>7</v>
      </c>
      <c r="BM334" s="25">
        <f>IF(B6=13,IF(OR(G334=1,I334=1),0,IF(E334=D338,X334,[1]DB!BM334)),[1]DB!BM334)</f>
        <v>3</v>
      </c>
      <c r="BN334" s="25">
        <f>IF(B6=13,IF(OR(G334=1,I334=1),0,IF(E334=D338,AD334,[1]DB!BN334)),[1]DB!BN334)</f>
        <v>1</v>
      </c>
      <c r="BO334" s="25">
        <f>IF(B6=13,IF(OR(G334=1,I334=1),0,IF(E334=D339,R334,[1]DB!BO334)),[1]DB!BO334)</f>
        <v>6</v>
      </c>
      <c r="BP334" s="25">
        <f>IF(B6=13,IF(OR(G334=1,I334=1),0,IF(E334=D339,U334,[1]DB!BP334)),[1]DB!BP334)</f>
        <v>5</v>
      </c>
      <c r="BQ334" s="25">
        <f>IF(B6=13,IF(OR(G334=1,I334=1),0,IF(E334=D339,X334,[1]DB!BQ334)),[1]DB!BQ334)</f>
        <v>3</v>
      </c>
      <c r="BR334" s="25">
        <f>IF(B6=13,IF(OR(G334=1,I334=1),0,IF(E334=D339,AD334,[1]DB!BR334)),[1]DB!BR334)</f>
        <v>1</v>
      </c>
      <c r="BS334" s="25">
        <f>IF(B6=13,IF(OR(G334=1,I334=1),0,IF(E334=D340,R334,[1]DB!BS334)),[1]DB!BS334)</f>
        <v>8</v>
      </c>
      <c r="BT334" s="25">
        <f>IF(B6=13,IF(OR(G334=1,I334=1),0,IF(E334=D340,U334,[1]DB!BT334)),[1]DB!BT334)</f>
        <v>6</v>
      </c>
      <c r="BU334" s="25">
        <f>IF(B6=13,IF(OR(G334=1,I334=1),0,IF(E334=D340,X334,[1]DB!BU334)),[1]DB!BU334)</f>
        <v>3</v>
      </c>
      <c r="BV334" s="25">
        <f>IF(B6=13,IF(OR(G334=1,I334=1),0,IF(E334=D340,AD334,[1]DB!BV334)),[1]DB!BV334)</f>
        <v>1</v>
      </c>
      <c r="BW334" s="25">
        <f>IF(B6=13,IF(OR(G334=1,I334=1),0,IF(E334=D341,R334,[1]DB!BW334)),[1]DB!BW334)</f>
        <v>8</v>
      </c>
      <c r="BX334" s="25">
        <f>IF(B6=13,IF(OR(G334=1,I334=1),0,IF(E334=D341,U334,[1]DB!BX334)),[1]DB!BX334)</f>
        <v>8</v>
      </c>
      <c r="BY334" s="25">
        <f>IF(B6=13,IF(OR(G334=1,I334=1),0,IF(E334=D341,X334,[1]DB!BY334)),[1]DB!BY334)</f>
        <v>1</v>
      </c>
      <c r="BZ334" s="25">
        <f>IF(B6=13,IF(OR(G334=1,I334=1),0,IF(E334=D341,AD334,[1]DB!BZ334)),[1]DB!BZ334)</f>
        <v>1</v>
      </c>
      <c r="CA334" s="25">
        <f>(RANK(Y334,Y330:Y341,1)*169)+(RANK(S334,S330:S341,1)*13)+RANK(V334,V330:V341,0)</f>
        <v>1849</v>
      </c>
      <c r="CB334" s="25">
        <f>RANK(CA334,CA330:CA341,1)</f>
        <v>12</v>
      </c>
      <c r="CC334" s="25">
        <f>IF(CB334=CB330,AE334,0)+IF(CB334=CB331,AI334,0)+IF(CB334=CB332,AM334,0)+IF(CB334=CB333,AQ334,0)+IF(CB334=CB334,AU334,0)+IF(CB334=CB335,AY334,0)+IF(CB334=CB336,BC334,0)+IF(CB334=CB337,BG334,0)+IF(CB334=CB338,BK334,0)+IF(CB334=CB339,BO334,0)+IF(CB334=CB340,BS334,0)+IF(CB334=CB341,BW334,0)</f>
        <v>0</v>
      </c>
      <c r="CD334" s="25">
        <f>IF(CB334=CB330,AF334,0)+IF(CB334=CB331,AJ334,0)+IF(CB334=CB332,AN334,0)+IF(CB334=CB333,AR334,0)+IF(CB334=CB334,AV334,0)+IF(CB334=CB335,AZ334,0)+IF(CB334=CB336,BD334,0)+IF(CB334=CB337,BH334,0)+IF(CB334=CB338,BL334,0)+IF(CB334=CB339,BP334,0)+IF(CB334=CB340,BT334,0)+IF(CB334=CB341,BX334,0)</f>
        <v>0</v>
      </c>
      <c r="CE334" s="25">
        <f>IF(CB334=CB330,AG334,0)+IF(CB334=CB331,AK334,0)+IF(CB334=CB332,AO334,0)+IF(CB334=CB333,AS334,0)+IF(CB334=CB334,AW334,0)+IF(CB334=CB335,BA334,0)+IF(CB334=CB336,BE334,0)+IF(CB334=CB337,BI334,0)+IF(CB334=CB338,BM334,0)+IF(CB334=CB339,BQ334,0)+IF(CB334=CB340,BU334,0)+IF(CB334=CB341,BY334,0)</f>
        <v>0</v>
      </c>
      <c r="CF334" s="25">
        <f>(RANK(CE334,CE330:CE341,1)*169)+(RANK(CC334,CC330:CC341,1)*13)+RANK(CD334,CD330:CD341,0)</f>
        <v>183</v>
      </c>
      <c r="CG334" s="25">
        <f>CB334+(RANK(CF334,CF330:CF341,1)*0.01)</f>
        <v>12.01</v>
      </c>
      <c r="CH334" s="25">
        <f>IF(COUNTIF(CG330:CG341,CG334)=2,IF(CG334=CG330,1,0)+IF(CG334=CG331,2,0)+IF(CG334=CG332,3,0)+IF(CG334=CG333,4,0)+IF(CG334=CG334,5,0)+IF(CG334=CG335,6,0)+IF(CG334=CG336,7,0)+IF(CG334=CG337,8,0)+IF(CG334=CG338,9,0)+IF(CG334=CG339,10,0)+IF(CG334=CG340,11,0)+IF(CG334=CG341,12,0)-5,0)</f>
        <v>0</v>
      </c>
      <c r="CI334" s="25">
        <f t="shared" si="23"/>
        <v>0</v>
      </c>
      <c r="CJ334" s="25">
        <f t="shared" si="24"/>
        <v>12.01</v>
      </c>
      <c r="CK334" s="25">
        <f>(RANK(CJ334,CJ330:CJ341,1)*17850625)+(RANK(K334,K330:K341,0)*274625)+(RANK(M334,M330:M341,0)*4225)+(RANK(AC334,AC330:AC341,1)*65)+RANK(C334,C330:C341,0)</f>
        <v>214487074</v>
      </c>
      <c r="CL334" s="25">
        <f>RANK(CK334,CK330:CK341,0)</f>
        <v>1</v>
      </c>
    </row>
    <row r="335" spans="1:90" x14ac:dyDescent="0.15">
      <c r="A335" s="25" t="str">
        <f>[1]DB!A335</f>
        <v>Select</v>
      </c>
      <c r="B335" s="25" t="str">
        <f>[1]DB!B335</f>
        <v>Select (3)</v>
      </c>
      <c r="C335" s="25">
        <f>[1]DB!C335</f>
        <v>44</v>
      </c>
      <c r="D335" s="25">
        <f t="shared" si="20"/>
        <v>2</v>
      </c>
      <c r="E335" s="25">
        <f t="shared" si="25"/>
        <v>1</v>
      </c>
      <c r="F335" s="25">
        <f>[1]DB!G335</f>
        <v>0</v>
      </c>
      <c r="G335" s="25">
        <f>IF(B6=13,DGET(A11:K75,"Dis E",S518:S519),F335)</f>
        <v>0</v>
      </c>
      <c r="H335" s="25">
        <f>[1]DB!I335</f>
        <v>0</v>
      </c>
      <c r="I335" s="25">
        <f>IF(B6=13,DGET(A11:K75,"Udm E",S518:S519),H335)</f>
        <v>0</v>
      </c>
      <c r="J335" s="25">
        <f>[1]DB!K335</f>
        <v>0</v>
      </c>
      <c r="K335" s="25">
        <f>IF(B6=13,DGET(A11:K75,"MR E",S518:S519),J335)</f>
        <v>0</v>
      </c>
      <c r="L335" s="25">
        <f>[1]DB!M335</f>
        <v>0</v>
      </c>
      <c r="M335" s="25">
        <f>IF(B6=13,DGET(A11:K75,"Res E",S518:S519),L335)</f>
        <v>0</v>
      </c>
      <c r="N335" s="25">
        <f>[1]DB!O335</f>
        <v>9</v>
      </c>
      <c r="O335" s="25">
        <f>IF(B6=13,IF(AND(G335=0,I335=0),N335+1,0),N335)</f>
        <v>10</v>
      </c>
      <c r="P335" s="25">
        <f>[1]DB!S335</f>
        <v>62</v>
      </c>
      <c r="Q335" s="25">
        <f>IF(A335="",0,DGET(A11:AF75,"Total",S518:S519))</f>
        <v>6</v>
      </c>
      <c r="R335" s="25">
        <f>IF(A335="",0,DGET(A11:AF75,"ES N",S518:S519))</f>
        <v>6</v>
      </c>
      <c r="S335" s="25">
        <f>IF(B6=13,IF(OR(G335=1,I335=1),0,P335+R335),P335)</f>
        <v>68</v>
      </c>
      <c r="T335" s="25">
        <f>[1]DB!V335</f>
        <v>62</v>
      </c>
      <c r="U335" s="25">
        <f>IF(A335="",0,DGET(A329:Q341,"Total N",S546:S547))</f>
        <v>5</v>
      </c>
      <c r="V335" s="25">
        <f>IF(B6=13,IF(OR(G335=1,I335=1),0,T335+U335),T335)</f>
        <v>67</v>
      </c>
      <c r="W335" s="25">
        <f>[1]DB!Y335</f>
        <v>13</v>
      </c>
      <c r="X335" s="25">
        <f t="shared" si="21"/>
        <v>3</v>
      </c>
      <c r="Y335" s="25">
        <f>IF(B6=13,IF(OR(G335=1,I335=1),0,W335+X335),W335)</f>
        <v>16</v>
      </c>
      <c r="Z335" s="25">
        <f>[1]DB!AC335</f>
        <v>12</v>
      </c>
      <c r="AA335" s="25">
        <f>IF(A335="",0,DGET(A11:AF75,"BU Pl.",S518:S519))</f>
        <v>50</v>
      </c>
      <c r="AB335" s="25">
        <f t="shared" si="22"/>
        <v>3262</v>
      </c>
      <c r="AC335" s="25">
        <f>IF(B6=13,RANK(AB335,AB330:AB341,1),Z335)</f>
        <v>10</v>
      </c>
      <c r="AD335" s="25">
        <f>IF(B6=13,IF(AA335&gt;DGET(A329:AC341,"BU N",S546:S547),1,IF(AA335=DGET(A329:AC341,"BU N",S546:S547),0,-1)),0)</f>
        <v>1</v>
      </c>
      <c r="AE335" s="25">
        <f>IF(B6=13,IF(OR(G335=1,I335=1),0,IF(E335=D330,R335,[1]DB!AE335)),[1]DB!AE335)</f>
        <v>6</v>
      </c>
      <c r="AF335" s="25">
        <f>IF(B6=13,IF(OR(G335=1,I335=1),0,IF(E335=D330,U335,[1]DB!AF335)),[1]DB!AF335)</f>
        <v>5</v>
      </c>
      <c r="AG335" s="25">
        <f>IF(B6=13,IF(OR(G335=1,I335=1),0,IF(E335=D330,X335,[1]DB!AG335)),[1]DB!AG335)</f>
        <v>3</v>
      </c>
      <c r="AH335" s="25">
        <f>IF(B6=13,IF(OR(G335=1,I335=1),0,IF(E335=D330,AD335,[1]DB!AH335)),[1]DB!AH335)</f>
        <v>1</v>
      </c>
      <c r="AI335" s="25">
        <f>IF(B6=13,IF(OR(G335=1,I335=1),0,IF(E335=D331,R335,[1]DB!AI335)),[1]DB!AI335)</f>
        <v>8</v>
      </c>
      <c r="AJ335" s="25">
        <f>IF(B6=13,IF(OR(G335=1,I335=1),0,IF(E335=D331,U335,[1]DB!AJ335)),[1]DB!AJ335)</f>
        <v>8</v>
      </c>
      <c r="AK335" s="25">
        <f>IF(B6=13,IF(OR(G335=1,I335=1),0,IF(E335=D331,X335,[1]DB!AK335)),[1]DB!AK335)</f>
        <v>1</v>
      </c>
      <c r="AL335" s="25">
        <f>IF(B6=13,IF(OR(G335=1,I335=1),0,IF(E335=D331,AD335,[1]DB!AL335)),[1]DB!AL335)</f>
        <v>1</v>
      </c>
      <c r="AM335" s="25">
        <f>IF(B6=13,IF(OR(G335=1,I335=1),0,IF(E335=D332,R335,[1]DB!AM335)),[1]DB!AM335)</f>
        <v>0</v>
      </c>
      <c r="AN335" s="25">
        <f>IF(B6=13,IF(OR(G335=1,I335=1),0,IF(E335=D332,U335,[1]DB!AN335)),[1]DB!AN335)</f>
        <v>0</v>
      </c>
      <c r="AO335" s="25">
        <f>IF(B6=13,IF(OR(G335=1,I335=1),0,IF(E335=D332,X335,[1]DB!AO335)),[1]DB!AO335)</f>
        <v>0</v>
      </c>
      <c r="AP335" s="25">
        <f>IF(B6=13,IF(OR(G335=1,I335=1),0,IF(E335=D332,AD335,[1]DB!AP335)),[1]DB!AP335)</f>
        <v>0</v>
      </c>
      <c r="AQ335" s="25">
        <f>IF(B6=13,IF(OR(G335=1,I335=1),0,IF(E335=D333,R335,[1]DB!AQ335)),[1]DB!AQ335)</f>
        <v>9</v>
      </c>
      <c r="AR335" s="25">
        <f>IF(B6=13,IF(OR(G335=1,I335=1),0,IF(E335=D333,U335,[1]DB!AR335)),[1]DB!AR335)</f>
        <v>8</v>
      </c>
      <c r="AS335" s="25">
        <f>IF(B6=13,IF(OR(G335=1,I335=1),0,IF(E335=D333,X335,[1]DB!AS335)),[1]DB!AS335)</f>
        <v>3</v>
      </c>
      <c r="AT335" s="25">
        <f>IF(B6=13,IF(OR(G335=1,I335=1),0,IF(E335=D333,AD335,[1]DB!AT335)),[1]DB!AT335)</f>
        <v>1</v>
      </c>
      <c r="AU335" s="25">
        <f>IF(B6=13,IF(OR(G335=1,I335=1),0,IF(E335=D334,R335,[1]DB!AU335)),[1]DB!AU335)</f>
        <v>6</v>
      </c>
      <c r="AV335" s="25">
        <f>IF(B6=13,IF(OR(G335=1,I335=1),0,IF(E335=D334,U335,[1]DB!AV335)),[1]DB!AV335)</f>
        <v>6</v>
      </c>
      <c r="AW335" s="25">
        <f>IF(B6=13,IF(OR(G335=1,I335=1),0,IF(E335=D334,X335,[1]DB!AW335)),[1]DB!AW335)</f>
        <v>1</v>
      </c>
      <c r="AX335" s="25">
        <f>IF(B6=13,IF(OR(G335=1,I335=1),0,IF(E335=D334,AD335,[1]DB!AX335)),[1]DB!AX335)</f>
        <v>0</v>
      </c>
      <c r="AY335" s="25">
        <f>IF(B6=13,IF(OR(G335=1,I335=1),0,IF(E335=D335,R335,[1]DB!AY335)),[1]DB!AY335)</f>
        <v>0</v>
      </c>
      <c r="AZ335" s="25">
        <f>IF(B6=13,IF(OR(G335=1,I335=1),0,IF(E335=D335,U335,[1]DB!AZ335)),[1]DB!AZ335)</f>
        <v>0</v>
      </c>
      <c r="BA335" s="25">
        <f>IF(B6=13,IF(OR(G335=1,I335=1),0,IF(E335=D335,X335,[1]DB!BA335)),[1]DB!BA335)</f>
        <v>0</v>
      </c>
      <c r="BB335" s="25">
        <f>IF(B6=13,IF(OR(G335=1,I335=1),0,IF(E335=D335,AD335,[1]DB!BB335)),[1]DB!BB335)</f>
        <v>0</v>
      </c>
      <c r="BC335" s="25">
        <f>IF(B6=13,IF(OR(G335=1,I335=1),0,IF(E335=D336,R335,[1]DB!BC335)),[1]DB!BC335)</f>
        <v>6</v>
      </c>
      <c r="BD335" s="25">
        <f>IF(B6=13,IF(OR(G335=1,I335=1),0,IF(E335=D336,U335,[1]DB!BD335)),[1]DB!BD335)</f>
        <v>8</v>
      </c>
      <c r="BE335" s="25">
        <f>IF(B6=13,IF(OR(G335=1,I335=1),0,IF(E335=D336,X335,[1]DB!BE335)),[1]DB!BE335)</f>
        <v>0</v>
      </c>
      <c r="BF335" s="25">
        <f>IF(B6=13,IF(OR(G335=1,I335=1),0,IF(E335=D336,AD335,[1]DB!BF335)),[1]DB!BF335)</f>
        <v>-1</v>
      </c>
      <c r="BG335" s="25">
        <f>IF(B6=13,IF(OR(G335=1,I335=1),0,IF(E335=D337,R335,[1]DB!BG335)),[1]DB!BG335)</f>
        <v>6</v>
      </c>
      <c r="BH335" s="25">
        <f>IF(B6=13,IF(OR(G335=1,I335=1),0,IF(E335=D337,U335,[1]DB!BH335)),[1]DB!BH335)</f>
        <v>7</v>
      </c>
      <c r="BI335" s="25">
        <f>IF(B6=13,IF(OR(G335=1,I335=1),0,IF(E335=D337,X335,[1]DB!BI335)),[1]DB!BI335)</f>
        <v>0</v>
      </c>
      <c r="BJ335" s="25">
        <f>IF(B6=13,IF(OR(G335=1,I335=1),0,IF(E335=D337,AD335,[1]DB!BJ335)),[1]DB!BJ335)</f>
        <v>-1</v>
      </c>
      <c r="BK335" s="25">
        <f>IF(B6=13,IF(OR(G335=1,I335=1),0,IF(E335=D338,R335,[1]DB!BK335)),[1]DB!BK335)</f>
        <v>6</v>
      </c>
      <c r="BL335" s="25">
        <f>IF(B6=13,IF(OR(G335=1,I335=1),0,IF(E335=D338,U335,[1]DB!BL335)),[1]DB!BL335)</f>
        <v>6</v>
      </c>
      <c r="BM335" s="25">
        <f>IF(B6=13,IF(OR(G335=1,I335=1),0,IF(E335=D338,X335,[1]DB!BM335)),[1]DB!BM335)</f>
        <v>1</v>
      </c>
      <c r="BN335" s="25">
        <f>IF(B6=13,IF(OR(G335=1,I335=1),0,IF(E335=D338,AD335,[1]DB!BN335)),[1]DB!BN335)</f>
        <v>-1</v>
      </c>
      <c r="BO335" s="25">
        <f>IF(B6=13,IF(OR(G335=1,I335=1),0,IF(E335=D339,R335,[1]DB!BO335)),[1]DB!BO335)</f>
        <v>7</v>
      </c>
      <c r="BP335" s="25">
        <f>IF(B6=13,IF(OR(G335=1,I335=1),0,IF(E335=D339,U335,[1]DB!BP335)),[1]DB!BP335)</f>
        <v>6</v>
      </c>
      <c r="BQ335" s="25">
        <f>IF(B6=13,IF(OR(G335=1,I335=1),0,IF(E335=D339,X335,[1]DB!BQ335)),[1]DB!BQ335)</f>
        <v>3</v>
      </c>
      <c r="BR335" s="25">
        <f>IF(B6=13,IF(OR(G335=1,I335=1),0,IF(E335=D339,AD335,[1]DB!BR335)),[1]DB!BR335)</f>
        <v>1</v>
      </c>
      <c r="BS335" s="25">
        <f>IF(B6=13,IF(OR(G335=1,I335=1),0,IF(E335=D340,R335,[1]DB!BS335)),[1]DB!BS335)</f>
        <v>8</v>
      </c>
      <c r="BT335" s="25">
        <f>IF(B6=13,IF(OR(G335=1,I335=1),0,IF(E335=D340,U335,[1]DB!BT335)),[1]DB!BT335)</f>
        <v>8</v>
      </c>
      <c r="BU335" s="25">
        <f>IF(B6=13,IF(OR(G335=1,I335=1),0,IF(E335=D340,X335,[1]DB!BU335)),[1]DB!BU335)</f>
        <v>1</v>
      </c>
      <c r="BV335" s="25">
        <f>IF(B6=13,IF(OR(G335=1,I335=1),0,IF(E335=D340,AD335,[1]DB!BV335)),[1]DB!BV335)</f>
        <v>0</v>
      </c>
      <c r="BW335" s="25">
        <f>IF(B6=13,IF(OR(G335=1,I335=1),0,IF(E335=D341,R335,[1]DB!BW335)),[1]DB!BW335)</f>
        <v>6</v>
      </c>
      <c r="BX335" s="25">
        <f>IF(B6=13,IF(OR(G335=1,I335=1),0,IF(E335=D341,U335,[1]DB!BX335)),[1]DB!BX335)</f>
        <v>5</v>
      </c>
      <c r="BY335" s="25">
        <f>IF(B6=13,IF(OR(G335=1,I335=1),0,IF(E335=D341,X335,[1]DB!BY335)),[1]DB!BY335)</f>
        <v>3</v>
      </c>
      <c r="BZ335" s="25">
        <f>IF(B6=13,IF(OR(G335=1,I335=1),0,IF(E335=D341,AD335,[1]DB!BZ335)),[1]DB!BZ335)</f>
        <v>1</v>
      </c>
      <c r="CA335" s="25">
        <f>(RANK(Y335,Y330:Y341,1)*169)+(RANK(S335,S330:S341,1)*13)+RANK(V335,V330:V341,0)</f>
        <v>1640</v>
      </c>
      <c r="CB335" s="25">
        <f>RANK(CA335,CA330:CA341,1)</f>
        <v>9</v>
      </c>
      <c r="CC335" s="25">
        <f>IF(CB335=CB330,AE335,0)+IF(CB335=CB331,AI335,0)+IF(CB335=CB332,AM335,0)+IF(CB335=CB333,AQ335,0)+IF(CB335=CB334,AU335,0)+IF(CB335=CB335,AY335,0)+IF(CB335=CB336,BC335,0)+IF(CB335=CB337,BG335,0)+IF(CB335=CB338,BK335,0)+IF(CB335=CB339,BO335,0)+IF(CB335=CB340,BS335,0)+IF(CB335=CB341,BW335,0)</f>
        <v>0</v>
      </c>
      <c r="CD335" s="25">
        <f>IF(CB335=CB330,AF335,0)+IF(CB335=CB331,AJ335,0)+IF(CB335=CB332,AN335,0)+IF(CB335=CB333,AR335,0)+IF(CB335=CB334,AV335,0)+IF(CB335=CB335,AZ335,0)+IF(CB335=CB336,BD335,0)+IF(CB335=CB337,BH335,0)+IF(CB335=CB338,BL335,0)+IF(CB335=CB339,BP335,0)+IF(CB335=CB340,BT335,0)+IF(CB335=CB341,BX335,0)</f>
        <v>0</v>
      </c>
      <c r="CE335" s="25">
        <f>IF(CB335=CB330,AG335,0)+IF(CB335=CB331,AK335,0)+IF(CB335=CB332,AO335,0)+IF(CB335=CB333,AS335,0)+IF(CB335=CB334,AW335,0)+IF(CB335=CB335,BA335,0)+IF(CB335=CB336,BE335,0)+IF(CB335=CB337,BI335,0)+IF(CB335=CB338,BM335,0)+IF(CB335=CB339,BQ335,0)+IF(CB335=CB340,BU335,0)+IF(CB335=CB341,BY335,0)</f>
        <v>0</v>
      </c>
      <c r="CF335" s="25">
        <f>(RANK(CE335,CE330:CE341,1)*169)+(RANK(CC335,CC330:CC341,1)*13)+RANK(CD335,CD330:CD341,0)</f>
        <v>183</v>
      </c>
      <c r="CG335" s="25">
        <f>CB335+(RANK(CF335,CF330:CF341,1)*0.01)</f>
        <v>9.01</v>
      </c>
      <c r="CH335" s="25">
        <f>IF(COUNTIF(CG330:CG341,CG335)=2,IF(CG335=CG330,1,0)+IF(CG335=CG331,2,0)+IF(CG335=CG332,3,0)+IF(CG335=CG333,4,0)+IF(CG335=CG334,5,0)+IF(CG335=CG335,6,0)+IF(CG335=CG336,7,0)+IF(CG335=CG337,8,0)+IF(CG335=CG338,9,0)+IF(CG335=CG339,10,0)+IF(CG335=CG340,11,0)+IF(CG335=CG341,12,0)-6,0)</f>
        <v>0</v>
      </c>
      <c r="CI335" s="25">
        <f t="shared" si="23"/>
        <v>0</v>
      </c>
      <c r="CJ335" s="25">
        <f t="shared" si="24"/>
        <v>9.01</v>
      </c>
      <c r="CK335" s="25">
        <f>(RANK(CJ335,CJ330:CJ341,1)*17850625)+(RANK(K335,K330:K341,0)*274625)+(RANK(M335,M330:M341,0)*4225)+(RANK(AC335,AC330:AC341,1)*65)+RANK(C335,C330:C341,0)</f>
        <v>160939352</v>
      </c>
      <c r="CL335" s="25">
        <f>RANK(CK335,CK330:CK341,0)</f>
        <v>4</v>
      </c>
    </row>
    <row r="336" spans="1:90" x14ac:dyDescent="0.15">
      <c r="A336" s="25" t="str">
        <f>[1]DB!A336</f>
        <v>Chelsea</v>
      </c>
      <c r="B336" s="25" t="str">
        <f>[1]DB!B336</f>
        <v>Chelsea (3)</v>
      </c>
      <c r="C336" s="25">
        <f>[1]DB!C336</f>
        <v>7</v>
      </c>
      <c r="D336" s="25">
        <f t="shared" si="20"/>
        <v>7</v>
      </c>
      <c r="E336" s="25">
        <f t="shared" si="25"/>
        <v>8</v>
      </c>
      <c r="F336" s="25">
        <f>[1]DB!G336</f>
        <v>0</v>
      </c>
      <c r="G336" s="25">
        <f>IF(B6=13,DGET(A11:K75,"Dis E",T518:T519),F336)</f>
        <v>0</v>
      </c>
      <c r="H336" s="25">
        <f>[1]DB!I336</f>
        <v>0</v>
      </c>
      <c r="I336" s="25">
        <f>IF(B6=13,DGET(A11:K75,"Udm E",T518:T519),H336)</f>
        <v>0</v>
      </c>
      <c r="J336" s="25">
        <f>[1]DB!K336</f>
        <v>0</v>
      </c>
      <c r="K336" s="25">
        <f>IF(B6=13,DGET(A11:K75,"MR E",T518:T519),J336)</f>
        <v>0</v>
      </c>
      <c r="L336" s="25">
        <f>[1]DB!M336</f>
        <v>0</v>
      </c>
      <c r="M336" s="25">
        <f>IF(B6=13,DGET(A11:K75,"Res E",T518:T519),L336)</f>
        <v>0</v>
      </c>
      <c r="N336" s="25">
        <f>[1]DB!O336</f>
        <v>9</v>
      </c>
      <c r="O336" s="25">
        <f>IF(B6=13,IF(AND(G336=0,I336=0),N336+1,0),N336)</f>
        <v>10</v>
      </c>
      <c r="P336" s="25">
        <f>[1]DB!S336</f>
        <v>63</v>
      </c>
      <c r="Q336" s="25">
        <f>IF(A336="",0,DGET(A11:AF75,"Total",T518:T519))</f>
        <v>4</v>
      </c>
      <c r="R336" s="25">
        <f>IF(A336="",0,DGET(A11:AF75,"ES N",T518:T519))</f>
        <v>4</v>
      </c>
      <c r="S336" s="25">
        <f>IF(B6=13,IF(OR(G336=1,I336=1),0,P336+R336),P336)</f>
        <v>67</v>
      </c>
      <c r="T336" s="25">
        <f>[1]DB!V336</f>
        <v>60</v>
      </c>
      <c r="U336" s="25">
        <f>IF(A336="",0,DGET(A329:Q341,"Total N",T546:T547))</f>
        <v>4</v>
      </c>
      <c r="V336" s="25">
        <f>IF(B6=13,IF(OR(G336=1,I336=1),0,T336+U336),T336)</f>
        <v>64</v>
      </c>
      <c r="W336" s="25">
        <f>[1]DB!Y336</f>
        <v>13</v>
      </c>
      <c r="X336" s="25">
        <f t="shared" si="21"/>
        <v>1</v>
      </c>
      <c r="Y336" s="25">
        <f>IF(B6=13,IF(OR(G336=1,I336=1),0,W336+X336),W336)</f>
        <v>14</v>
      </c>
      <c r="Z336" s="25">
        <f>[1]DB!AC336</f>
        <v>10</v>
      </c>
      <c r="AA336" s="25">
        <f>IF(A336="",0,DGET(A11:AF75,"BU Pl.",T518:T519))</f>
        <v>23</v>
      </c>
      <c r="AB336" s="25">
        <f t="shared" si="22"/>
        <v>1505</v>
      </c>
      <c r="AC336" s="25">
        <f>IF(B6=13,RANK(AB336,AB330:AB341,1),Z336)</f>
        <v>4</v>
      </c>
      <c r="AD336" s="25">
        <f>IF(B6=13,IF(AA336&gt;DGET(A329:AC341,"BU N",T546:T547),1,IF(AA336=DGET(A329:AC341,"BU N",T546:T547),0,-1)),0)</f>
        <v>1</v>
      </c>
      <c r="AE336" s="25">
        <f>IF(B6=13,IF(OR(G336=1,I336=1),0,IF(E336=D330,R336,[1]DB!AE336)),[1]DB!AE336)</f>
        <v>7</v>
      </c>
      <c r="AF336" s="25">
        <f>IF(B6=13,IF(OR(G336=1,I336=1),0,IF(E336=D330,U336,[1]DB!AF336)),[1]DB!AF336)</f>
        <v>8</v>
      </c>
      <c r="AG336" s="25">
        <f>IF(B6=13,IF(OR(G336=1,I336=1),0,IF(E336=D330,X336,[1]DB!AG336)),[1]DB!AG336)</f>
        <v>0</v>
      </c>
      <c r="AH336" s="25">
        <f>IF(B6=13,IF(OR(G336=1,I336=1),0,IF(E336=D330,AD336,[1]DB!AH336)),[1]DB!AH336)</f>
        <v>-1</v>
      </c>
      <c r="AI336" s="25">
        <f>IF(B6=13,IF(OR(G336=1,I336=1),0,IF(E336=D331,R336,[1]DB!AI336)),[1]DB!AI336)</f>
        <v>7</v>
      </c>
      <c r="AJ336" s="25">
        <f>IF(B6=13,IF(OR(G336=1,I336=1),0,IF(E336=D331,U336,[1]DB!AJ336)),[1]DB!AJ336)</f>
        <v>7</v>
      </c>
      <c r="AK336" s="25">
        <f>IF(B6=13,IF(OR(G336=1,I336=1),0,IF(E336=D331,X336,[1]DB!AK336)),[1]DB!AK336)</f>
        <v>1</v>
      </c>
      <c r="AL336" s="25">
        <f>IF(B6=13,IF(OR(G336=1,I336=1),0,IF(E336=D331,AD336,[1]DB!AL336)),[1]DB!AL336)</f>
        <v>-1</v>
      </c>
      <c r="AM336" s="25">
        <f>IF(B6=13,IF(OR(G336=1,I336=1),0,IF(E336=D332,R336,[1]DB!AM336)),[1]DB!AM336)</f>
        <v>5</v>
      </c>
      <c r="AN336" s="25">
        <f>IF(B6=13,IF(OR(G336=1,I336=1),0,IF(E336=D332,U336,[1]DB!AN336)),[1]DB!AN336)</f>
        <v>6</v>
      </c>
      <c r="AO336" s="25">
        <f>IF(B6=13,IF(OR(G336=1,I336=1),0,IF(E336=D332,X336,[1]DB!AO336)),[1]DB!AO336)</f>
        <v>0</v>
      </c>
      <c r="AP336" s="25">
        <f>IF(B6=13,IF(OR(G336=1,I336=1),0,IF(E336=D332,AD336,[1]DB!AP336)),[1]DB!AP336)</f>
        <v>-1</v>
      </c>
      <c r="AQ336" s="25">
        <f>IF(B6=13,IF(OR(G336=1,I336=1),0,IF(E336=D333,R336,[1]DB!AQ336)),[1]DB!AQ336)</f>
        <v>7</v>
      </c>
      <c r="AR336" s="25">
        <f>IF(B6=13,IF(OR(G336=1,I336=1),0,IF(E336=D333,U336,[1]DB!AR336)),[1]DB!AR336)</f>
        <v>6</v>
      </c>
      <c r="AS336" s="25">
        <f>IF(B6=13,IF(OR(G336=1,I336=1),0,IF(E336=D333,X336,[1]DB!AS336)),[1]DB!AS336)</f>
        <v>3</v>
      </c>
      <c r="AT336" s="25">
        <f>IF(B6=13,IF(OR(G336=1,I336=1),0,IF(E336=D333,AD336,[1]DB!AT336)),[1]DB!AT336)</f>
        <v>1</v>
      </c>
      <c r="AU336" s="25">
        <f>IF(B6=13,IF(OR(G336=1,I336=1),0,IF(E336=D334,R336,[1]DB!AU336)),[1]DB!AU336)</f>
        <v>7</v>
      </c>
      <c r="AV336" s="25">
        <f>IF(B6=13,IF(OR(G336=1,I336=1),0,IF(E336=D334,U336,[1]DB!AV336)),[1]DB!AV336)</f>
        <v>7</v>
      </c>
      <c r="AW336" s="25">
        <f>IF(B6=13,IF(OR(G336=1,I336=1),0,IF(E336=D334,X336,[1]DB!AW336)),[1]DB!AW336)</f>
        <v>1</v>
      </c>
      <c r="AX336" s="25">
        <f>IF(B6=13,IF(OR(G336=1,I336=1),0,IF(E336=D334,AD336,[1]DB!AX336)),[1]DB!AX336)</f>
        <v>1</v>
      </c>
      <c r="AY336" s="25">
        <f>IF(B6=13,IF(OR(G336=1,I336=1),0,IF(E336=D335,R336,[1]DB!AY336)),[1]DB!AY336)</f>
        <v>8</v>
      </c>
      <c r="AZ336" s="25">
        <f>IF(B6=13,IF(OR(G336=1,I336=1),0,IF(E336=D335,U336,[1]DB!AZ336)),[1]DB!AZ336)</f>
        <v>6</v>
      </c>
      <c r="BA336" s="25">
        <f>IF(B6=13,IF(OR(G336=1,I336=1),0,IF(E336=D335,X336,[1]DB!BA336)),[1]DB!BA336)</f>
        <v>3</v>
      </c>
      <c r="BB336" s="25">
        <f>IF(B6=13,IF(OR(G336=1,I336=1),0,IF(E336=D335,AD336,[1]DB!BB336)),[1]DB!BB336)</f>
        <v>1</v>
      </c>
      <c r="BC336" s="25">
        <f>IF(B6=13,IF(OR(G336=1,I336=1),0,IF(E336=D336,R336,[1]DB!BC336)),[1]DB!BC336)</f>
        <v>0</v>
      </c>
      <c r="BD336" s="25">
        <f>IF(B6=13,IF(OR(G336=1,I336=1),0,IF(E336=D336,U336,[1]DB!BD336)),[1]DB!BD336)</f>
        <v>0</v>
      </c>
      <c r="BE336" s="25">
        <f>IF(B6=13,IF(OR(G336=1,I336=1),0,IF(E336=D336,X336,[1]DB!BE336)),[1]DB!BE336)</f>
        <v>0</v>
      </c>
      <c r="BF336" s="25">
        <f>IF(B6=13,IF(OR(G336=1,I336=1),0,IF(E336=D336,AD336,[1]DB!BF336)),[1]DB!BF336)</f>
        <v>0</v>
      </c>
      <c r="BG336" s="25">
        <f>IF(B6=13,IF(OR(G336=1,I336=1),0,IF(E336=D337,R336,[1]DB!BG336)),[1]DB!BG336)</f>
        <v>6</v>
      </c>
      <c r="BH336" s="25">
        <f>IF(B6=13,IF(OR(G336=1,I336=1),0,IF(E336=D337,U336,[1]DB!BH336)),[1]DB!BH336)</f>
        <v>6</v>
      </c>
      <c r="BI336" s="25">
        <f>IF(B6=13,IF(OR(G336=1,I336=1),0,IF(E336=D337,X336,[1]DB!BI336)),[1]DB!BI336)</f>
        <v>1</v>
      </c>
      <c r="BJ336" s="25">
        <f>IF(B6=13,IF(OR(G336=1,I336=1),0,IF(E336=D337,AD336,[1]DB!BJ336)),[1]DB!BJ336)</f>
        <v>1</v>
      </c>
      <c r="BK336" s="25">
        <f>IF(B6=13,IF(OR(G336=1,I336=1),0,IF(E336=D338,R336,[1]DB!BK336)),[1]DB!BK336)</f>
        <v>7</v>
      </c>
      <c r="BL336" s="25">
        <f>IF(B6=13,IF(OR(G336=1,I336=1),0,IF(E336=D338,U336,[1]DB!BL336)),[1]DB!BL336)</f>
        <v>7</v>
      </c>
      <c r="BM336" s="25">
        <f>IF(B6=13,IF(OR(G336=1,I336=1),0,IF(E336=D338,X336,[1]DB!BM336)),[1]DB!BM336)</f>
        <v>1</v>
      </c>
      <c r="BN336" s="25">
        <f>IF(B6=13,IF(OR(G336=1,I336=1),0,IF(E336=D338,AD336,[1]DB!BN336)),[1]DB!BN336)</f>
        <v>-1</v>
      </c>
      <c r="BO336" s="25">
        <f>IF(B6=13,IF(OR(G336=1,I336=1),0,IF(E336=D339,R336,[1]DB!BO336)),[1]DB!BO336)</f>
        <v>0</v>
      </c>
      <c r="BP336" s="25">
        <f>IF(B6=13,IF(OR(G336=1,I336=1),0,IF(E336=D339,U336,[1]DB!BP336)),[1]DB!BP336)</f>
        <v>0</v>
      </c>
      <c r="BQ336" s="25">
        <f>IF(B6=13,IF(OR(G336=1,I336=1),0,IF(E336=D339,X336,[1]DB!BQ336)),[1]DB!BQ336)</f>
        <v>0</v>
      </c>
      <c r="BR336" s="25">
        <f>IF(B6=13,IF(OR(G336=1,I336=1),0,IF(E336=D339,AD336,[1]DB!BR336)),[1]DB!BR336)</f>
        <v>0</v>
      </c>
      <c r="BS336" s="25">
        <f>IF(B6=13,IF(OR(G336=1,I336=1),0,IF(E336=D340,R336,[1]DB!BS336)),[1]DB!BS336)</f>
        <v>9</v>
      </c>
      <c r="BT336" s="25">
        <f>IF(B6=13,IF(OR(G336=1,I336=1),0,IF(E336=D340,U336,[1]DB!BT336)),[1]DB!BT336)</f>
        <v>7</v>
      </c>
      <c r="BU336" s="25">
        <f>IF(B6=13,IF(OR(G336=1,I336=1),0,IF(E336=D340,X336,[1]DB!BU336)),[1]DB!BU336)</f>
        <v>3</v>
      </c>
      <c r="BV336" s="25">
        <f>IF(B6=13,IF(OR(G336=1,I336=1),0,IF(E336=D340,AD336,[1]DB!BV336)),[1]DB!BV336)</f>
        <v>1</v>
      </c>
      <c r="BW336" s="25">
        <f>IF(B6=13,IF(OR(G336=1,I336=1),0,IF(E336=D341,R336,[1]DB!BW336)),[1]DB!BW336)</f>
        <v>4</v>
      </c>
      <c r="BX336" s="25">
        <f>IF(B6=13,IF(OR(G336=1,I336=1),0,IF(E336=D341,U336,[1]DB!BX336)),[1]DB!BX336)</f>
        <v>4</v>
      </c>
      <c r="BY336" s="25">
        <f>IF(B6=13,IF(OR(G336=1,I336=1),0,IF(E336=D341,X336,[1]DB!BY336)),[1]DB!BY336)</f>
        <v>1</v>
      </c>
      <c r="BZ336" s="25">
        <f>IF(B6=13,IF(OR(G336=1,I336=1),0,IF(E336=D341,AD336,[1]DB!BZ336)),[1]DB!BZ336)</f>
        <v>1</v>
      </c>
      <c r="CA336" s="25">
        <f>(RANK(Y336,Y330:Y341,1)*169)+(RANK(S336,S330:S341,1)*13)+RANK(V336,V330:V341,0)</f>
        <v>1295</v>
      </c>
      <c r="CB336" s="25">
        <f>RANK(CA336,CA330:CA341,1)</f>
        <v>8</v>
      </c>
      <c r="CC336" s="25">
        <f>IF(CB336=CB330,AE336,0)+IF(CB336=CB331,AI336,0)+IF(CB336=CB332,AM336,0)+IF(CB336=CB333,AQ336,0)+IF(CB336=CB334,AU336,0)+IF(CB336=CB335,AY336,0)+IF(CB336=CB336,BC336,0)+IF(CB336=CB337,BG336,0)+IF(CB336=CB338,BK336,0)+IF(CB336=CB339,BO336,0)+IF(CB336=CB340,BS336,0)+IF(CB336=CB341,BW336,0)</f>
        <v>0</v>
      </c>
      <c r="CD336" s="25">
        <f>IF(CB336=CB330,AF336,0)+IF(CB336=CB331,AJ336,0)+IF(CB336=CB332,AN336,0)+IF(CB336=CB333,AR336,0)+IF(CB336=CB334,AV336,0)+IF(CB336=CB335,AZ336,0)+IF(CB336=CB336,BD336,0)+IF(CB336=CB337,BH336,0)+IF(CB336=CB338,BL336,0)+IF(CB336=CB339,BP336,0)+IF(CB336=CB340,BT336,0)+IF(CB336=CB341,BX336,0)</f>
        <v>0</v>
      </c>
      <c r="CE336" s="25">
        <f>IF(CB336=CB330,AG336,0)+IF(CB336=CB331,AK336,0)+IF(CB336=CB332,AO336,0)+IF(CB336=CB333,AS336,0)+IF(CB336=CB334,AW336,0)+IF(CB336=CB335,BA336,0)+IF(CB336=CB336,BE336,0)+IF(CB336=CB337,BI336,0)+IF(CB336=CB338,BM336,0)+IF(CB336=CB339,BQ336,0)+IF(CB336=CB340,BU336,0)+IF(CB336=CB341,BY336,0)</f>
        <v>0</v>
      </c>
      <c r="CF336" s="25">
        <f>(RANK(CE336,CE330:CE341,1)*169)+(RANK(CC336,CC330:CC341,1)*13)+RANK(CD336,CD330:CD341,0)</f>
        <v>183</v>
      </c>
      <c r="CG336" s="25">
        <f>CB336+(RANK(CF336,CF330:CF341,1)*0.01)</f>
        <v>8.01</v>
      </c>
      <c r="CH336" s="25">
        <f>IF(COUNTIF(CG330:CG341,CG336)=2,IF(CG336=CG330,1,0)+IF(CG336=CG331,2,0)+IF(CG336=CG332,3,0)+IF(CG336=CG333,4,0)+IF(CG336=CG334,5,0)+IF(CG336=CG335,6,0)+IF(CG336=CG336,7,0)+IF(CG336=CG337,8,0)+IF(CG336=CG338,9,0)+IF(CG336=CG339,10,0)+IF(CG336=CG340,11,0)+IF(CG336=CG341,12,0)-7,0)</f>
        <v>0</v>
      </c>
      <c r="CI336" s="25">
        <f t="shared" si="23"/>
        <v>0</v>
      </c>
      <c r="CJ336" s="25">
        <f t="shared" si="24"/>
        <v>8.01</v>
      </c>
      <c r="CK336" s="25">
        <f>(RANK(CJ336,CJ330:CJ341,1)*17850625)+(RANK(K336,K330:K341,0)*274625)+(RANK(M336,M330:M341,0)*4225)+(RANK(AC336,AC330:AC341,1)*65)+RANK(C336,C330:C341,0)</f>
        <v>143088347</v>
      </c>
      <c r="CL336" s="25">
        <f>RANK(CK336,CK330:CK341,0)</f>
        <v>5</v>
      </c>
    </row>
    <row r="337" spans="1:90" x14ac:dyDescent="0.15">
      <c r="A337" s="25" t="str">
        <f>[1]DB!A337</f>
        <v>Lauge</v>
      </c>
      <c r="B337" s="25" t="str">
        <f>[1]DB!B337</f>
        <v>Lauge (3)</v>
      </c>
      <c r="C337" s="25">
        <f>[1]DB!C337</f>
        <v>27</v>
      </c>
      <c r="D337" s="25">
        <f t="shared" si="20"/>
        <v>4</v>
      </c>
      <c r="E337" s="25">
        <f t="shared" si="25"/>
        <v>3</v>
      </c>
      <c r="F337" s="25">
        <f>[1]DB!G337</f>
        <v>0</v>
      </c>
      <c r="G337" s="25">
        <f>IF(B6=13,DGET(A11:K75,"Dis E",U518:U519),F337)</f>
        <v>0</v>
      </c>
      <c r="H337" s="25">
        <f>[1]DB!I337</f>
        <v>0</v>
      </c>
      <c r="I337" s="25">
        <f>IF(B6=13,DGET(A11:K75,"Udm E",U518:U519),H337)</f>
        <v>0</v>
      </c>
      <c r="J337" s="25">
        <f>[1]DB!K337</f>
        <v>0</v>
      </c>
      <c r="K337" s="25">
        <f>IF(B6=13,DGET(A11:K75,"MR E",U518:U519),J337)</f>
        <v>0</v>
      </c>
      <c r="L337" s="25">
        <f>[1]DB!M337</f>
        <v>0</v>
      </c>
      <c r="M337" s="25">
        <f>IF(B6=13,DGET(A11:K75,"Res E",U518:U519),L337)</f>
        <v>0</v>
      </c>
      <c r="N337" s="25">
        <f>[1]DB!O337</f>
        <v>9</v>
      </c>
      <c r="O337" s="25">
        <f>IF(B6=13,IF(AND(G337=0,I337=0),N337+1,0),N337)</f>
        <v>10</v>
      </c>
      <c r="P337" s="25">
        <f>[1]DB!S337</f>
        <v>55</v>
      </c>
      <c r="Q337" s="25">
        <f>IF(A337="",0,DGET(A11:AF75,"Total",U518:U519))</f>
        <v>4</v>
      </c>
      <c r="R337" s="25">
        <f>IF(A337="",0,DGET(A11:AF75,"ES N",U518:U519))</f>
        <v>4</v>
      </c>
      <c r="S337" s="25">
        <f>IF(B6=13,IF(OR(G337=1,I337=1),0,P337+R337),P337)</f>
        <v>59</v>
      </c>
      <c r="T337" s="25">
        <f>[1]DB!V337</f>
        <v>59</v>
      </c>
      <c r="U337" s="25">
        <f>IF(A337="",0,DGET(A329:Q341,"Total N",U546:U547))</f>
        <v>6</v>
      </c>
      <c r="V337" s="25">
        <f>IF(B6=13,IF(OR(G337=1,I337=1),0,T337+U337),T337)</f>
        <v>65</v>
      </c>
      <c r="W337" s="25">
        <f>[1]DB!Y337</f>
        <v>8</v>
      </c>
      <c r="X337" s="25">
        <f t="shared" si="21"/>
        <v>0</v>
      </c>
      <c r="Y337" s="25">
        <f>IF(B6=13,IF(OR(G337=1,I337=1),0,W337+X337),W337)</f>
        <v>8</v>
      </c>
      <c r="Z337" s="25">
        <f>[1]DB!AC337</f>
        <v>3</v>
      </c>
      <c r="AA337" s="25">
        <f>IF(A337="",0,DGET(A11:AF75,"BU Pl.",U518:U519))</f>
        <v>13</v>
      </c>
      <c r="AB337" s="25">
        <f t="shared" si="22"/>
        <v>848</v>
      </c>
      <c r="AC337" s="25">
        <f>IF(B6=13,RANK(AB337,AB330:AB341,1),Z337)</f>
        <v>1</v>
      </c>
      <c r="AD337" s="25">
        <f>IF(B6=13,IF(AA337&gt;DGET(A329:AC341,"BU N",U546:U547),1,IF(AA337=DGET(A329:AC341,"BU N",U546:U547),0,-1)),0)</f>
        <v>-1</v>
      </c>
      <c r="AE337" s="25">
        <f>IF(B6=13,IF(OR(G337=1,I337=1),0,IF(E337=D330,R337,[1]DB!AE337)),[1]DB!AE337)</f>
        <v>8</v>
      </c>
      <c r="AF337" s="25">
        <f>IF(B6=13,IF(OR(G337=1,I337=1),0,IF(E337=D330,U337,[1]DB!AF337)),[1]DB!AF337)</f>
        <v>8</v>
      </c>
      <c r="AG337" s="25">
        <f>IF(B6=13,IF(OR(G337=1,I337=1),0,IF(E337=D330,X337,[1]DB!AG337)),[1]DB!AG337)</f>
        <v>1</v>
      </c>
      <c r="AH337" s="25">
        <f>IF(B6=13,IF(OR(G337=1,I337=1),0,IF(E337=D330,AD337,[1]DB!AH337)),[1]DB!AH337)</f>
        <v>-1</v>
      </c>
      <c r="AI337" s="25">
        <f>IF(B6=13,IF(OR(G337=1,I337=1),0,IF(E337=D331,R337,[1]DB!AI337)),[1]DB!AI337)</f>
        <v>6</v>
      </c>
      <c r="AJ337" s="25">
        <f>IF(B6=13,IF(OR(G337=1,I337=1),0,IF(E337=D331,U337,[1]DB!AJ337)),[1]DB!AJ337)</f>
        <v>9</v>
      </c>
      <c r="AK337" s="25">
        <f>IF(B6=13,IF(OR(G337=1,I337=1),0,IF(E337=D331,X337,[1]DB!AK337)),[1]DB!AK337)</f>
        <v>0</v>
      </c>
      <c r="AL337" s="25">
        <f>IF(B6=13,IF(OR(G337=1,I337=1),0,IF(E337=D331,AD337,[1]DB!AL337)),[1]DB!AL337)</f>
        <v>-1</v>
      </c>
      <c r="AM337" s="25">
        <f>IF(B6=13,IF(OR(G337=1,I337=1),0,IF(E337=D332,R337,[1]DB!AM337)),[1]DB!AM337)</f>
        <v>4</v>
      </c>
      <c r="AN337" s="25">
        <f>IF(B6=13,IF(OR(G337=1,I337=1),0,IF(E337=D332,U337,[1]DB!AN337)),[1]DB!AN337)</f>
        <v>6</v>
      </c>
      <c r="AO337" s="25">
        <f>IF(B6=13,IF(OR(G337=1,I337=1),0,IF(E337=D332,X337,[1]DB!AO337)),[1]DB!AO337)</f>
        <v>0</v>
      </c>
      <c r="AP337" s="25">
        <f>IF(B6=13,IF(OR(G337=1,I337=1),0,IF(E337=D332,AD337,[1]DB!AP337)),[1]DB!AP337)</f>
        <v>-1</v>
      </c>
      <c r="AQ337" s="25">
        <f>IF(B6=13,IF(OR(G337=1,I337=1),0,IF(E337=D333,R337,[1]DB!AQ337)),[1]DB!AQ337)</f>
        <v>5</v>
      </c>
      <c r="AR337" s="25">
        <f>IF(B6=13,IF(OR(G337=1,I337=1),0,IF(E337=D333,U337,[1]DB!AR337)),[1]DB!AR337)</f>
        <v>6</v>
      </c>
      <c r="AS337" s="25">
        <f>IF(B6=13,IF(OR(G337=1,I337=1),0,IF(E337=D333,X337,[1]DB!AS337)),[1]DB!AS337)</f>
        <v>0</v>
      </c>
      <c r="AT337" s="25">
        <f>IF(B6=13,IF(OR(G337=1,I337=1),0,IF(E337=D333,AD337,[1]DB!AT337)),[1]DB!AT337)</f>
        <v>-1</v>
      </c>
      <c r="AU337" s="25">
        <f>IF(B6=13,IF(OR(G337=1,I337=1),0,IF(E337=D334,R337,[1]DB!AU337)),[1]DB!AU337)</f>
        <v>0</v>
      </c>
      <c r="AV337" s="25">
        <f>IF(B6=13,IF(OR(G337=1,I337=1),0,IF(E337=D334,U337,[1]DB!AV337)),[1]DB!AV337)</f>
        <v>0</v>
      </c>
      <c r="AW337" s="25">
        <f>IF(B6=13,IF(OR(G337=1,I337=1),0,IF(E337=D334,X337,[1]DB!AW337)),[1]DB!AW337)</f>
        <v>0</v>
      </c>
      <c r="AX337" s="25">
        <f>IF(B6=13,IF(OR(G337=1,I337=1),0,IF(E337=D334,AD337,[1]DB!AX337)),[1]DB!AX337)</f>
        <v>0</v>
      </c>
      <c r="AY337" s="25">
        <f>IF(B6=13,IF(OR(G337=1,I337=1),0,IF(E337=D335,R337,[1]DB!AY337)),[1]DB!AY337)</f>
        <v>7</v>
      </c>
      <c r="AZ337" s="25">
        <f>IF(B6=13,IF(OR(G337=1,I337=1),0,IF(E337=D335,U337,[1]DB!AZ337)),[1]DB!AZ337)</f>
        <v>6</v>
      </c>
      <c r="BA337" s="25">
        <f>IF(B6=13,IF(OR(G337=1,I337=1),0,IF(E337=D335,X337,[1]DB!BA337)),[1]DB!BA337)</f>
        <v>3</v>
      </c>
      <c r="BB337" s="25">
        <f>IF(B6=13,IF(OR(G337=1,I337=1),0,IF(E337=D335,AD337,[1]DB!BB337)),[1]DB!BB337)</f>
        <v>1</v>
      </c>
      <c r="BC337" s="25">
        <f>IF(B6=13,IF(OR(G337=1,I337=1),0,IF(E337=D336,R337,[1]DB!BC337)),[1]DB!BC337)</f>
        <v>6</v>
      </c>
      <c r="BD337" s="25">
        <f>IF(B6=13,IF(OR(G337=1,I337=1),0,IF(E337=D336,U337,[1]DB!BD337)),[1]DB!BD337)</f>
        <v>6</v>
      </c>
      <c r="BE337" s="25">
        <f>IF(B6=13,IF(OR(G337=1,I337=1),0,IF(E337=D336,X337,[1]DB!BE337)),[1]DB!BE337)</f>
        <v>1</v>
      </c>
      <c r="BF337" s="25">
        <f>IF(B6=13,IF(OR(G337=1,I337=1),0,IF(E337=D336,AD337,[1]DB!BF337)),[1]DB!BF337)</f>
        <v>-1</v>
      </c>
      <c r="BG337" s="25">
        <f>IF(B6=13,IF(OR(G337=1,I337=1),0,IF(E337=D337,R337,[1]DB!BG337)),[1]DB!BG337)</f>
        <v>0</v>
      </c>
      <c r="BH337" s="25">
        <f>IF(B6=13,IF(OR(G337=1,I337=1),0,IF(E337=D337,U337,[1]DB!BH337)),[1]DB!BH337)</f>
        <v>0</v>
      </c>
      <c r="BI337" s="25">
        <f>IF(B6=13,IF(OR(G337=1,I337=1),0,IF(E337=D337,X337,[1]DB!BI337)),[1]DB!BI337)</f>
        <v>0</v>
      </c>
      <c r="BJ337" s="25">
        <f>IF(B6=13,IF(OR(G337=1,I337=1),0,IF(E337=D337,AD337,[1]DB!BJ337)),[1]DB!BJ337)</f>
        <v>0</v>
      </c>
      <c r="BK337" s="25">
        <f>IF(B6=13,IF(OR(G337=1,I337=1),0,IF(E337=D338,R337,[1]DB!BK337)),[1]DB!BK337)</f>
        <v>6</v>
      </c>
      <c r="BL337" s="25">
        <f>IF(B6=13,IF(OR(G337=1,I337=1),0,IF(E337=D338,U337,[1]DB!BL337)),[1]DB!BL337)</f>
        <v>6</v>
      </c>
      <c r="BM337" s="25">
        <f>IF(B6=13,IF(OR(G337=1,I337=1),0,IF(E337=D338,X337,[1]DB!BM337)),[1]DB!BM337)</f>
        <v>1</v>
      </c>
      <c r="BN337" s="25">
        <f>IF(B6=13,IF(OR(G337=1,I337=1),0,IF(E337=D338,AD337,[1]DB!BN337)),[1]DB!BN337)</f>
        <v>1</v>
      </c>
      <c r="BO337" s="25">
        <f>IF(B6=13,IF(OR(G337=1,I337=1),0,IF(E337=D339,R337,[1]DB!BO337)),[1]DB!BO337)</f>
        <v>5</v>
      </c>
      <c r="BP337" s="25">
        <f>IF(B6=13,IF(OR(G337=1,I337=1),0,IF(E337=D339,U337,[1]DB!BP337)),[1]DB!BP337)</f>
        <v>6</v>
      </c>
      <c r="BQ337" s="25">
        <f>IF(B6=13,IF(OR(G337=1,I337=1),0,IF(E337=D339,X337,[1]DB!BQ337)),[1]DB!BQ337)</f>
        <v>0</v>
      </c>
      <c r="BR337" s="25">
        <f>IF(B6=13,IF(OR(G337=1,I337=1),0,IF(E337=D339,AD337,[1]DB!BR337)),[1]DB!BR337)</f>
        <v>-1</v>
      </c>
      <c r="BS337" s="25">
        <f>IF(B6=13,IF(OR(G337=1,I337=1),0,IF(E337=D340,R337,[1]DB!BS337)),[1]DB!BS337)</f>
        <v>4</v>
      </c>
      <c r="BT337" s="25">
        <f>IF(B6=13,IF(OR(G337=1,I337=1),0,IF(E337=D340,U337,[1]DB!BT337)),[1]DB!BT337)</f>
        <v>4</v>
      </c>
      <c r="BU337" s="25">
        <f>IF(B6=13,IF(OR(G337=1,I337=1),0,IF(E337=D340,X337,[1]DB!BU337)),[1]DB!BU337)</f>
        <v>1</v>
      </c>
      <c r="BV337" s="25">
        <f>IF(B6=13,IF(OR(G337=1,I337=1),0,IF(E337=D340,AD337,[1]DB!BV337)),[1]DB!BV337)</f>
        <v>-1</v>
      </c>
      <c r="BW337" s="25">
        <f>IF(B6=13,IF(OR(G337=1,I337=1),0,IF(E337=D341,R337,[1]DB!BW337)),[1]DB!BW337)</f>
        <v>8</v>
      </c>
      <c r="BX337" s="25">
        <f>IF(B6=13,IF(OR(G337=1,I337=1),0,IF(E337=D341,U337,[1]DB!BX337)),[1]DB!BX337)</f>
        <v>8</v>
      </c>
      <c r="BY337" s="25">
        <f>IF(B6=13,IF(OR(G337=1,I337=1),0,IF(E337=D341,X337,[1]DB!BY337)),[1]DB!BY337)</f>
        <v>1</v>
      </c>
      <c r="BZ337" s="25">
        <f>IF(B6=13,IF(OR(G337=1,I337=1),0,IF(E337=D341,AD337,[1]DB!BZ337)),[1]DB!BZ337)</f>
        <v>0</v>
      </c>
      <c r="CA337" s="25">
        <f>(RANK(Y337,Y330:Y341,1)*169)+(RANK(S337,S330:S341,1)*13)+RANK(V337,V330:V341,0)</f>
        <v>369</v>
      </c>
      <c r="CB337" s="25">
        <f>RANK(CA337,CA330:CA341,1)</f>
        <v>3</v>
      </c>
      <c r="CC337" s="25">
        <f>IF(CB337=CB330,AE337,0)+IF(CB337=CB331,AI337,0)+IF(CB337=CB332,AM337,0)+IF(CB337=CB333,AQ337,0)+IF(CB337=CB334,AU337,0)+IF(CB337=CB335,AY337,0)+IF(CB337=CB336,BC337,0)+IF(CB337=CB337,BG337,0)+IF(CB337=CB338,BK337,0)+IF(CB337=CB339,BO337,0)+IF(CB337=CB340,BS337,0)+IF(CB337=CB341,BW337,0)</f>
        <v>0</v>
      </c>
      <c r="CD337" s="25">
        <f>IF(CB337=CB330,AF337,0)+IF(CB337=CB331,AJ337,0)+IF(CB337=CB332,AN337,0)+IF(CB337=CB333,AR337,0)+IF(CB337=CB334,AV337,0)+IF(CB337=CB335,AZ337,0)+IF(CB337=CB336,BD337,0)+IF(CB337=CB337,BH337,0)+IF(CB337=CB338,BL337,0)+IF(CB337=CB339,BP337,0)+IF(CB337=CB340,BT337,0)+IF(CB337=CB341,BX337,0)</f>
        <v>0</v>
      </c>
      <c r="CE337" s="25">
        <f>IF(CB337=CB330,AG337,0)+IF(CB337=CB331,AK337,0)+IF(CB337=CB332,AO337,0)+IF(CB337=CB333,AS337,0)+IF(CB337=CB334,AW337,0)+IF(CB337=CB335,BA337,0)+IF(CB337=CB336,BE337,0)+IF(CB337=CB337,BI337,0)+IF(CB337=CB338,BM337,0)+IF(CB337=CB339,BQ337,0)+IF(CB337=CB340,BU337,0)+IF(CB337=CB341,BY337,0)</f>
        <v>0</v>
      </c>
      <c r="CF337" s="25">
        <f>(RANK(CE337,CE330:CE341,1)*169)+(RANK(CC337,CC330:CC341,1)*13)+RANK(CD337,CD330:CD341,0)</f>
        <v>183</v>
      </c>
      <c r="CG337" s="25">
        <f>CB337+(RANK(CF337,CF330:CF341,1)*0.01)</f>
        <v>3.01</v>
      </c>
      <c r="CH337" s="25">
        <f>IF(COUNTIF(CG330:CG341,CG337)=2,IF(CG337=CG330,1,0)+IF(CG337=CG331,2,0)+IF(CG337=CG332,3,0)+IF(CG337=CG333,4,0)+IF(CG337=CG334,5,0)+IF(CG337=CG335,6,0)+IF(CG337=CG336,7,0)+IF(CG337=CG337,8,0)+IF(CG337=CG338,9,0)+IF(CG337=CG339,10,0)+IF(CG337=CG340,11,0)+IF(CG337=CG341,12,0)-8,0)</f>
        <v>0</v>
      </c>
      <c r="CI337" s="25">
        <f t="shared" si="23"/>
        <v>0</v>
      </c>
      <c r="CJ337" s="25">
        <f t="shared" si="24"/>
        <v>3.01</v>
      </c>
      <c r="CK337" s="25">
        <f>(RANK(CJ337,CJ330:CJ341,1)*17850625)+(RANK(K337,K330:K341,0)*274625)+(RANK(M337,M330:M341,0)*4225)+(RANK(AC337,AC330:AC341,1)*65)+RANK(C337,C330:C341,0)</f>
        <v>53835022</v>
      </c>
      <c r="CL337" s="25">
        <f>RANK(CK337,CK330:CK341,0)</f>
        <v>10</v>
      </c>
    </row>
    <row r="338" spans="1:90" x14ac:dyDescent="0.15">
      <c r="A338" s="25" t="str">
        <f>[1]DB!A338</f>
        <v>Murer</v>
      </c>
      <c r="B338" s="25" t="str">
        <f>[1]DB!B338</f>
        <v>Murer (3)</v>
      </c>
      <c r="C338" s="25">
        <f>[1]DB!C338</f>
        <v>35</v>
      </c>
      <c r="D338" s="25">
        <f t="shared" si="20"/>
        <v>9</v>
      </c>
      <c r="E338" s="25">
        <f t="shared" si="25"/>
        <v>10</v>
      </c>
      <c r="F338" s="25">
        <f>[1]DB!G338</f>
        <v>0</v>
      </c>
      <c r="G338" s="25">
        <f>IF(B6=13,DGET(A11:K75,"Dis E",V518:V519),F338)</f>
        <v>0</v>
      </c>
      <c r="H338" s="25">
        <f>[1]DB!I338</f>
        <v>0</v>
      </c>
      <c r="I338" s="25">
        <f>IF(B6=13,DGET(A11:K75,"Udm E",V518:V519),H338)</f>
        <v>0</v>
      </c>
      <c r="J338" s="25">
        <f>[1]DB!K338</f>
        <v>0</v>
      </c>
      <c r="K338" s="25">
        <f>IF(B6=13,DGET(A11:K75,"MR E",V518:V519),J338)</f>
        <v>0</v>
      </c>
      <c r="L338" s="25">
        <f>[1]DB!M338</f>
        <v>0</v>
      </c>
      <c r="M338" s="25">
        <f>IF(B6=13,DGET(A11:K75,"Res E",V518:V519),L338)</f>
        <v>0</v>
      </c>
      <c r="N338" s="25">
        <f>[1]DB!O338</f>
        <v>9</v>
      </c>
      <c r="O338" s="25">
        <f>IF(B6=13,IF(AND(G338=0,I338=0),N338+1,0),N338)</f>
        <v>10</v>
      </c>
      <c r="P338" s="25">
        <f>[1]DB!S338</f>
        <v>57</v>
      </c>
      <c r="Q338" s="25">
        <f>IF(A338="",0,DGET(A11:AF75,"Total",V518:V519))</f>
        <v>5</v>
      </c>
      <c r="R338" s="25">
        <f>IF(A338="",0,DGET(A11:AF75,"ES N",V518:V519))</f>
        <v>5</v>
      </c>
      <c r="S338" s="25">
        <f>IF(B6=13,IF(OR(G338=1,I338=1),0,P338+R338),P338)</f>
        <v>62</v>
      </c>
      <c r="T338" s="25">
        <f>[1]DB!V338</f>
        <v>59</v>
      </c>
      <c r="U338" s="25">
        <f>IF(A338="",0,DGET(A329:Q341,"Total N",V546:V547))</f>
        <v>5</v>
      </c>
      <c r="V338" s="25">
        <f>IF(B6=13,IF(OR(G338=1,I338=1),0,T338+U338),T338)</f>
        <v>64</v>
      </c>
      <c r="W338" s="25">
        <f>[1]DB!Y338</f>
        <v>8</v>
      </c>
      <c r="X338" s="25">
        <f t="shared" si="21"/>
        <v>1</v>
      </c>
      <c r="Y338" s="25">
        <f>IF(B6=13,IF(OR(G338=1,I338=1),0,W338+X338),W338)</f>
        <v>9</v>
      </c>
      <c r="Z338" s="25">
        <f>[1]DB!AC338</f>
        <v>4</v>
      </c>
      <c r="AA338" s="25">
        <f>IF(A338="",0,DGET(A11:AF75,"BU Pl.",V518:V519))</f>
        <v>29</v>
      </c>
      <c r="AB338" s="25">
        <f t="shared" si="22"/>
        <v>1889</v>
      </c>
      <c r="AC338" s="25">
        <f>IF(B6=13,RANK(AB338,AB330:AB341,1),Z338)</f>
        <v>6</v>
      </c>
      <c r="AD338" s="25">
        <f>IF(B6=13,IF(AA338&gt;DGET(A329:AC341,"BU N",V546:V547),1,IF(AA338=DGET(A329:AC341,"BU N",V546:V547),0,-1)),0)</f>
        <v>-1</v>
      </c>
      <c r="AE338" s="25">
        <f>IF(B6=13,IF(OR(G338=1,I338=1),0,IF(E338=D330,R338,[1]DB!AE338)),[1]DB!AE338)</f>
        <v>5</v>
      </c>
      <c r="AF338" s="25">
        <f>IF(B6=13,IF(OR(G338=1,I338=1),0,IF(E338=D330,U338,[1]DB!AF338)),[1]DB!AF338)</f>
        <v>5</v>
      </c>
      <c r="AG338" s="25">
        <f>IF(B6=13,IF(OR(G338=1,I338=1),0,IF(E338=D330,X338,[1]DB!AG338)),[1]DB!AG338)</f>
        <v>1</v>
      </c>
      <c r="AH338" s="25">
        <f>IF(B6=13,IF(OR(G338=1,I338=1),0,IF(E338=D330,AD338,[1]DB!AH338)),[1]DB!AH338)</f>
        <v>1</v>
      </c>
      <c r="AI338" s="25">
        <f>IF(B6=13,IF(OR(G338=1,I338=1),0,IF(E338=D331,R338,[1]DB!AI338)),[1]DB!AI338)</f>
        <v>8</v>
      </c>
      <c r="AJ338" s="25">
        <f>IF(B6=13,IF(OR(G338=1,I338=1),0,IF(E338=D331,U338,[1]DB!AJ338)),[1]DB!AJ338)</f>
        <v>8</v>
      </c>
      <c r="AK338" s="25">
        <f>IF(B6=13,IF(OR(G338=1,I338=1),0,IF(E338=D331,X338,[1]DB!AK338)),[1]DB!AK338)</f>
        <v>1</v>
      </c>
      <c r="AL338" s="25">
        <f>IF(B6=13,IF(OR(G338=1,I338=1),0,IF(E338=D331,AD338,[1]DB!AL338)),[1]DB!AL338)</f>
        <v>1</v>
      </c>
      <c r="AM338" s="25">
        <f>IF(B6=13,IF(OR(G338=1,I338=1),0,IF(E338=D332,R338,[1]DB!AM338)),[1]DB!AM338)</f>
        <v>6</v>
      </c>
      <c r="AN338" s="25">
        <f>IF(B6=13,IF(OR(G338=1,I338=1),0,IF(E338=D332,U338,[1]DB!AN338)),[1]DB!AN338)</f>
        <v>7</v>
      </c>
      <c r="AO338" s="25">
        <f>IF(B6=13,IF(OR(G338=1,I338=1),0,IF(E338=D332,X338,[1]DB!AO338)),[1]DB!AO338)</f>
        <v>0</v>
      </c>
      <c r="AP338" s="25">
        <f>IF(B6=13,IF(OR(G338=1,I338=1),0,IF(E338=D332,AD338,[1]DB!AP338)),[1]DB!AP338)</f>
        <v>-1</v>
      </c>
      <c r="AQ338" s="25">
        <f>IF(B6=13,IF(OR(G338=1,I338=1),0,IF(E338=D333,R338,[1]DB!AQ338)),[1]DB!AQ338)</f>
        <v>8</v>
      </c>
      <c r="AR338" s="25">
        <f>IF(B6=13,IF(OR(G338=1,I338=1),0,IF(E338=D333,U338,[1]DB!AR338)),[1]DB!AR338)</f>
        <v>7</v>
      </c>
      <c r="AS338" s="25">
        <f>IF(B6=13,IF(OR(G338=1,I338=1),0,IF(E338=D333,X338,[1]DB!AS338)),[1]DB!AS338)</f>
        <v>3</v>
      </c>
      <c r="AT338" s="25">
        <f>IF(B6=13,IF(OR(G338=1,I338=1),0,IF(E338=D333,AD338,[1]DB!AT338)),[1]DB!AT338)</f>
        <v>1</v>
      </c>
      <c r="AU338" s="25">
        <f>IF(B6=13,IF(OR(G338=1,I338=1),0,IF(E338=D334,R338,[1]DB!AU338)),[1]DB!AU338)</f>
        <v>7</v>
      </c>
      <c r="AV338" s="25">
        <f>IF(B6=13,IF(OR(G338=1,I338=1),0,IF(E338=D334,U338,[1]DB!AV338)),[1]DB!AV338)</f>
        <v>8</v>
      </c>
      <c r="AW338" s="25">
        <f>IF(B6=13,IF(OR(G338=1,I338=1),0,IF(E338=D334,X338,[1]DB!AW338)),[1]DB!AW338)</f>
        <v>0</v>
      </c>
      <c r="AX338" s="25">
        <f>IF(B6=13,IF(OR(G338=1,I338=1),0,IF(E338=D334,AD338,[1]DB!AX338)),[1]DB!AX338)</f>
        <v>-1</v>
      </c>
      <c r="AY338" s="25">
        <f>IF(B6=13,IF(OR(G338=1,I338=1),0,IF(E338=D335,R338,[1]DB!AY338)),[1]DB!AY338)</f>
        <v>6</v>
      </c>
      <c r="AZ338" s="25">
        <f>IF(B6=13,IF(OR(G338=1,I338=1),0,IF(E338=D335,U338,[1]DB!AZ338)),[1]DB!AZ338)</f>
        <v>6</v>
      </c>
      <c r="BA338" s="25">
        <f>IF(B6=13,IF(OR(G338=1,I338=1),0,IF(E338=D335,X338,[1]DB!BA338)),[1]DB!BA338)</f>
        <v>1</v>
      </c>
      <c r="BB338" s="25">
        <f>IF(B6=13,IF(OR(G338=1,I338=1),0,IF(E338=D335,AD338,[1]DB!BB338)),[1]DB!BB338)</f>
        <v>1</v>
      </c>
      <c r="BC338" s="25">
        <f>IF(B6=13,IF(OR(G338=1,I338=1),0,IF(E338=D336,R338,[1]DB!BC338)),[1]DB!BC338)</f>
        <v>7</v>
      </c>
      <c r="BD338" s="25">
        <f>IF(B6=13,IF(OR(G338=1,I338=1),0,IF(E338=D336,U338,[1]DB!BD338)),[1]DB!BD338)</f>
        <v>7</v>
      </c>
      <c r="BE338" s="25">
        <f>IF(B6=13,IF(OR(G338=1,I338=1),0,IF(E338=D336,X338,[1]DB!BE338)),[1]DB!BE338)</f>
        <v>1</v>
      </c>
      <c r="BF338" s="25">
        <f>IF(B6=13,IF(OR(G338=1,I338=1),0,IF(E338=D336,AD338,[1]DB!BF338)),[1]DB!BF338)</f>
        <v>1</v>
      </c>
      <c r="BG338" s="25">
        <f>IF(B6=13,IF(OR(G338=1,I338=1),0,IF(E338=D337,R338,[1]DB!BG338)),[1]DB!BG338)</f>
        <v>6</v>
      </c>
      <c r="BH338" s="25">
        <f>IF(B6=13,IF(OR(G338=1,I338=1),0,IF(E338=D337,U338,[1]DB!BH338)),[1]DB!BH338)</f>
        <v>6</v>
      </c>
      <c r="BI338" s="25">
        <f>IF(B6=13,IF(OR(G338=1,I338=1),0,IF(E338=D337,X338,[1]DB!BI338)),[1]DB!BI338)</f>
        <v>1</v>
      </c>
      <c r="BJ338" s="25">
        <f>IF(B6=13,IF(OR(G338=1,I338=1),0,IF(E338=D337,AD338,[1]DB!BJ338)),[1]DB!BJ338)</f>
        <v>-1</v>
      </c>
      <c r="BK338" s="25">
        <f>IF(B6=13,IF(OR(G338=1,I338=1),0,IF(E338=D338,R338,[1]DB!BK338)),[1]DB!BK338)</f>
        <v>0</v>
      </c>
      <c r="BL338" s="25">
        <f>IF(B6=13,IF(OR(G338=1,I338=1),0,IF(E338=D338,U338,[1]DB!BL338)),[1]DB!BL338)</f>
        <v>0</v>
      </c>
      <c r="BM338" s="25">
        <f>IF(B6=13,IF(OR(G338=1,I338=1),0,IF(E338=D338,X338,[1]DB!BM338)),[1]DB!BM338)</f>
        <v>0</v>
      </c>
      <c r="BN338" s="25">
        <f>IF(B6=13,IF(OR(G338=1,I338=1),0,IF(E338=D338,AD338,[1]DB!BN338)),[1]DB!BN338)</f>
        <v>0</v>
      </c>
      <c r="BO338" s="25">
        <f>IF(B6=13,IF(OR(G338=1,I338=1),0,IF(E338=D339,R338,[1]DB!BO338)),[1]DB!BO338)</f>
        <v>4</v>
      </c>
      <c r="BP338" s="25">
        <f>IF(B6=13,IF(OR(G338=1,I338=1),0,IF(E338=D339,U338,[1]DB!BP338)),[1]DB!BP338)</f>
        <v>5</v>
      </c>
      <c r="BQ338" s="25">
        <f>IF(B6=13,IF(OR(G338=1,I338=1),0,IF(E338=D339,X338,[1]DB!BQ338)),[1]DB!BQ338)</f>
        <v>0</v>
      </c>
      <c r="BR338" s="25">
        <f>IF(B6=13,IF(OR(G338=1,I338=1),0,IF(E338=D339,AD338,[1]DB!BR338)),[1]DB!BR338)</f>
        <v>-1</v>
      </c>
      <c r="BS338" s="25">
        <f>IF(B6=13,IF(OR(G338=1,I338=1),0,IF(E338=D340,R338,[1]DB!BS338)),[1]DB!BS338)</f>
        <v>5</v>
      </c>
      <c r="BT338" s="25">
        <f>IF(B6=13,IF(OR(G338=1,I338=1),0,IF(E338=D340,U338,[1]DB!BT338)),[1]DB!BT338)</f>
        <v>5</v>
      </c>
      <c r="BU338" s="25">
        <f>IF(B6=13,IF(OR(G338=1,I338=1),0,IF(E338=D340,X338,[1]DB!BU338)),[1]DB!BU338)</f>
        <v>1</v>
      </c>
      <c r="BV338" s="25">
        <f>IF(B6=13,IF(OR(G338=1,I338=1),0,IF(E338=D340,AD338,[1]DB!BV338)),[1]DB!BV338)</f>
        <v>-1</v>
      </c>
      <c r="BW338" s="25">
        <f>IF(B6=13,IF(OR(G338=1,I338=1),0,IF(E338=D341,R338,[1]DB!BW338)),[1]DB!BW338)</f>
        <v>0</v>
      </c>
      <c r="BX338" s="25">
        <f>IF(B6=13,IF(OR(G338=1,I338=1),0,IF(E338=D341,U338,[1]DB!BX338)),[1]DB!BX338)</f>
        <v>0</v>
      </c>
      <c r="BY338" s="25">
        <f>IF(B6=13,IF(OR(G338=1,I338=1),0,IF(E338=D341,X338,[1]DB!BY338)),[1]DB!BY338)</f>
        <v>0</v>
      </c>
      <c r="BZ338" s="25">
        <f>IF(B6=13,IF(OR(G338=1,I338=1),0,IF(E338=D341,AD338,[1]DB!BZ338)),[1]DB!BZ338)</f>
        <v>0</v>
      </c>
      <c r="CA338" s="25">
        <f>(RANK(Y338,Y330:Y341,1)*169)+(RANK(S338,S330:S341,1)*13)+RANK(V338,V330:V341,0)</f>
        <v>736</v>
      </c>
      <c r="CB338" s="25">
        <f>RANK(CA338,CA330:CA341,1)</f>
        <v>4</v>
      </c>
      <c r="CC338" s="25">
        <f>IF(CB338=CB330,AE338,0)+IF(CB338=CB331,AI338,0)+IF(CB338=CB332,AM338,0)+IF(CB338=CB333,AQ338,0)+IF(CB338=CB334,AU338,0)+IF(CB338=CB335,AY338,0)+IF(CB338=CB336,BC338,0)+IF(CB338=CB337,BG338,0)+IF(CB338=CB338,BK338,0)+IF(CB338=CB339,BO338,0)+IF(CB338=CB340,BS338,0)+IF(CB338=CB341,BW338,0)</f>
        <v>0</v>
      </c>
      <c r="CD338" s="25">
        <f>IF(CB338=CB330,AF338,0)+IF(CB338=CB331,AJ338,0)+IF(CB338=CB332,AN338,0)+IF(CB338=CB333,AR338,0)+IF(CB338=CB334,AV338,0)+IF(CB338=CB335,AZ338,0)+IF(CB338=CB336,BD338,0)+IF(CB338=CB337,BH338,0)+IF(CB338=CB338,BL338,0)+IF(CB338=CB339,BP338,0)+IF(CB338=CB340,BT338,0)+IF(CB338=CB341,BX338,0)</f>
        <v>0</v>
      </c>
      <c r="CE338" s="25">
        <f>IF(CB338=CB330,AG338,0)+IF(CB338=CB331,AK338,0)+IF(CB338=CB332,AO338,0)+IF(CB338=CB333,AS338,0)+IF(CB338=CB334,AW338,0)+IF(CB338=CB335,BA338,0)+IF(CB338=CB336,BE338,0)+IF(CB338=CB337,BI338,0)+IF(CB338=CB338,BM338,0)+IF(CB338=CB339,BQ338,0)+IF(CB338=CB340,BU338,0)+IF(CB338=CB341,BY338,0)</f>
        <v>0</v>
      </c>
      <c r="CF338" s="25">
        <f>(RANK(CE338,CE330:CE341,1)*169)+(RANK(CC338,CC330:CC341,1)*13)+RANK(CD338,CD330:CD341,0)</f>
        <v>183</v>
      </c>
      <c r="CG338" s="25">
        <f>CB338+(RANK(CF338,CF330:CF341,1)*0.01)</f>
        <v>4.01</v>
      </c>
      <c r="CH338" s="25">
        <f>IF(COUNTIF(CG330:CG341,CG338)=2,IF(CG338=CG330,1,0)+IF(CG338=CG331,2,0)+IF(CG338=CG332,3,0)+IF(CG338=CG333,4,0)+IF(CG338=CG334,5,0)+IF(CG338=CG335,6,0)+IF(CG338=CG336,7,0)+IF(CG338=CG337,8,0)+IF(CG338=CG338,9,0)+IF(CG338=CG339,10,0)+IF(CG338=CG340,11,0)+IF(CG338=CG341,12,0)-9,0)</f>
        <v>0</v>
      </c>
      <c r="CI338" s="25">
        <f t="shared" si="23"/>
        <v>0</v>
      </c>
      <c r="CJ338" s="25">
        <f t="shared" si="24"/>
        <v>4.01</v>
      </c>
      <c r="CK338" s="25">
        <f>(RANK(CJ338,CJ330:CJ341,1)*17850625)+(RANK(K338,K330:K341,0)*274625)+(RANK(M338,M330:M341,0)*4225)+(RANK(AC338,AC330:AC341,1)*65)+RANK(C338,C330:C341,0)</f>
        <v>71685969</v>
      </c>
      <c r="CL338" s="25">
        <f>RANK(CK338,CK330:CK341,0)</f>
        <v>9</v>
      </c>
    </row>
    <row r="339" spans="1:90" x14ac:dyDescent="0.15">
      <c r="A339" s="25" t="str">
        <f>[1]DB!A339</f>
        <v>Halvor</v>
      </c>
      <c r="B339" s="25" t="str">
        <f>[1]DB!B339</f>
        <v>Halvor (3)</v>
      </c>
      <c r="C339" s="25">
        <f>[1]DB!C339</f>
        <v>16</v>
      </c>
      <c r="D339" s="25">
        <f t="shared" si="20"/>
        <v>6</v>
      </c>
      <c r="E339" s="25">
        <f t="shared" si="25"/>
        <v>5</v>
      </c>
      <c r="F339" s="25">
        <f>[1]DB!G339</f>
        <v>0</v>
      </c>
      <c r="G339" s="25">
        <f>IF(B6=13,DGET(A11:K75,"Dis E",W518:W519),F339)</f>
        <v>0</v>
      </c>
      <c r="H339" s="25">
        <f>[1]DB!I339</f>
        <v>0</v>
      </c>
      <c r="I339" s="25">
        <f>IF(B6=13,DGET(A11:K75,"Udm E",W518:W519),H339)</f>
        <v>0</v>
      </c>
      <c r="J339" s="25">
        <f>[1]DB!K339</f>
        <v>0</v>
      </c>
      <c r="K339" s="25">
        <f>IF(B6=13,DGET(A11:K75,"MR E",W518:W519),J339)</f>
        <v>0</v>
      </c>
      <c r="L339" s="25">
        <f>[1]DB!M339</f>
        <v>0</v>
      </c>
      <c r="M339" s="25">
        <f>IF(B6=13,DGET(A11:K75,"Res E",W518:W519),L339)</f>
        <v>0</v>
      </c>
      <c r="N339" s="25">
        <f>[1]DB!O339</f>
        <v>9</v>
      </c>
      <c r="O339" s="25">
        <f>IF(B6=13,IF(AND(G339=0,I339=0),N339+1,0),N339)</f>
        <v>10</v>
      </c>
      <c r="P339" s="25">
        <f>[1]DB!S339</f>
        <v>59</v>
      </c>
      <c r="Q339" s="25">
        <f>IF(A339="",0,DGET(A11:AF75,"Total",W518:W519))</f>
        <v>5</v>
      </c>
      <c r="R339" s="25">
        <f>IF(A339="",0,DGET(A11:AF75,"ES N",W518:W519))</f>
        <v>5</v>
      </c>
      <c r="S339" s="25">
        <f>IF(B6=13,IF(OR(G339=1,I339=1),0,P339+R339),P339)</f>
        <v>64</v>
      </c>
      <c r="T339" s="25">
        <f>[1]DB!V339</f>
        <v>59</v>
      </c>
      <c r="U339" s="25">
        <f>IF(A339="",0,DGET(A329:Q341,"Total N",W546:W547))</f>
        <v>6</v>
      </c>
      <c r="V339" s="25">
        <f>IF(B6=13,IF(OR(G339=1,I339=1),0,T339+U339),T339)</f>
        <v>65</v>
      </c>
      <c r="W339" s="25">
        <f>[1]DB!Y339</f>
        <v>13</v>
      </c>
      <c r="X339" s="25">
        <f t="shared" si="21"/>
        <v>0</v>
      </c>
      <c r="Y339" s="25">
        <f>IF(B6=13,IF(OR(G339=1,I339=1),0,W339+X339),W339)</f>
        <v>13</v>
      </c>
      <c r="Z339" s="25">
        <f>[1]DB!AC339</f>
        <v>7</v>
      </c>
      <c r="AA339" s="25">
        <f>IF(A339="",0,DGET(A11:AF75,"BU Pl.",W518:W519))</f>
        <v>32</v>
      </c>
      <c r="AB339" s="25">
        <f t="shared" si="22"/>
        <v>2087</v>
      </c>
      <c r="AC339" s="25">
        <f>IF(B6=13,RANK(AB339,AB330:AB341,1),Z339)</f>
        <v>9</v>
      </c>
      <c r="AD339" s="25">
        <f>IF(B6=13,IF(AA339&gt;DGET(A329:AC341,"BU N",W546:W547),1,IF(AA339=DGET(A329:AC341,"BU N",W546:W547),0,-1)),0)</f>
        <v>-1</v>
      </c>
      <c r="AE339" s="25">
        <f>IF(B6=13,IF(OR(G339=1,I339=1),0,IF(E339=D330,R339,[1]DB!AE339)),[1]DB!AE339)</f>
        <v>8</v>
      </c>
      <c r="AF339" s="25">
        <f>IF(B6=13,IF(OR(G339=1,I339=1),0,IF(E339=D330,U339,[1]DB!AF339)),[1]DB!AF339)</f>
        <v>4</v>
      </c>
      <c r="AG339" s="25">
        <f>IF(B6=13,IF(OR(G339=1,I339=1),0,IF(E339=D330,X339,[1]DB!AG339)),[1]DB!AG339)</f>
        <v>3</v>
      </c>
      <c r="AH339" s="25">
        <f>IF(B6=13,IF(OR(G339=1,I339=1),0,IF(E339=D330,AD339,[1]DB!AH339)),[1]DB!AH339)</f>
        <v>1</v>
      </c>
      <c r="AI339" s="25">
        <f>IF(B6=13,IF(OR(G339=1,I339=1),0,IF(E339=D331,R339,[1]DB!AI339)),[1]DB!AI339)</f>
        <v>6</v>
      </c>
      <c r="AJ339" s="25">
        <f>IF(B6=13,IF(OR(G339=1,I339=1),0,IF(E339=D331,U339,[1]DB!AJ339)),[1]DB!AJ339)</f>
        <v>8</v>
      </c>
      <c r="AK339" s="25">
        <f>IF(B6=13,IF(OR(G339=1,I339=1),0,IF(E339=D331,X339,[1]DB!AK339)),[1]DB!AK339)</f>
        <v>0</v>
      </c>
      <c r="AL339" s="25">
        <f>IF(B6=13,IF(OR(G339=1,I339=1),0,IF(E339=D331,AD339,[1]DB!AL339)),[1]DB!AL339)</f>
        <v>-1</v>
      </c>
      <c r="AM339" s="25">
        <f>IF(B6=13,IF(OR(G339=1,I339=1),0,IF(E339=D332,R339,[1]DB!AM339)),[1]DB!AM339)</f>
        <v>8</v>
      </c>
      <c r="AN339" s="25">
        <f>IF(B6=13,IF(OR(G339=1,I339=1),0,IF(E339=D332,U339,[1]DB!AN339)),[1]DB!AN339)</f>
        <v>9</v>
      </c>
      <c r="AO339" s="25">
        <f>IF(B6=13,IF(OR(G339=1,I339=1),0,IF(E339=D332,X339,[1]DB!AO339)),[1]DB!AO339)</f>
        <v>0</v>
      </c>
      <c r="AP339" s="25">
        <f>IF(B6=13,IF(OR(G339=1,I339=1),0,IF(E339=D332,AD339,[1]DB!AP339)),[1]DB!AP339)</f>
        <v>-1</v>
      </c>
      <c r="AQ339" s="25">
        <f>IF(B6=13,IF(OR(G339=1,I339=1),0,IF(E339=D333,R339,[1]DB!AQ339)),[1]DB!AQ339)</f>
        <v>7</v>
      </c>
      <c r="AR339" s="25">
        <f>IF(B6=13,IF(OR(G339=1,I339=1),0,IF(E339=D333,U339,[1]DB!AR339)),[1]DB!AR339)</f>
        <v>7</v>
      </c>
      <c r="AS339" s="25">
        <f>IF(B6=13,IF(OR(G339=1,I339=1),0,IF(E339=D333,X339,[1]DB!AS339)),[1]DB!AS339)</f>
        <v>1</v>
      </c>
      <c r="AT339" s="25">
        <f>IF(B6=13,IF(OR(G339=1,I339=1),0,IF(E339=D333,AD339,[1]DB!AT339)),[1]DB!AT339)</f>
        <v>1</v>
      </c>
      <c r="AU339" s="25">
        <f>IF(B6=13,IF(OR(G339=1,I339=1),0,IF(E339=D334,R339,[1]DB!AU339)),[1]DB!AU339)</f>
        <v>5</v>
      </c>
      <c r="AV339" s="25">
        <f>IF(B6=13,IF(OR(G339=1,I339=1),0,IF(E339=D334,U339,[1]DB!AV339)),[1]DB!AV339)</f>
        <v>6</v>
      </c>
      <c r="AW339" s="25">
        <f>IF(B6=13,IF(OR(G339=1,I339=1),0,IF(E339=D334,X339,[1]DB!AW339)),[1]DB!AW339)</f>
        <v>0</v>
      </c>
      <c r="AX339" s="25">
        <f>IF(B6=13,IF(OR(G339=1,I339=1),0,IF(E339=D334,AD339,[1]DB!AX339)),[1]DB!AX339)</f>
        <v>-1</v>
      </c>
      <c r="AY339" s="25">
        <f>IF(B6=13,IF(OR(G339=1,I339=1),0,IF(E339=D335,R339,[1]DB!AY339)),[1]DB!AY339)</f>
        <v>6</v>
      </c>
      <c r="AZ339" s="25">
        <f>IF(B6=13,IF(OR(G339=1,I339=1),0,IF(E339=D335,U339,[1]DB!AZ339)),[1]DB!AZ339)</f>
        <v>7</v>
      </c>
      <c r="BA339" s="25">
        <f>IF(B6=13,IF(OR(G339=1,I339=1),0,IF(E339=D335,X339,[1]DB!BA339)),[1]DB!BA339)</f>
        <v>0</v>
      </c>
      <c r="BB339" s="25">
        <f>IF(B6=13,IF(OR(G339=1,I339=1),0,IF(E339=D335,AD339,[1]DB!BB339)),[1]DB!BB339)</f>
        <v>-1</v>
      </c>
      <c r="BC339" s="25">
        <f>IF(B6=13,IF(OR(G339=1,I339=1),0,IF(E339=D336,R339,[1]DB!BC339)),[1]DB!BC339)</f>
        <v>0</v>
      </c>
      <c r="BD339" s="25">
        <f>IF(B6=13,IF(OR(G339=1,I339=1),0,IF(E339=D336,U339,[1]DB!BD339)),[1]DB!BD339)</f>
        <v>0</v>
      </c>
      <c r="BE339" s="25">
        <f>IF(B6=13,IF(OR(G339=1,I339=1),0,IF(E339=D336,X339,[1]DB!BE339)),[1]DB!BE339)</f>
        <v>0</v>
      </c>
      <c r="BF339" s="25">
        <f>IF(B6=13,IF(OR(G339=1,I339=1),0,IF(E339=D336,AD339,[1]DB!BF339)),[1]DB!BF339)</f>
        <v>0</v>
      </c>
      <c r="BG339" s="25">
        <f>IF(B6=13,IF(OR(G339=1,I339=1),0,IF(E339=D337,R339,[1]DB!BG339)),[1]DB!BG339)</f>
        <v>6</v>
      </c>
      <c r="BH339" s="25">
        <f>IF(B6=13,IF(OR(G339=1,I339=1),0,IF(E339=D337,U339,[1]DB!BH339)),[1]DB!BH339)</f>
        <v>5</v>
      </c>
      <c r="BI339" s="25">
        <f>IF(B6=13,IF(OR(G339=1,I339=1),0,IF(E339=D337,X339,[1]DB!BI339)),[1]DB!BI339)</f>
        <v>3</v>
      </c>
      <c r="BJ339" s="25">
        <f>IF(B6=13,IF(OR(G339=1,I339=1),0,IF(E339=D337,AD339,[1]DB!BJ339)),[1]DB!BJ339)</f>
        <v>1</v>
      </c>
      <c r="BK339" s="25">
        <f>IF(B6=13,IF(OR(G339=1,I339=1),0,IF(E339=D338,R339,[1]DB!BK339)),[1]DB!BK339)</f>
        <v>5</v>
      </c>
      <c r="BL339" s="25">
        <f>IF(B6=13,IF(OR(G339=1,I339=1),0,IF(E339=D338,U339,[1]DB!BL339)),[1]DB!BL339)</f>
        <v>4</v>
      </c>
      <c r="BM339" s="25">
        <f>IF(B6=13,IF(OR(G339=1,I339=1),0,IF(E339=D338,X339,[1]DB!BM339)),[1]DB!BM339)</f>
        <v>3</v>
      </c>
      <c r="BN339" s="25">
        <f>IF(B6=13,IF(OR(G339=1,I339=1),0,IF(E339=D338,AD339,[1]DB!BN339)),[1]DB!BN339)</f>
        <v>1</v>
      </c>
      <c r="BO339" s="25">
        <f>IF(B6=13,IF(OR(G339=1,I339=1),0,IF(E339=D339,R339,[1]DB!BO339)),[1]DB!BO339)</f>
        <v>0</v>
      </c>
      <c r="BP339" s="25">
        <f>IF(B6=13,IF(OR(G339=1,I339=1),0,IF(E339=D339,U339,[1]DB!BP339)),[1]DB!BP339)</f>
        <v>0</v>
      </c>
      <c r="BQ339" s="25">
        <f>IF(B6=13,IF(OR(G339=1,I339=1),0,IF(E339=D339,X339,[1]DB!BQ339)),[1]DB!BQ339)</f>
        <v>0</v>
      </c>
      <c r="BR339" s="25">
        <f>IF(B6=13,IF(OR(G339=1,I339=1),0,IF(E339=D339,AD339,[1]DB!BR339)),[1]DB!BR339)</f>
        <v>0</v>
      </c>
      <c r="BS339" s="25">
        <f>IF(B6=13,IF(OR(G339=1,I339=1),0,IF(E339=D340,R339,[1]DB!BS339)),[1]DB!BS339)</f>
        <v>6</v>
      </c>
      <c r="BT339" s="25">
        <f>IF(B6=13,IF(OR(G339=1,I339=1),0,IF(E339=D340,U339,[1]DB!BT339)),[1]DB!BT339)</f>
        <v>9</v>
      </c>
      <c r="BU339" s="25">
        <f>IF(B6=13,IF(OR(G339=1,I339=1),0,IF(E339=D340,X339,[1]DB!BU339)),[1]DB!BU339)</f>
        <v>0</v>
      </c>
      <c r="BV339" s="25">
        <f>IF(B6=13,IF(OR(G339=1,I339=1),0,IF(E339=D340,AD339,[1]DB!BV339)),[1]DB!BV339)</f>
        <v>-1</v>
      </c>
      <c r="BW339" s="25">
        <f>IF(B6=13,IF(OR(G339=1,I339=1),0,IF(E339=D341,R339,[1]DB!BW339)),[1]DB!BW339)</f>
        <v>7</v>
      </c>
      <c r="BX339" s="25">
        <f>IF(B6=13,IF(OR(G339=1,I339=1),0,IF(E339=D341,U339,[1]DB!BX339)),[1]DB!BX339)</f>
        <v>6</v>
      </c>
      <c r="BY339" s="25">
        <f>IF(B6=13,IF(OR(G339=1,I339=1),0,IF(E339=D341,X339,[1]DB!BY339)),[1]DB!BY339)</f>
        <v>3</v>
      </c>
      <c r="BZ339" s="25">
        <f>IF(B6=13,IF(OR(G339=1,I339=1),0,IF(E339=D341,AD339,[1]DB!BZ339)),[1]DB!BZ339)</f>
        <v>1</v>
      </c>
      <c r="CA339" s="25">
        <f>(RANK(Y339,Y330:Y341,1)*169)+(RANK(S339,S330:S341,1)*13)+RANK(V339,V330:V341,0)</f>
        <v>1084</v>
      </c>
      <c r="CB339" s="25">
        <f>RANK(CA339,CA330:CA341,1)</f>
        <v>6</v>
      </c>
      <c r="CC339" s="25">
        <f>IF(CB339=CB330,AE339,0)+IF(CB339=CB331,AI339,0)+IF(CB339=CB332,AM339,0)+IF(CB339=CB333,AQ339,0)+IF(CB339=CB334,AU339,0)+IF(CB339=CB335,AY339,0)+IF(CB339=CB336,BC339,0)+IF(CB339=CB337,BG339,0)+IF(CB339=CB338,BK339,0)+IF(CB339=CB339,BO339,0)+IF(CB339=CB340,BS339,0)+IF(CB339=CB341,BW339,0)</f>
        <v>0</v>
      </c>
      <c r="CD339" s="25">
        <f>IF(CB339=CB330,AF339,0)+IF(CB339=CB331,AJ339,0)+IF(CB339=CB332,AN339,0)+IF(CB339=CB333,AR339,0)+IF(CB339=CB334,AV339,0)+IF(CB339=CB335,AZ339,0)+IF(CB339=CB336,BD339,0)+IF(CB339=CB337,BH339,0)+IF(CB339=CB338,BL339,0)+IF(CB339=CB339,BP339,0)+IF(CB339=CB340,BT339,0)+IF(CB339=CB341,BX339,0)</f>
        <v>0</v>
      </c>
      <c r="CE339" s="25">
        <f>IF(CB339=CB330,AG339,0)+IF(CB339=CB331,AK339,0)+IF(CB339=CB332,AO339,0)+IF(CB339=CB333,AS339,0)+IF(CB339=CB334,AW339,0)+IF(CB339=CB335,BA339,0)+IF(CB339=CB336,BE339,0)+IF(CB339=CB337,BI339,0)+IF(CB339=CB338,BM339,0)+IF(CB339=CB339,BQ339,0)+IF(CB339=CB340,BU339,0)+IF(CB339=CB341,BY339,0)</f>
        <v>0</v>
      </c>
      <c r="CF339" s="25">
        <f>(RANK(CE339,CE330:CE341,1)*169)+(RANK(CC339,CC330:CC341,1)*13)+RANK(CD339,CD330:CD341,0)</f>
        <v>183</v>
      </c>
      <c r="CG339" s="25">
        <f>CB339+(RANK(CF339,CF330:CF341,1)*0.01)</f>
        <v>6.01</v>
      </c>
      <c r="CH339" s="25">
        <f>IF(COUNTIF(CG330:CG341,CG339)=2,IF(CG339=CG330,1,0)+IF(CG339=CG331,2,0)+IF(CG339=CG332,3,0)+IF(CG339=CG333,4,0)+IF(CG339=CG334,5,0)+IF(CG339=CG335,6,0)+IF(CG339=CG336,7,0)+IF(CG339=CG337,8,0)+IF(CG339=CG338,9,0)+IF(CG339=CG339,10,0)+IF(CG339=CG340,11,0)+IF(CG339=CG341,12,0)-10,0)</f>
        <v>0</v>
      </c>
      <c r="CI339" s="25">
        <f t="shared" si="23"/>
        <v>0</v>
      </c>
      <c r="CJ339" s="25">
        <f t="shared" si="24"/>
        <v>6.01</v>
      </c>
      <c r="CK339" s="25">
        <f>(RANK(CJ339,CJ330:CJ341,1)*17850625)+(RANK(K339,K330:K341,0)*274625)+(RANK(M339,M330:M341,0)*4225)+(RANK(AC339,AC330:AC341,1)*65)+RANK(C339,C330:C341,0)</f>
        <v>107387418</v>
      </c>
      <c r="CL339" s="25">
        <f>RANK(CK339,CK330:CK341,0)</f>
        <v>7</v>
      </c>
    </row>
    <row r="340" spans="1:90" x14ac:dyDescent="0.15">
      <c r="A340" s="25" t="str">
        <f>[1]DB!A340</f>
        <v>Lund</v>
      </c>
      <c r="B340" s="25" t="str">
        <f>[1]DB!B340</f>
        <v>Lund (3)</v>
      </c>
      <c r="C340" s="25">
        <f>[1]DB!C340</f>
        <v>32</v>
      </c>
      <c r="D340" s="25">
        <f t="shared" si="20"/>
        <v>10</v>
      </c>
      <c r="E340" s="25">
        <f t="shared" si="25"/>
        <v>9</v>
      </c>
      <c r="F340" s="25">
        <f>[1]DB!G340</f>
        <v>0</v>
      </c>
      <c r="G340" s="25">
        <f>IF(B6=13,DGET(A11:K75,"Dis E",X518:X519),F340)</f>
        <v>0</v>
      </c>
      <c r="H340" s="25">
        <f>[1]DB!I340</f>
        <v>0</v>
      </c>
      <c r="I340" s="25">
        <f>IF(B6=13,DGET(A11:K75,"Udm E",X518:X519),H340)</f>
        <v>0</v>
      </c>
      <c r="J340" s="25">
        <f>[1]DB!K340</f>
        <v>0</v>
      </c>
      <c r="K340" s="25">
        <f>IF(B6=13,DGET(A11:K75,"MR E",X518:X519),J340)</f>
        <v>0</v>
      </c>
      <c r="L340" s="25">
        <f>[1]DB!M340</f>
        <v>0</v>
      </c>
      <c r="M340" s="25">
        <f>IF(B6=13,DGET(A11:K75,"Res E",X518:X519),L340)</f>
        <v>0</v>
      </c>
      <c r="N340" s="25">
        <f>[1]DB!O340</f>
        <v>9</v>
      </c>
      <c r="O340" s="25">
        <f>IF(B6=13,IF(AND(G340=0,I340=0),N340+1,0),N340)</f>
        <v>10</v>
      </c>
      <c r="P340" s="25">
        <f>[1]DB!S340</f>
        <v>61</v>
      </c>
      <c r="Q340" s="25">
        <f>IF(A340="",0,DGET(A11:AF75,"Total",X518:X519))</f>
        <v>5</v>
      </c>
      <c r="R340" s="25">
        <f>IF(A340="",0,DGET(A11:AF75,"ES N",X518:X519))</f>
        <v>5</v>
      </c>
      <c r="S340" s="25">
        <f>IF(B6=13,IF(OR(G340=1,I340=1),0,P340+R340),P340)</f>
        <v>66</v>
      </c>
      <c r="T340" s="25">
        <f>[1]DB!V340</f>
        <v>59</v>
      </c>
      <c r="U340" s="25">
        <f>IF(A340="",0,DGET(A329:Q341,"Total N",X546:X547))</f>
        <v>5</v>
      </c>
      <c r="V340" s="25">
        <f>IF(B6=13,IF(OR(G340=1,I340=1),0,T340+U340),T340)</f>
        <v>64</v>
      </c>
      <c r="W340" s="25">
        <f>[1]DB!Y340</f>
        <v>13</v>
      </c>
      <c r="X340" s="25">
        <f t="shared" si="21"/>
        <v>1</v>
      </c>
      <c r="Y340" s="25">
        <f>IF(B6=13,IF(OR(G340=1,I340=1),0,W340+X340),W340)</f>
        <v>14</v>
      </c>
      <c r="Z340" s="25">
        <f>[1]DB!AC340</f>
        <v>1</v>
      </c>
      <c r="AA340" s="25">
        <f>IF(A340="",0,DGET(A11:AF75,"BU Pl.",X518:X519))</f>
        <v>32</v>
      </c>
      <c r="AB340" s="25">
        <f t="shared" si="22"/>
        <v>2081</v>
      </c>
      <c r="AC340" s="25">
        <f>IF(B6=13,RANK(AB340,AB330:AB341,1),Z340)</f>
        <v>7</v>
      </c>
      <c r="AD340" s="25">
        <f>IF(B6=13,IF(AA340&gt;DGET(A329:AC341,"BU N",X546:X547),1,IF(AA340=DGET(A329:AC341,"BU N",X546:X547),0,-1)),0)</f>
        <v>1</v>
      </c>
      <c r="AE340" s="25">
        <f>IF(B6=13,IF(OR(G340=1,I340=1),0,IF(E340=D330,R340,[1]DB!AE340)),[1]DB!AE340)</f>
        <v>8</v>
      </c>
      <c r="AF340" s="25">
        <f>IF(B6=13,IF(OR(G340=1,I340=1),0,IF(E340=D330,U340,[1]DB!AF340)),[1]DB!AF340)</f>
        <v>6</v>
      </c>
      <c r="AG340" s="25">
        <f>IF(B6=13,IF(OR(G340=1,I340=1),0,IF(E340=D330,X340,[1]DB!AG340)),[1]DB!AG340)</f>
        <v>3</v>
      </c>
      <c r="AH340" s="25">
        <f>IF(B6=13,IF(OR(G340=1,I340=1),0,IF(E340=D330,AD340,[1]DB!AH340)),[1]DB!AH340)</f>
        <v>1</v>
      </c>
      <c r="AI340" s="25">
        <f>IF(B6=13,IF(OR(G340=1,I340=1),0,IF(E340=D331,R340,[1]DB!AI340)),[1]DB!AI340)</f>
        <v>0</v>
      </c>
      <c r="AJ340" s="25">
        <f>IF(B6=13,IF(OR(G340=1,I340=1),0,IF(E340=D331,U340,[1]DB!AJ340)),[1]DB!AJ340)</f>
        <v>0</v>
      </c>
      <c r="AK340" s="25">
        <f>IF(B6=13,IF(OR(G340=1,I340=1),0,IF(E340=D331,X340,[1]DB!AK340)),[1]DB!AK340)</f>
        <v>0</v>
      </c>
      <c r="AL340" s="25">
        <f>IF(B6=13,IF(OR(G340=1,I340=1),0,IF(E340=D331,AD340,[1]DB!AL340)),[1]DB!AL340)</f>
        <v>0</v>
      </c>
      <c r="AM340" s="25">
        <f>IF(B6=13,IF(OR(G340=1,I340=1),0,IF(E340=D332,R340,[1]DB!AM340)),[1]DB!AM340)</f>
        <v>7</v>
      </c>
      <c r="AN340" s="25">
        <f>IF(B6=13,IF(OR(G340=1,I340=1),0,IF(E340=D332,U340,[1]DB!AN340)),[1]DB!AN340)</f>
        <v>7</v>
      </c>
      <c r="AO340" s="25">
        <f>IF(B6=13,IF(OR(G340=1,I340=1),0,IF(E340=D332,X340,[1]DB!AO340)),[1]DB!AO340)</f>
        <v>1</v>
      </c>
      <c r="AP340" s="25">
        <f>IF(B6=13,IF(OR(G340=1,I340=1),0,IF(E340=D332,AD340,[1]DB!AP340)),[1]DB!AP340)</f>
        <v>-1</v>
      </c>
      <c r="AQ340" s="25">
        <f>IF(B6=13,IF(OR(G340=1,I340=1),0,IF(E340=D333,R340,[1]DB!AQ340)),[1]DB!AQ340)</f>
        <v>6</v>
      </c>
      <c r="AR340" s="25">
        <f>IF(B6=13,IF(OR(G340=1,I340=1),0,IF(E340=D333,U340,[1]DB!AR340)),[1]DB!AR340)</f>
        <v>5</v>
      </c>
      <c r="AS340" s="25">
        <f>IF(B6=13,IF(OR(G340=1,I340=1),0,IF(E340=D333,X340,[1]DB!AS340)),[1]DB!AS340)</f>
        <v>3</v>
      </c>
      <c r="AT340" s="25">
        <f>IF(B6=13,IF(OR(G340=1,I340=1),0,IF(E340=D333,AD340,[1]DB!AT340)),[1]DB!AT340)</f>
        <v>1</v>
      </c>
      <c r="AU340" s="25">
        <f>IF(B6=13,IF(OR(G340=1,I340=1),0,IF(E340=D334,R340,[1]DB!AU340)),[1]DB!AU340)</f>
        <v>6</v>
      </c>
      <c r="AV340" s="25">
        <f>IF(B6=13,IF(OR(G340=1,I340=1),0,IF(E340=D334,U340,[1]DB!AV340)),[1]DB!AV340)</f>
        <v>8</v>
      </c>
      <c r="AW340" s="25">
        <f>IF(B6=13,IF(OR(G340=1,I340=1),0,IF(E340=D334,X340,[1]DB!AW340)),[1]DB!AW340)</f>
        <v>0</v>
      </c>
      <c r="AX340" s="25">
        <f>IF(B6=13,IF(OR(G340=1,I340=1),0,IF(E340=D334,AD340,[1]DB!AX340)),[1]DB!AX340)</f>
        <v>-1</v>
      </c>
      <c r="AY340" s="25">
        <f>IF(B6=13,IF(OR(G340=1,I340=1),0,IF(E340=D335,R340,[1]DB!AY340)),[1]DB!AY340)</f>
        <v>8</v>
      </c>
      <c r="AZ340" s="25">
        <f>IF(B6=13,IF(OR(G340=1,I340=1),0,IF(E340=D335,U340,[1]DB!AZ340)),[1]DB!AZ340)</f>
        <v>8</v>
      </c>
      <c r="BA340" s="25">
        <f>IF(B6=13,IF(OR(G340=1,I340=1),0,IF(E340=D335,X340,[1]DB!BA340)),[1]DB!BA340)</f>
        <v>1</v>
      </c>
      <c r="BB340" s="25">
        <f>IF(B6=13,IF(OR(G340=1,I340=1),0,IF(E340=D335,AD340,[1]DB!BB340)),[1]DB!BB340)</f>
        <v>0</v>
      </c>
      <c r="BC340" s="25">
        <f>IF(B6=13,IF(OR(G340=1,I340=1),0,IF(E340=D336,R340,[1]DB!BC340)),[1]DB!BC340)</f>
        <v>7</v>
      </c>
      <c r="BD340" s="25">
        <f>IF(B6=13,IF(OR(G340=1,I340=1),0,IF(E340=D336,U340,[1]DB!BD340)),[1]DB!BD340)</f>
        <v>9</v>
      </c>
      <c r="BE340" s="25">
        <f>IF(B6=13,IF(OR(G340=1,I340=1),0,IF(E340=D336,X340,[1]DB!BE340)),[1]DB!BE340)</f>
        <v>0</v>
      </c>
      <c r="BF340" s="25">
        <f>IF(B6=13,IF(OR(G340=1,I340=1),0,IF(E340=D336,AD340,[1]DB!BF340)),[1]DB!BF340)</f>
        <v>-1</v>
      </c>
      <c r="BG340" s="25">
        <f>IF(B6=13,IF(OR(G340=1,I340=1),0,IF(E340=D337,R340,[1]DB!BG340)),[1]DB!BG340)</f>
        <v>4</v>
      </c>
      <c r="BH340" s="25">
        <f>IF(B6=13,IF(OR(G340=1,I340=1),0,IF(E340=D337,U340,[1]DB!BH340)),[1]DB!BH340)</f>
        <v>4</v>
      </c>
      <c r="BI340" s="25">
        <f>IF(B6=13,IF(OR(G340=1,I340=1),0,IF(E340=D337,X340,[1]DB!BI340)),[1]DB!BI340)</f>
        <v>1</v>
      </c>
      <c r="BJ340" s="25">
        <f>IF(B6=13,IF(OR(G340=1,I340=1),0,IF(E340=D337,AD340,[1]DB!BJ340)),[1]DB!BJ340)</f>
        <v>1</v>
      </c>
      <c r="BK340" s="25">
        <f>IF(B6=13,IF(OR(G340=1,I340=1),0,IF(E340=D338,R340,[1]DB!BK340)),[1]DB!BK340)</f>
        <v>5</v>
      </c>
      <c r="BL340" s="25">
        <f>IF(B6=13,IF(OR(G340=1,I340=1),0,IF(E340=D338,U340,[1]DB!BL340)),[1]DB!BL340)</f>
        <v>5</v>
      </c>
      <c r="BM340" s="25">
        <f>IF(B6=13,IF(OR(G340=1,I340=1),0,IF(E340=D338,X340,[1]DB!BM340)),[1]DB!BM340)</f>
        <v>1</v>
      </c>
      <c r="BN340" s="25">
        <f>IF(B6=13,IF(OR(G340=1,I340=1),0,IF(E340=D338,AD340,[1]DB!BN340)),[1]DB!BN340)</f>
        <v>1</v>
      </c>
      <c r="BO340" s="25">
        <f>IF(B6=13,IF(OR(G340=1,I340=1),0,IF(E340=D339,R340,[1]DB!BO340)),[1]DB!BO340)</f>
        <v>9</v>
      </c>
      <c r="BP340" s="25">
        <f>IF(B6=13,IF(OR(G340=1,I340=1),0,IF(E340=D339,U340,[1]DB!BP340)),[1]DB!BP340)</f>
        <v>6</v>
      </c>
      <c r="BQ340" s="25">
        <f>IF(B6=13,IF(OR(G340=1,I340=1),0,IF(E340=D339,X340,[1]DB!BQ340)),[1]DB!BQ340)</f>
        <v>3</v>
      </c>
      <c r="BR340" s="25">
        <f>IF(B6=13,IF(OR(G340=1,I340=1),0,IF(E340=D339,AD340,[1]DB!BR340)),[1]DB!BR340)</f>
        <v>1</v>
      </c>
      <c r="BS340" s="25">
        <f>IF(B6=13,IF(OR(G340=1,I340=1),0,IF(E340=D340,R340,[1]DB!BS340)),[1]DB!BS340)</f>
        <v>0</v>
      </c>
      <c r="BT340" s="25">
        <f>IF(B6=13,IF(OR(G340=1,I340=1),0,IF(E340=D340,U340,[1]DB!BT340)),[1]DB!BT340)</f>
        <v>0</v>
      </c>
      <c r="BU340" s="25">
        <f>IF(B6=13,IF(OR(G340=1,I340=1),0,IF(E340=D340,X340,[1]DB!BU340)),[1]DB!BU340)</f>
        <v>0</v>
      </c>
      <c r="BV340" s="25">
        <f>IF(B6=13,IF(OR(G340=1,I340=1),0,IF(E340=D340,AD340,[1]DB!BV340)),[1]DB!BV340)</f>
        <v>0</v>
      </c>
      <c r="BW340" s="25">
        <f>IF(B6=13,IF(OR(G340=1,I340=1),0,IF(E340=D341,R340,[1]DB!BW340)),[1]DB!BW340)</f>
        <v>6</v>
      </c>
      <c r="BX340" s="25">
        <f>IF(B6=13,IF(OR(G340=1,I340=1),0,IF(E340=D341,U340,[1]DB!BX340)),[1]DB!BX340)</f>
        <v>6</v>
      </c>
      <c r="BY340" s="25">
        <f>IF(B6=13,IF(OR(G340=1,I340=1),0,IF(E340=D341,X340,[1]DB!BY340)),[1]DB!BY340)</f>
        <v>1</v>
      </c>
      <c r="BZ340" s="25">
        <f>IF(B6=13,IF(OR(G340=1,I340=1),0,IF(E340=D341,AD340,[1]DB!BZ340)),[1]DB!BZ340)</f>
        <v>-1</v>
      </c>
      <c r="CA340" s="25">
        <f>(RANK(Y340,Y330:Y341,1)*169)+(RANK(S340,S330:S341,1)*13)+RANK(V340,V330:V341,0)</f>
        <v>1282</v>
      </c>
      <c r="CB340" s="25">
        <f>RANK(CA340,CA330:CA341,1)</f>
        <v>7</v>
      </c>
      <c r="CC340" s="25">
        <f>IF(CB340=CB330,AE340,0)+IF(CB340=CB331,AI340,0)+IF(CB340=CB332,AM340,0)+IF(CB340=CB333,AQ340,0)+IF(CB340=CB334,AU340,0)+IF(CB340=CB335,AY340,0)+IF(CB340=CB336,BC340,0)+IF(CB340=CB337,BG340,0)+IF(CB340=CB338,BK340,0)+IF(CB340=CB339,BO340,0)+IF(CB340=CB340,BS340,0)+IF(CB340=CB341,BW340,0)</f>
        <v>0</v>
      </c>
      <c r="CD340" s="25">
        <f>IF(CB340=CB330,AF340,0)+IF(CB340=CB331,AJ340,0)+IF(CB340=CB332,AN340,0)+IF(CB340=CB333,AR340,0)+IF(CB340=CB334,AV340,0)+IF(CB340=CB335,AZ340,0)+IF(CB340=CB336,BD340,0)+IF(CB340=CB337,BH340,0)+IF(CB340=CB338,BL340,0)+IF(CB340=CB339,BP340,0)+IF(CB340=CB340,BT340,0)+IF(CB340=CB341,BX340,0)</f>
        <v>0</v>
      </c>
      <c r="CE340" s="25">
        <f>IF(CB340=CB330,AG340,0)+IF(CB340=CB331,AK340,0)+IF(CB340=CB332,AO340,0)+IF(CB340=CB333,AS340,0)+IF(CB340=CB334,AW340,0)+IF(CB340=CB335,BA340,0)+IF(CB340=CB336,BE340,0)+IF(CB340=CB337,BI340,0)+IF(CB340=CB338,BM340,0)+IF(CB340=CB339,BQ340,0)+IF(CB340=CB340,BU340,0)+IF(CB340=CB341,BY340,0)</f>
        <v>0</v>
      </c>
      <c r="CF340" s="25">
        <f>(RANK(CE340,CE330:CE341,1)*169)+(RANK(CC340,CC330:CC341,1)*13)+RANK(CD340,CD330:CD341,0)</f>
        <v>183</v>
      </c>
      <c r="CG340" s="25">
        <f>CB340+(RANK(CF340,CF330:CF341,1)*0.01)</f>
        <v>7.01</v>
      </c>
      <c r="CH340" s="25">
        <f>IF(COUNTIF(CG330:CG341,CG340)=2,IF(CG340=CG330,1,0)+IF(CG340=CG331,2,0)+IF(CG340=CG332,3,0)+IF(CG340=CG333,4,0)+IF(CG340=CG334,5,0)+IF(CG340=CG335,6,0)+IF(CG340=CG336,7,0)+IF(CG340=CG337,8,0)+IF(CG340=CG338,9,0)+IF(CG340=CG339,10,0)+IF(CG340=CG340,11,0)+IF(CG340=CG341,12,0)-11,0)</f>
        <v>0</v>
      </c>
      <c r="CI340" s="25">
        <f t="shared" si="23"/>
        <v>0</v>
      </c>
      <c r="CJ340" s="25">
        <f t="shared" si="24"/>
        <v>7.01</v>
      </c>
      <c r="CK340" s="25">
        <f>(RANK(CJ340,CJ330:CJ341,1)*17850625)+(RANK(K340,K330:K341,0)*274625)+(RANK(M340,M330:M341,0)*4225)+(RANK(AC340,AC330:AC341,1)*65)+RANK(C340,C330:C341,0)</f>
        <v>125237910</v>
      </c>
      <c r="CL340" s="25">
        <f>RANK(CK340,CK330:CK341,0)</f>
        <v>6</v>
      </c>
    </row>
    <row r="341" spans="1:90" x14ac:dyDescent="0.15">
      <c r="A341" s="25" t="str">
        <f>[1]DB!A341</f>
        <v>Nuser</v>
      </c>
      <c r="B341" s="25" t="str">
        <f>[1]DB!B341</f>
        <v>Nuser (3)</v>
      </c>
      <c r="C341" s="25">
        <f>[1]DB!C341</f>
        <v>38</v>
      </c>
      <c r="D341" s="25">
        <f t="shared" si="20"/>
        <v>8</v>
      </c>
      <c r="E341" s="25">
        <f t="shared" si="25"/>
        <v>7</v>
      </c>
      <c r="F341" s="25">
        <f>[1]DB!G341</f>
        <v>0</v>
      </c>
      <c r="G341" s="25">
        <f>IF(B6=13,DGET(A11:K75,"Dis E",Y518:Y519),F341)</f>
        <v>0</v>
      </c>
      <c r="H341" s="25">
        <f>[1]DB!I341</f>
        <v>0</v>
      </c>
      <c r="I341" s="25">
        <f>IF(B6=13,DGET(A11:K75,"Udm E",Y518:Y519),H341)</f>
        <v>0</v>
      </c>
      <c r="J341" s="25">
        <f>[1]DB!K341</f>
        <v>0</v>
      </c>
      <c r="K341" s="25">
        <f>IF(B6=13,DGET(A11:K75,"MR E",Y518:Y519),J341)</f>
        <v>0</v>
      </c>
      <c r="L341" s="25">
        <f>[1]DB!M341</f>
        <v>0</v>
      </c>
      <c r="M341" s="25">
        <f>IF(B6=13,DGET(A11:K75,"Res E",Y518:Y519),L341)</f>
        <v>0</v>
      </c>
      <c r="N341" s="25">
        <f>[1]DB!O341</f>
        <v>9</v>
      </c>
      <c r="O341" s="25">
        <f>IF(B6=13,IF(AND(G341=0,I341=0),N341+1,0),N341)</f>
        <v>10</v>
      </c>
      <c r="P341" s="25">
        <f>[1]DB!S341</f>
        <v>60</v>
      </c>
      <c r="Q341" s="25">
        <f>IF(A341="",0,DGET(A11:AF75,"Total",Y518:Y519))</f>
        <v>4</v>
      </c>
      <c r="R341" s="25">
        <f>IF(A341="",0,DGET(A11:AF75,"ES N",Y518:Y519))</f>
        <v>4</v>
      </c>
      <c r="S341" s="25">
        <f>IF(B6=13,IF(OR(G341=1,I341=1),0,P341+R341),P341)</f>
        <v>64</v>
      </c>
      <c r="T341" s="25">
        <f>[1]DB!V341</f>
        <v>60</v>
      </c>
      <c r="U341" s="25">
        <f>IF(A341="",0,DGET(A329:Q341,"Total N",Y546:Y547))</f>
        <v>4</v>
      </c>
      <c r="V341" s="25">
        <f>IF(B6=13,IF(OR(G341=1,I341=1),0,T341+U341),T341)</f>
        <v>64</v>
      </c>
      <c r="W341" s="25">
        <f>[1]DB!Y341</f>
        <v>10</v>
      </c>
      <c r="X341" s="25">
        <f t="shared" si="21"/>
        <v>1</v>
      </c>
      <c r="Y341" s="25">
        <f>IF(B6=13,IF(OR(G341=1,I341=1),0,W341+X341),W341)</f>
        <v>11</v>
      </c>
      <c r="Z341" s="25">
        <f>[1]DB!AC341</f>
        <v>5</v>
      </c>
      <c r="AA341" s="25">
        <f>IF(A341="",0,DGET(A11:AF75,"BU Pl.",Y518:Y519))</f>
        <v>13</v>
      </c>
      <c r="AB341" s="25">
        <f t="shared" si="22"/>
        <v>850</v>
      </c>
      <c r="AC341" s="25">
        <f>IF(B6=13,RANK(AB341,AB330:AB341,1),Z341)</f>
        <v>2</v>
      </c>
      <c r="AD341" s="25">
        <f>IF(B6=13,IF(AA341&gt;DGET(A329:AC341,"BU N",Y546:Y547),1,IF(AA341=DGET(A329:AC341,"BU N",Y546:Y547),0,-1)),0)</f>
        <v>-1</v>
      </c>
      <c r="AE341" s="25">
        <f>IF(B6=13,IF(OR(G341=1,I341=1),0,IF(E341=D330,R341,[1]DB!AE341)),[1]DB!AE341)</f>
        <v>7</v>
      </c>
      <c r="AF341" s="25">
        <f>IF(B6=13,IF(OR(G341=1,I341=1),0,IF(E341=D330,U341,[1]DB!AF341)),[1]DB!AF341)</f>
        <v>5</v>
      </c>
      <c r="AG341" s="25">
        <f>IF(B6=13,IF(OR(G341=1,I341=1),0,IF(E341=D330,X341,[1]DB!AG341)),[1]DB!AG341)</f>
        <v>3</v>
      </c>
      <c r="AH341" s="25">
        <f>IF(B6=13,IF(OR(G341=1,I341=1),0,IF(E341=D330,AD341,[1]DB!AH341)),[1]DB!AH341)</f>
        <v>1</v>
      </c>
      <c r="AI341" s="25">
        <f>IF(B6=13,IF(OR(G341=1,I341=1),0,IF(E341=D331,R341,[1]DB!AI341)),[1]DB!AI341)</f>
        <v>6</v>
      </c>
      <c r="AJ341" s="25">
        <f>IF(B6=13,IF(OR(G341=1,I341=1),0,IF(E341=D331,U341,[1]DB!AJ341)),[1]DB!AJ341)</f>
        <v>7</v>
      </c>
      <c r="AK341" s="25">
        <f>IF(B6=13,IF(OR(G341=1,I341=1),0,IF(E341=D331,X341,[1]DB!AK341)),[1]DB!AK341)</f>
        <v>0</v>
      </c>
      <c r="AL341" s="25">
        <f>IF(B6=13,IF(OR(G341=1,I341=1),0,IF(E341=D331,AD341,[1]DB!AL341)),[1]DB!AL341)</f>
        <v>-1</v>
      </c>
      <c r="AM341" s="25">
        <f>IF(B6=13,IF(OR(G341=1,I341=1),0,IF(E341=D332,R341,[1]DB!AM341)),[1]DB!AM341)</f>
        <v>8</v>
      </c>
      <c r="AN341" s="25">
        <f>IF(B6=13,IF(OR(G341=1,I341=1),0,IF(E341=D332,U341,[1]DB!AN341)),[1]DB!AN341)</f>
        <v>8</v>
      </c>
      <c r="AO341" s="25">
        <f>IF(B6=13,IF(OR(G341=1,I341=1),0,IF(E341=D332,X341,[1]DB!AO341)),[1]DB!AO341)</f>
        <v>1</v>
      </c>
      <c r="AP341" s="25">
        <f>IF(B6=13,IF(OR(G341=1,I341=1),0,IF(E341=D332,AD341,[1]DB!AP341)),[1]DB!AP341)</f>
        <v>1</v>
      </c>
      <c r="AQ341" s="25">
        <f>IF(B6=13,IF(OR(G341=1,I341=1),0,IF(E341=D333,R341,[1]DB!AQ341)),[1]DB!AQ341)</f>
        <v>6</v>
      </c>
      <c r="AR341" s="25">
        <f>IF(B6=13,IF(OR(G341=1,I341=1),0,IF(E341=D333,U341,[1]DB!AR341)),[1]DB!AR341)</f>
        <v>5</v>
      </c>
      <c r="AS341" s="25">
        <f>IF(B6=13,IF(OR(G341=1,I341=1),0,IF(E341=D333,X341,[1]DB!AS341)),[1]DB!AS341)</f>
        <v>3</v>
      </c>
      <c r="AT341" s="25">
        <f>IF(B6=13,IF(OR(G341=1,I341=1),0,IF(E341=D333,AD341,[1]DB!AT341)),[1]DB!AT341)</f>
        <v>1</v>
      </c>
      <c r="AU341" s="25">
        <f>IF(B6=13,IF(OR(G341=1,I341=1),0,IF(E341=D334,R341,[1]DB!AU341)),[1]DB!AU341)</f>
        <v>8</v>
      </c>
      <c r="AV341" s="25">
        <f>IF(B6=13,IF(OR(G341=1,I341=1),0,IF(E341=D334,U341,[1]DB!AV341)),[1]DB!AV341)</f>
        <v>8</v>
      </c>
      <c r="AW341" s="25">
        <f>IF(B6=13,IF(OR(G341=1,I341=1),0,IF(E341=D334,X341,[1]DB!AW341)),[1]DB!AW341)</f>
        <v>1</v>
      </c>
      <c r="AX341" s="25">
        <f>IF(B6=13,IF(OR(G341=1,I341=1),0,IF(E341=D334,AD341,[1]DB!AX341)),[1]DB!AX341)</f>
        <v>-1</v>
      </c>
      <c r="AY341" s="25">
        <f>IF(B6=13,IF(OR(G341=1,I341=1),0,IF(E341=D335,R341,[1]DB!AY341)),[1]DB!AY341)</f>
        <v>5</v>
      </c>
      <c r="AZ341" s="25">
        <f>IF(B6=13,IF(OR(G341=1,I341=1),0,IF(E341=D335,U341,[1]DB!AZ341)),[1]DB!AZ341)</f>
        <v>6</v>
      </c>
      <c r="BA341" s="25">
        <f>IF(B6=13,IF(OR(G341=1,I341=1),0,IF(E341=D335,X341,[1]DB!BA341)),[1]DB!BA341)</f>
        <v>0</v>
      </c>
      <c r="BB341" s="25">
        <f>IF(B6=13,IF(OR(G341=1,I341=1),0,IF(E341=D335,AD341,[1]DB!BB341)),[1]DB!BB341)</f>
        <v>-1</v>
      </c>
      <c r="BC341" s="25">
        <f>IF(B6=13,IF(OR(G341=1,I341=1),0,IF(E341=D336,R341,[1]DB!BC341)),[1]DB!BC341)</f>
        <v>4</v>
      </c>
      <c r="BD341" s="25">
        <f>IF(B6=13,IF(OR(G341=1,I341=1),0,IF(E341=D336,U341,[1]DB!BD341)),[1]DB!BD341)</f>
        <v>4</v>
      </c>
      <c r="BE341" s="25">
        <f>IF(B6=13,IF(OR(G341=1,I341=1),0,IF(E341=D336,X341,[1]DB!BE341)),[1]DB!BE341)</f>
        <v>1</v>
      </c>
      <c r="BF341" s="25">
        <f>IF(B6=13,IF(OR(G341=1,I341=1),0,IF(E341=D336,AD341,[1]DB!BF341)),[1]DB!BF341)</f>
        <v>-1</v>
      </c>
      <c r="BG341" s="25">
        <f>IF(B6=13,IF(OR(G341=1,I341=1),0,IF(E341=D337,R341,[1]DB!BG341)),[1]DB!BG341)</f>
        <v>8</v>
      </c>
      <c r="BH341" s="25">
        <f>IF(B6=13,IF(OR(G341=1,I341=1),0,IF(E341=D337,U341,[1]DB!BH341)),[1]DB!BH341)</f>
        <v>8</v>
      </c>
      <c r="BI341" s="25">
        <f>IF(B6=13,IF(OR(G341=1,I341=1),0,IF(E341=D337,X341,[1]DB!BI341)),[1]DB!BI341)</f>
        <v>1</v>
      </c>
      <c r="BJ341" s="25">
        <f>IF(B6=13,IF(OR(G341=1,I341=1),0,IF(E341=D337,AD341,[1]DB!BJ341)),[1]DB!BJ341)</f>
        <v>0</v>
      </c>
      <c r="BK341" s="25">
        <f>IF(B6=13,IF(OR(G341=1,I341=1),0,IF(E341=D338,R341,[1]DB!BK341)),[1]DB!BK341)</f>
        <v>0</v>
      </c>
      <c r="BL341" s="25">
        <f>IF(B6=13,IF(OR(G341=1,I341=1),0,IF(E341=D338,U341,[1]DB!BL341)),[1]DB!BL341)</f>
        <v>0</v>
      </c>
      <c r="BM341" s="25">
        <f>IF(B6=13,IF(OR(G341=1,I341=1),0,IF(E341=D338,X341,[1]DB!BM341)),[1]DB!BM341)</f>
        <v>0</v>
      </c>
      <c r="BN341" s="25">
        <f>IF(B6=13,IF(OR(G341=1,I341=1),0,IF(E341=D338,AD341,[1]DB!BN341)),[1]DB!BN341)</f>
        <v>0</v>
      </c>
      <c r="BO341" s="25">
        <f>IF(B6=13,IF(OR(G341=1,I341=1),0,IF(E341=D339,R341,[1]DB!BO341)),[1]DB!BO341)</f>
        <v>6</v>
      </c>
      <c r="BP341" s="25">
        <f>IF(B6=13,IF(OR(G341=1,I341=1),0,IF(E341=D339,U341,[1]DB!BP341)),[1]DB!BP341)</f>
        <v>7</v>
      </c>
      <c r="BQ341" s="25">
        <f>IF(B6=13,IF(OR(G341=1,I341=1),0,IF(E341=D339,X341,[1]DB!BQ341)),[1]DB!BQ341)</f>
        <v>0</v>
      </c>
      <c r="BR341" s="25">
        <f>IF(B6=13,IF(OR(G341=1,I341=1),0,IF(E341=D339,AD341,[1]DB!BR341)),[1]DB!BR341)</f>
        <v>-1</v>
      </c>
      <c r="BS341" s="25">
        <f>IF(B6=13,IF(OR(G341=1,I341=1),0,IF(E341=D340,R341,[1]DB!BS341)),[1]DB!BS341)</f>
        <v>6</v>
      </c>
      <c r="BT341" s="25">
        <f>IF(B6=13,IF(OR(G341=1,I341=1),0,IF(E341=D340,U341,[1]DB!BT341)),[1]DB!BT341)</f>
        <v>6</v>
      </c>
      <c r="BU341" s="25">
        <f>IF(B6=13,IF(OR(G341=1,I341=1),0,IF(E341=D340,X341,[1]DB!BU341)),[1]DB!BU341)</f>
        <v>1</v>
      </c>
      <c r="BV341" s="25">
        <f>IF(B6=13,IF(OR(G341=1,I341=1),0,IF(E341=D340,AD341,[1]DB!BV341)),[1]DB!BV341)</f>
        <v>1</v>
      </c>
      <c r="BW341" s="25">
        <f>IF(B6=13,IF(OR(G341=1,I341=1),0,IF(E341=D341,R341,[1]DB!BW341)),[1]DB!BW341)</f>
        <v>0</v>
      </c>
      <c r="BX341" s="25">
        <f>IF(B6=13,IF(OR(G341=1,I341=1),0,IF(E341=D341,U341,[1]DB!BX341)),[1]DB!BX341)</f>
        <v>0</v>
      </c>
      <c r="BY341" s="25">
        <f>IF(B6=13,IF(OR(G341=1,I341=1),0,IF(E341=D341,X341,[1]DB!BY341)),[1]DB!BY341)</f>
        <v>0</v>
      </c>
      <c r="BZ341" s="25">
        <f>IF(B6=13,IF(OR(G341=1,I341=1),0,IF(E341=D341,AD341,[1]DB!BZ341)),[1]DB!BZ341)</f>
        <v>0</v>
      </c>
      <c r="CA341" s="25">
        <f>(RANK(Y341,Y330:Y341,1)*169)+(RANK(S341,S330:S341,1)*13)+RANK(V341,V330:V341,0)</f>
        <v>918</v>
      </c>
      <c r="CB341" s="25">
        <f>RANK(CA341,CA330:CA341,1)</f>
        <v>5</v>
      </c>
      <c r="CC341" s="25">
        <f>IF(CB341=CB330,AE341,0)+IF(CB341=CB331,AI341,0)+IF(CB341=CB332,AM341,0)+IF(CB341=CB333,AQ341,0)+IF(CB341=CB334,AU341,0)+IF(CB341=CB335,AY341,0)+IF(CB341=CB336,BC341,0)+IF(CB341=CB337,BG341,0)+IF(CB341=CB338,BK341,0)+IF(CB341=CB339,BO341,0)+IF(CB341=CB340,BS341,0)+IF(CB341=CB341,BW341,0)</f>
        <v>0</v>
      </c>
      <c r="CD341" s="25">
        <f>IF(CB341=CB330,AF341,0)+IF(CB341=CB331,AJ341,0)+IF(CB341=CB332,AN341,0)+IF(CB341=CB333,AR341,0)+IF(CB341=CB334,AV341,0)+IF(CB341=CB335,AZ341,0)+IF(CB341=CB336,BD341,0)+IF(CB341=CB337,BH341,0)+IF(CB341=CB338,BL341,0)+IF(CB341=CB339,BP341,0)+IF(CB341=CB340,BT341,0)+IF(CB341=CB341,BX341,0)</f>
        <v>0</v>
      </c>
      <c r="CE341" s="25">
        <f>IF(CB341=CB330,AG341,0)+IF(CB341=CB331,AK341,0)+IF(CB341=CB332,AO341,0)+IF(CB341=CB333,AS341,0)+IF(CB341=CB334,AW341,0)+IF(CB341=CB335,BA341,0)+IF(CB341=CB336,BE341,0)+IF(CB341=CB337,BI341,0)+IF(CB341=CB338,BM341,0)+IF(CB341=CB339,BQ341,0)+IF(CB341=CB340,BU341,0)+IF(CB341=CB341,BY341,0)</f>
        <v>0</v>
      </c>
      <c r="CF341" s="25">
        <f>(RANK(CE341,CE330:CE341,1)*169)+(RANK(CC341,CC330:CC341,1)*13)+RANK(CD341,CD330:CD341,0)</f>
        <v>183</v>
      </c>
      <c r="CG341" s="25">
        <f>CB341+(RANK(CF341,CF330:CF341,1)*0.01)</f>
        <v>5.01</v>
      </c>
      <c r="CH341" s="25">
        <f>IF(COUNTIF(CG330:CG341,CG341)=2,IF(CG341=CG330,1,0)+IF(CG341=CG331,2,0)+IF(CG341=CG332,3,0)+IF(CG341=CG333,4,0)+IF(CG341=CG334,5,0)+IF(CG341=CG335,6,0)+IF(CG341=CG336,7,0)+IF(CG341=CG337,8,0)+IF(CG341=CG338,9,0)+IF(CG341=CG339,10,0)+IF(CG341=CG340,11,0)+IF(CG341=CG341,12,0)-12,0)</f>
        <v>0</v>
      </c>
      <c r="CI341" s="25">
        <f t="shared" si="23"/>
        <v>0</v>
      </c>
      <c r="CJ341" s="25">
        <f t="shared" si="24"/>
        <v>5.01</v>
      </c>
      <c r="CK341" s="25">
        <f>(RANK(CJ341,CJ330:CJ341,1)*17850625)+(RANK(K341,K330:K341,0)*274625)+(RANK(M341,M330:M341,0)*4225)+(RANK(AC341,AC330:AC341,1)*65)+RANK(C341,C330:C341,0)</f>
        <v>89536333</v>
      </c>
      <c r="CL341" s="25">
        <f>RANK(CK341,CK330:CK341,0)</f>
        <v>8</v>
      </c>
    </row>
    <row r="342" spans="1:90" x14ac:dyDescent="0.15">
      <c r="A342" s="25" t="s">
        <v>17</v>
      </c>
      <c r="B342" s="25" t="s">
        <v>86</v>
      </c>
      <c r="C342" s="25" t="s">
        <v>45</v>
      </c>
      <c r="D342" s="25" t="s">
        <v>102</v>
      </c>
      <c r="E342" s="25" t="s">
        <v>103</v>
      </c>
      <c r="F342" s="25" t="s">
        <v>87</v>
      </c>
      <c r="G342" s="25" t="s">
        <v>88</v>
      </c>
      <c r="H342" s="25" t="s">
        <v>89</v>
      </c>
      <c r="I342" s="25" t="s">
        <v>90</v>
      </c>
      <c r="J342" s="25" t="s">
        <v>91</v>
      </c>
      <c r="K342" s="25" t="s">
        <v>92</v>
      </c>
      <c r="L342" s="25" t="s">
        <v>93</v>
      </c>
      <c r="M342" s="25" t="s">
        <v>94</v>
      </c>
      <c r="N342" s="25" t="s">
        <v>95</v>
      </c>
      <c r="O342" s="25" t="s">
        <v>96</v>
      </c>
      <c r="P342" s="25" t="s">
        <v>78</v>
      </c>
      <c r="Q342" s="25" t="s">
        <v>104</v>
      </c>
      <c r="R342" s="25" t="s">
        <v>73</v>
      </c>
      <c r="S342" s="25" t="s">
        <v>97</v>
      </c>
      <c r="T342" s="25" t="s">
        <v>98</v>
      </c>
      <c r="U342" s="25" t="s">
        <v>105</v>
      </c>
      <c r="V342" s="25" t="s">
        <v>99</v>
      </c>
      <c r="W342" s="25" t="s">
        <v>100</v>
      </c>
      <c r="X342" s="25" t="s">
        <v>106</v>
      </c>
      <c r="Y342" s="25" t="s">
        <v>101</v>
      </c>
      <c r="Z342" s="25" t="s">
        <v>107</v>
      </c>
      <c r="AA342" s="25" t="s">
        <v>79</v>
      </c>
      <c r="AB342" s="25" t="s">
        <v>109</v>
      </c>
      <c r="AC342" s="25" t="s">
        <v>108</v>
      </c>
      <c r="AD342" s="25" t="s">
        <v>110</v>
      </c>
      <c r="AE342" s="175" t="str">
        <f>A343</f>
        <v>Steam</v>
      </c>
      <c r="AF342" s="175"/>
      <c r="AG342" s="175"/>
      <c r="AH342" s="106"/>
      <c r="AI342" s="175" t="str">
        <f>A344</f>
        <v>Laplace</v>
      </c>
      <c r="AJ342" s="175"/>
      <c r="AK342" s="175"/>
      <c r="AL342" s="175"/>
      <c r="AM342" s="175" t="str">
        <f>A345</f>
        <v>Benbo</v>
      </c>
      <c r="AN342" s="175"/>
      <c r="AO342" s="175"/>
      <c r="AP342" s="175"/>
      <c r="AQ342" s="175" t="str">
        <f>A346</f>
        <v>LPHJ</v>
      </c>
      <c r="AR342" s="175"/>
      <c r="AS342" s="175"/>
      <c r="AT342" s="175"/>
      <c r="AU342" s="175" t="str">
        <f>A347</f>
        <v>Nielsen</v>
      </c>
      <c r="AV342" s="175"/>
      <c r="AW342" s="175"/>
      <c r="AX342" s="175"/>
      <c r="AY342" s="175" t="str">
        <f>A348</f>
        <v>Far</v>
      </c>
      <c r="AZ342" s="175"/>
      <c r="BA342" s="175"/>
      <c r="BB342" s="175"/>
      <c r="BC342" s="175" t="str">
        <f>A349</f>
        <v>ÅZÆTZØW</v>
      </c>
      <c r="BD342" s="175"/>
      <c r="BE342" s="175"/>
      <c r="BF342" s="175"/>
      <c r="BG342" s="175" t="str">
        <f>A350</f>
        <v>Kinks</v>
      </c>
      <c r="BH342" s="175"/>
      <c r="BI342" s="175"/>
      <c r="BJ342" s="175"/>
      <c r="BK342" s="175" t="str">
        <f>A351</f>
        <v>Futte</v>
      </c>
      <c r="BL342" s="175"/>
      <c r="BM342" s="175"/>
      <c r="BN342" s="175"/>
      <c r="BO342" s="175" t="str">
        <f>A352</f>
        <v>MFP</v>
      </c>
      <c r="BP342" s="175"/>
      <c r="BQ342" s="175"/>
      <c r="BR342" s="175"/>
      <c r="BS342" s="175" t="str">
        <f>A353</f>
        <v>Randers</v>
      </c>
      <c r="BT342" s="175"/>
      <c r="BU342" s="175"/>
      <c r="BV342" s="175"/>
      <c r="BW342" s="175" t="str">
        <f>A354</f>
        <v>Idskov</v>
      </c>
      <c r="BX342" s="175"/>
      <c r="BY342" s="175"/>
      <c r="BZ342" s="175"/>
      <c r="CA342" s="25" t="s">
        <v>111</v>
      </c>
      <c r="CB342" s="25" t="s">
        <v>112</v>
      </c>
      <c r="CC342" s="25" t="s">
        <v>25</v>
      </c>
      <c r="CD342" s="25" t="s">
        <v>26</v>
      </c>
      <c r="CE342" s="25" t="s">
        <v>113</v>
      </c>
      <c r="CF342" s="175" t="s">
        <v>114</v>
      </c>
      <c r="CG342" s="175"/>
      <c r="CH342" s="175">
        <v>2</v>
      </c>
      <c r="CI342" s="175"/>
      <c r="CJ342" s="106"/>
      <c r="CL342" s="25" t="s">
        <v>115</v>
      </c>
    </row>
    <row r="343" spans="1:90" x14ac:dyDescent="0.15">
      <c r="A343" s="25" t="str">
        <f>[1]DB!A343</f>
        <v>Steam</v>
      </c>
      <c r="B343" s="25" t="str">
        <f>[1]DB!B343</f>
        <v>Steam (4)</v>
      </c>
      <c r="C343" s="25">
        <f>[1]DB!C343</f>
        <v>46</v>
      </c>
      <c r="D343" s="25">
        <f>D330</f>
        <v>1</v>
      </c>
      <c r="E343" s="25">
        <f>IF(EVEN(D343)=D343,D343-1,D343+1)</f>
        <v>2</v>
      </c>
      <c r="F343" s="25">
        <f>[1]DB!G343</f>
        <v>0</v>
      </c>
      <c r="G343" s="25">
        <f>IF(B6=13,DGET(A11:K75,"Dis E",N520:N521),F343)</f>
        <v>0</v>
      </c>
      <c r="H343" s="25">
        <f>[1]DB!I343</f>
        <v>0</v>
      </c>
      <c r="I343" s="25">
        <f>IF(B6=13,DGET(A11:K75,"Udm E",N520:N521),H343)</f>
        <v>0</v>
      </c>
      <c r="J343" s="25">
        <f>[1]DB!K343</f>
        <v>0</v>
      </c>
      <c r="K343" s="25">
        <f>IF(B6=13,DGET(A11:K75,"MR E",N520:N521),J343)</f>
        <v>0</v>
      </c>
      <c r="L343" s="25">
        <f>[1]DB!M343</f>
        <v>0</v>
      </c>
      <c r="M343" s="25">
        <f>IF(B6=13,DGET(A11:K75,"Res E",N520:N521),L343)</f>
        <v>0</v>
      </c>
      <c r="N343" s="25">
        <f>[1]DB!O343</f>
        <v>9</v>
      </c>
      <c r="O343" s="25">
        <f>IF(B6=13,IF(AND(G343=0,I343=0),N343+1,0),N343)</f>
        <v>10</v>
      </c>
      <c r="P343" s="25">
        <f>[1]DB!S343</f>
        <v>61</v>
      </c>
      <c r="Q343" s="25">
        <f>IF(A343="",0,DGET(A11:AF75,"Total",N520:N521))</f>
        <v>5</v>
      </c>
      <c r="R343" s="25">
        <f>IF(A343="",0,DGET(A11:AF75,"ES N",N520:N521))</f>
        <v>5</v>
      </c>
      <c r="S343" s="25">
        <f>IF(B6=13,IF(OR(G343=1,I343=1),0,P343+R343),P343)</f>
        <v>66</v>
      </c>
      <c r="T343" s="25">
        <f>[1]DB!V343</f>
        <v>61</v>
      </c>
      <c r="U343" s="25">
        <f>IF(A343="",0,DGET(A342:Q354,"Total N",N546:N547))</f>
        <v>6</v>
      </c>
      <c r="V343" s="25">
        <f>IF(B6=13,IF(OR(G343=1,I343=1),0,T343+U343),T343)</f>
        <v>67</v>
      </c>
      <c r="W343" s="25">
        <f>[1]DB!Y343</f>
        <v>11</v>
      </c>
      <c r="X343" s="25">
        <f>IF(OR(G343=1,I343=1,J343&lt;&gt;K343),0,IF(R343&gt;U343,3,IF(R343=U343,1,0)))</f>
        <v>0</v>
      </c>
      <c r="Y343" s="25">
        <f>IF(B6=13,IF(OR(G343=1,I343=1),0,W343+X343),W343)</f>
        <v>11</v>
      </c>
      <c r="Z343" s="25">
        <f>[1]DB!AC343</f>
        <v>8</v>
      </c>
      <c r="AA343" s="25">
        <f>IF(A343="",0,DGET(A11:AF75,"BU Pl.",N520:N521))</f>
        <v>32</v>
      </c>
      <c r="AB343" s="25">
        <f>(AA343*65)+Z343</f>
        <v>2088</v>
      </c>
      <c r="AC343" s="25">
        <f>IF(B6=13,RANK(AB343,AB343:AB354,1),Z343)</f>
        <v>3</v>
      </c>
      <c r="AD343" s="25">
        <f>IF(B6=13,IF(AA343&gt;DGET(A342:AC354,"BU N",N546:N547),1,IF(AA343=DGET(A342:AC354,"BU N",N546:N547),0,-1)),0)</f>
        <v>-1</v>
      </c>
      <c r="AE343" s="25">
        <f>IF(B6=13,IF(OR(G343=1,I343=1),0,IF(E343=D343,R343,[1]DB!AE343)),[1]DB!AE343)</f>
        <v>0</v>
      </c>
      <c r="AF343" s="25">
        <f>IF(B6=13,IF(OR(G343=1,I343=1),0,IF(E343=D343,U343,[1]DB!AF343)),[1]DB!AF343)</f>
        <v>0</v>
      </c>
      <c r="AG343" s="25">
        <f>IF(B6=13,IF(OR(G343=1,I343=1),0,IF(E343=D343,X343,[1]DB!AG343)),[1]DB!AG343)</f>
        <v>0</v>
      </c>
      <c r="AH343" s="25">
        <f>IF(B6=13,IF(OR(G343=1,I343=1),0,IF(E343=D343,AD343,[1]DB!AH343)),[1]DB!AH343)</f>
        <v>0</v>
      </c>
      <c r="AI343" s="25">
        <f>IF(B6=13,IF(OR(G343=1,I343=1),0,IF(E343=D344,R343,[1]DB!AI343)),[1]DB!AI343)</f>
        <v>5</v>
      </c>
      <c r="AJ343" s="25">
        <f>IF(B6=13,IF(OR(G343=1,I343=1),0,IF(E343=D344,U343,[1]DB!AJ343)),[1]DB!AJ343)</f>
        <v>5</v>
      </c>
      <c r="AK343" s="25">
        <f>IF(B6=13,IF(OR(G343=1,I343=1),0,IF(E343=D344,X343,[1]DB!AK343)),[1]DB!AK343)</f>
        <v>1</v>
      </c>
      <c r="AL343" s="25">
        <f>IF(B6=13,IF(OR(G343=1,I343=1),0,IF(E343=D344,AD343,[1]DB!AL343)),[1]DB!AL343)</f>
        <v>1</v>
      </c>
      <c r="AM343" s="25">
        <f>IF(B6=13,IF(OR(G343=1,I343=1),0,IF(E343=D345,R343,[1]DB!AM343)),[1]DB!AM343)</f>
        <v>7</v>
      </c>
      <c r="AN343" s="25">
        <f>IF(B6=13,IF(OR(G343=1,I343=1),0,IF(E343=D345,U343,[1]DB!AN343)),[1]DB!AN343)</f>
        <v>7</v>
      </c>
      <c r="AO343" s="25">
        <f>IF(B6=13,IF(OR(G343=1,I343=1),0,IF(E343=D345,X343,[1]DB!AO343)),[1]DB!AO343)</f>
        <v>1</v>
      </c>
      <c r="AP343" s="25">
        <f>IF(B6=13,IF(OR(G343=1,I343=1),0,IF(E343=D345,AD343,[1]DB!AP343)),[1]DB!AP343)</f>
        <v>1</v>
      </c>
      <c r="AQ343" s="25">
        <f>IF(B6=13,IF(OR(G343=1,I343=1),0,IF(E343=D346,R343,[1]DB!AQ343)),[1]DB!AQ343)</f>
        <v>0</v>
      </c>
      <c r="AR343" s="25">
        <f>IF(B6=13,IF(OR(G343=1,I343=1),0,IF(E343=D346,U343,[1]DB!AR343)),[1]DB!AR343)</f>
        <v>0</v>
      </c>
      <c r="AS343" s="25">
        <f>IF(B6=13,IF(OR(G343=1,I343=1),0,IF(E343=D346,X343,[1]DB!AS343)),[1]DB!AS343)</f>
        <v>0</v>
      </c>
      <c r="AT343" s="25">
        <f>IF(B6=13,IF(OR(G343=1,I343=1),0,IF(E343=D346,AD343,[1]DB!AT343)),[1]DB!AT343)</f>
        <v>0</v>
      </c>
      <c r="AU343" s="25">
        <f>IF(B6=13,IF(OR(G343=1,I343=1),0,IF(E343=D347,R343,[1]DB!AU343)),[1]DB!AU343)</f>
        <v>6</v>
      </c>
      <c r="AV343" s="25">
        <f>IF(B6=13,IF(OR(G343=1,I343=1),0,IF(E343=D347,U343,[1]DB!AV343)),[1]DB!AV343)</f>
        <v>7</v>
      </c>
      <c r="AW343" s="25">
        <f>IF(B6=13,IF(OR(G343=1,I343=1),0,IF(E343=D347,X343,[1]DB!AW343)),[1]DB!AW343)</f>
        <v>0</v>
      </c>
      <c r="AX343" s="25">
        <f>IF(B6=13,IF(OR(G343=1,I343=1),0,IF(E343=D347,AD343,[1]DB!AX343)),[1]DB!AX343)</f>
        <v>-1</v>
      </c>
      <c r="AY343" s="25">
        <f>IF(B6=13,IF(OR(G343=1,I343=1),0,IF(E343=D348,R343,[1]DB!AY343)),[1]DB!AY343)</f>
        <v>5</v>
      </c>
      <c r="AZ343" s="25">
        <f>IF(B6=13,IF(OR(G343=1,I343=1),0,IF(E343=D348,U343,[1]DB!AZ343)),[1]DB!AZ343)</f>
        <v>6</v>
      </c>
      <c r="BA343" s="25">
        <f>IF(B6=13,IF(OR(G343=1,I343=1),0,IF(E343=D348,X343,[1]DB!BA343)),[1]DB!BA343)</f>
        <v>0</v>
      </c>
      <c r="BB343" s="25">
        <f>IF(B6=13,IF(OR(G343=1,I343=1),0,IF(E343=D348,AD343,[1]DB!BB343)),[1]DB!BB343)</f>
        <v>-1</v>
      </c>
      <c r="BC343" s="25">
        <f>IF(B6=13,IF(OR(G343=1,I343=1),0,IF(E343=D349,R343,[1]DB!BC343)),[1]DB!BC343)</f>
        <v>7</v>
      </c>
      <c r="BD343" s="25">
        <f>IF(B6=13,IF(OR(G343=1,I343=1),0,IF(E343=D349,U343,[1]DB!BD343)),[1]DB!BD343)</f>
        <v>7</v>
      </c>
      <c r="BE343" s="25">
        <f>IF(B6=13,IF(OR(G343=1,I343=1),0,IF(E343=D349,X343,[1]DB!BE343)),[1]DB!BE343)</f>
        <v>1</v>
      </c>
      <c r="BF343" s="25">
        <f>IF(B6=13,IF(OR(G343=1,I343=1),0,IF(E343=D349,AD343,[1]DB!BF343)),[1]DB!BF343)</f>
        <v>-1</v>
      </c>
      <c r="BG343" s="25">
        <f>IF(B6=13,IF(OR(G343=1,I343=1),0,IF(E343=D350,R343,[1]DB!BG343)),[1]DB!BG343)</f>
        <v>9</v>
      </c>
      <c r="BH343" s="25">
        <f>IF(B6=13,IF(OR(G343=1,I343=1),0,IF(E343=D350,U343,[1]DB!BH343)),[1]DB!BH343)</f>
        <v>9</v>
      </c>
      <c r="BI343" s="25">
        <f>IF(B6=13,IF(OR(G343=1,I343=1),0,IF(E343=D350,X343,[1]DB!BI343)),[1]DB!BI343)</f>
        <v>1</v>
      </c>
      <c r="BJ343" s="25">
        <f>IF(B6=13,IF(OR(G343=1,I343=1),0,IF(E343=D350,AD343,[1]DB!BJ343)),[1]DB!BJ343)</f>
        <v>-1</v>
      </c>
      <c r="BK343" s="25">
        <f>IF(B6=13,IF(OR(G343=1,I343=1),0,IF(E343=D351,R343,[1]DB!BK343)),[1]DB!BK343)</f>
        <v>7</v>
      </c>
      <c r="BL343" s="25">
        <f>IF(B6=13,IF(OR(G343=1,I343=1),0,IF(E343=D351,U343,[1]DB!BL343)),[1]DB!BL343)</f>
        <v>6</v>
      </c>
      <c r="BM343" s="25">
        <f>IF(B6=13,IF(OR(G343=1,I343=1),0,IF(E343=D351,X343,[1]DB!BM343)),[1]DB!BM343)</f>
        <v>3</v>
      </c>
      <c r="BN343" s="25">
        <f>IF(B6=13,IF(OR(G343=1,I343=1),0,IF(E343=D351,AD343,[1]DB!BN343)),[1]DB!BN343)</f>
        <v>1</v>
      </c>
      <c r="BO343" s="25">
        <f>IF(B6=13,IF(OR(G343=1,I343=1),0,IF(E343=D352,R343,[1]DB!BO343)),[1]DB!BO343)</f>
        <v>7</v>
      </c>
      <c r="BP343" s="25">
        <f>IF(B6=13,IF(OR(G343=1,I343=1),0,IF(E343=D352,U343,[1]DB!BP343)),[1]DB!BP343)</f>
        <v>7</v>
      </c>
      <c r="BQ343" s="25">
        <f>IF(B6=13,IF(OR(G343=1,I343=1),0,IF(E343=D352,X343,[1]DB!BQ343)),[1]DB!BQ343)</f>
        <v>1</v>
      </c>
      <c r="BR343" s="25">
        <f>IF(B6=13,IF(OR(G343=1,I343=1),0,IF(E343=D352,AD343,[1]DB!BR343)),[1]DB!BR343)</f>
        <v>-1</v>
      </c>
      <c r="BS343" s="25">
        <f>IF(B6=13,IF(OR(G343=1,I343=1),0,IF(E343=D353,R343,[1]DB!BS343)),[1]DB!BS343)</f>
        <v>6</v>
      </c>
      <c r="BT343" s="25">
        <f>IF(B6=13,IF(OR(G343=1,I343=1),0,IF(E343=D353,U343,[1]DB!BT343)),[1]DB!BT343)</f>
        <v>7</v>
      </c>
      <c r="BU343" s="25">
        <f>IF(B6=13,IF(OR(G343=1,I343=1),0,IF(E343=D353,X343,[1]DB!BU343)),[1]DB!BU343)</f>
        <v>0</v>
      </c>
      <c r="BV343" s="25">
        <f>IF(B6=13,IF(OR(G343=1,I343=1),0,IF(E343=D353,AD343,[1]DB!BV343)),[1]DB!BV343)</f>
        <v>-1</v>
      </c>
      <c r="BW343" s="25">
        <f>IF(B6=13,IF(OR(G343=1,I343=1),0,IF(E343=D354,R343,[1]DB!BW343)),[1]DB!BW343)</f>
        <v>7</v>
      </c>
      <c r="BX343" s="25">
        <f>IF(B6=13,IF(OR(G343=1,I343=1),0,IF(E343=D354,U343,[1]DB!BX343)),[1]DB!BX343)</f>
        <v>6</v>
      </c>
      <c r="BY343" s="25">
        <f>IF(B6=13,IF(OR(G343=1,I343=1),0,IF(E343=D354,X343,[1]DB!BY343)),[1]DB!BY343)</f>
        <v>3</v>
      </c>
      <c r="BZ343" s="25">
        <f>IF(B6=13,IF(OR(G343=1,I343=1),0,IF(E343=D354,AD343,[1]DB!BZ343)),[1]DB!BZ343)</f>
        <v>1</v>
      </c>
      <c r="CA343" s="25">
        <f>(RANK(Y343,Y343:Y354,1)*169)+(RANK(S343,S343:S354,1)*13)+RANK(V343,V343:V354,0)</f>
        <v>915</v>
      </c>
      <c r="CB343" s="25">
        <f>RANK(CA343,CA343:CA354,1)</f>
        <v>6</v>
      </c>
      <c r="CC343" s="25">
        <f>IF(CB343=CB343,AE343,0)+IF(CB343=CB344,AI343,0)+IF(CB343=CB345,AM343,0)+IF(CB343=CB346,AQ343,0)+IF(CB343=CB347,AU343,0)+IF(CB343=CB348,AY343,0)+IF(CB343=CB349,BC343,0)+IF(CB343=CB350,BG343,0)+IF(CB343=CB351,BK343,0)+IF(CB343=CB352,BO343,0)+IF(CB343=CB353,BS343,0)+IF(CB343=CB354,BW343,0)</f>
        <v>0</v>
      </c>
      <c r="CD343" s="25">
        <f>IF(CB343=CB343,AF343,0)+IF(CB343=CB344,AJ343,0)+IF(CB343=CB345,AN343,0)+IF(CB343=CB346,AR343,0)+IF(CB343=CB347,AV343,0)+IF(CB343=CB348,AZ343,0)+IF(CB343=CB349,BD343,0)+IF(CB343=CB350,BH343,0)+IF(CB343=CB351,BL343,0)+IF(CB343=CB352,BP343,0)+IF(CB343=CB353,BT343,0)+IF(CB343=CB354,BX343,0)</f>
        <v>0</v>
      </c>
      <c r="CE343" s="25">
        <f>IF(CB343=CB343,AG343,0)+IF(CB343=CB344,AK343,0)+IF(CB343=CB345,AO343,0)+IF(CB343=CB346,AS343,0)+IF(CB343=CB347,AW343,0)+IF(CB343=CB348,BA343,0)+IF(CB343=CB349,BE343,0)+IF(CB343=CB350,BI343,0)+IF(CB343=CB351,BM343,0)+IF(CB343=CB352,BQ343,0)+IF(CB343=CB353,BU343,0)+IF(CB343=CB354,BY343,0)</f>
        <v>0</v>
      </c>
      <c r="CF343" s="25">
        <f>(RANK(CE343,CE343:CE354,1)*169)+(RANK(CC343,CC343:CC354,1)*13)+RANK(CD343,CD343:CD354,0)</f>
        <v>183</v>
      </c>
      <c r="CG343" s="25">
        <f>CB343+(RANK(CF343,CF343:CF354,1)*0.01)</f>
        <v>6.01</v>
      </c>
      <c r="CH343" s="25">
        <f>IF(COUNTIF(CG343:CG354,CG343)=2,IF(CG343=CG343,1,0)+IF(CG343=CG344,2,0)+IF(CG343=CG345,3,0)+IF(CG343=CG346,4,0)+IF(CG343=CG347,5,0)+IF(CG343=CG348,6,0)+IF(CG343=CG349,7,0)+IF(CG343=CG350,8,0)+IF(CG343=CG351,9,0)+IF(CG343=CG352,10,0)+IF(CG343=CG353,11,0)+IF(CG343=CG354,12,0)-1,0)</f>
        <v>0</v>
      </c>
      <c r="CI343" s="25">
        <f>IF(CH343=1,AH343,0)+IF(CH343=2,AL343,0)+IF(CH343=3,AP343,0)+IF(CH343=4,AT343,0)+IF(CH343=5,AX343,0)+IF(CH343=6,BB343,0)+IF(CH343=7,BF343,0)+IF(CH343=8,BJ343,0)+IF(CH343=9,BN343,0)+IF(CH343=10,BR343,0)+IF(CH343=11,BV343,0)+IF(CH343=12,BZ343,0)</f>
        <v>0</v>
      </c>
      <c r="CJ343" s="25">
        <f>IF(CI343=1,CB343+0.01,IF(CI343=-1,CB343,CG343))</f>
        <v>6.01</v>
      </c>
      <c r="CK343" s="25">
        <f>(RANK(CJ343,CJ343:CJ354,1)*17850625)+(RANK(K343,K343:K354,0)*274625)+(RANK(M343,M343:M354,0)*4225)+(RANK(AC343,AC343:AC354,1)*65)+RANK(C343,C343:C354,0)</f>
        <v>107387022</v>
      </c>
      <c r="CL343" s="25">
        <f>RANK(CK343,CK343:CK354,0)</f>
        <v>7</v>
      </c>
    </row>
    <row r="344" spans="1:90" x14ac:dyDescent="0.15">
      <c r="A344" s="25" t="str">
        <f>[1]DB!A344</f>
        <v>Laplace</v>
      </c>
      <c r="B344" s="25" t="str">
        <f>[1]DB!B344</f>
        <v>Laplace (4)</v>
      </c>
      <c r="C344" s="25">
        <f>[1]DB!C344</f>
        <v>26</v>
      </c>
      <c r="D344" s="25">
        <f t="shared" ref="D344:D354" si="26">D331</f>
        <v>11</v>
      </c>
      <c r="E344" s="25">
        <f>IF(EVEN(D344)=D344,D344-1,D344+1)</f>
        <v>12</v>
      </c>
      <c r="F344" s="25">
        <f>[1]DB!G344</f>
        <v>0</v>
      </c>
      <c r="G344" s="25">
        <f>IF(B6=13,DGET(A11:K75,"Dis E",O520:O521),F344)</f>
        <v>0</v>
      </c>
      <c r="H344" s="25">
        <f>[1]DB!I344</f>
        <v>0</v>
      </c>
      <c r="I344" s="25">
        <f>IF(B6=13,DGET(A11:K75,"Udm E",O520:O521),H344)</f>
        <v>0</v>
      </c>
      <c r="J344" s="25">
        <f>[1]DB!K344</f>
        <v>0</v>
      </c>
      <c r="K344" s="25">
        <f>IF(B6=13,DGET(A11:K75,"MR E",O520:O521),J344)</f>
        <v>0</v>
      </c>
      <c r="L344" s="25">
        <f>[1]DB!M344</f>
        <v>0</v>
      </c>
      <c r="M344" s="25">
        <f>IF(B6=13,DGET(A11:K75,"Res E",O520:O521),L344)</f>
        <v>0</v>
      </c>
      <c r="N344" s="25">
        <f>[1]DB!O344</f>
        <v>9</v>
      </c>
      <c r="O344" s="25">
        <f>IF(B6=13,IF(AND(G344=0,I344=0),N344+1,0),N344)</f>
        <v>10</v>
      </c>
      <c r="P344" s="25">
        <f>[1]DB!S344</f>
        <v>59</v>
      </c>
      <c r="Q344" s="25">
        <f>IF(A344="",0,DGET(A11:AF75,"Total",O520:O521))</f>
        <v>4</v>
      </c>
      <c r="R344" s="25">
        <f>IF(A344="",0,DGET(A11:AF75,"ES N",O520:O521))</f>
        <v>4</v>
      </c>
      <c r="S344" s="25">
        <f>IF(B6=13,IF(OR(G344=1,I344=1),0,P344+R344),P344)</f>
        <v>63</v>
      </c>
      <c r="T344" s="25">
        <f>[1]DB!V344</f>
        <v>60</v>
      </c>
      <c r="U344" s="25">
        <f>IF(A344="",0,DGET(A342:Q354,"Total N",O546:O547))</f>
        <v>6</v>
      </c>
      <c r="V344" s="25">
        <f>IF(B6=13,IF(OR(G344=1,I344=1),0,T344+U344),T344)</f>
        <v>66</v>
      </c>
      <c r="W344" s="25">
        <f>[1]DB!Y344</f>
        <v>10</v>
      </c>
      <c r="X344" s="25">
        <f t="shared" ref="X344:X354" si="27">IF(OR(G344=1,I344=1,J344&lt;&gt;K344),0,IF(R344&gt;U344,3,IF(R344=U344,1,0)))</f>
        <v>0</v>
      </c>
      <c r="Y344" s="25">
        <f>IF(B6=13,IF(OR(G344=1,I344=1),0,W344+X344),W344)</f>
        <v>10</v>
      </c>
      <c r="Z344" s="25">
        <f>[1]DB!AC344</f>
        <v>2</v>
      </c>
      <c r="AA344" s="25">
        <f>IF(A344="",0,DGET(A11:AF75,"BU Pl.",O520:O521))</f>
        <v>13</v>
      </c>
      <c r="AB344" s="25">
        <f t="shared" ref="AB344:AB354" si="28">(AA344*65)+Z344</f>
        <v>847</v>
      </c>
      <c r="AC344" s="25">
        <f>IF(B6=13,RANK(AB344,AB343:AB354,1),Z344)</f>
        <v>1</v>
      </c>
      <c r="AD344" s="25">
        <f>IF(B6=13,IF(AA344&gt;DGET(A342:AC354,"BU N",O546:O547),1,IF(AA344=DGET(A342:AC354,"BU N",O546:O547),0,-1)),0)</f>
        <v>-1</v>
      </c>
      <c r="AE344" s="25">
        <f>IF(B6=13,IF(OR(G344=1,I344=1),0,IF(E344=D343,R344,[1]DB!AE344)),[1]DB!AE344)</f>
        <v>5</v>
      </c>
      <c r="AF344" s="25">
        <f>IF(B6=13,IF(OR(G344=1,I344=1),0,IF(E344=D343,U344,[1]DB!AF344)),[1]DB!AF344)</f>
        <v>5</v>
      </c>
      <c r="AG344" s="25">
        <f>IF(B6=13,IF(OR(G344=1,I344=1),0,IF(E344=D343,X344,[1]DB!AG344)),[1]DB!AG344)</f>
        <v>1</v>
      </c>
      <c r="AH344" s="25">
        <f>IF(B6=13,IF(OR(G344=1,I344=1),0,IF(E344=D343,AD344,[1]DB!AH344)),[1]DB!AH344)</f>
        <v>-1</v>
      </c>
      <c r="AI344" s="25">
        <f>IF(B6=13,IF(OR(G344=1,I344=1),0,IF(E344=D344,R344,[1]DB!AI344)),[1]DB!AI344)</f>
        <v>0</v>
      </c>
      <c r="AJ344" s="25">
        <f>IF(B6=13,IF(OR(G344=1,I344=1),0,IF(E344=D344,U344,[1]DB!AJ344)),[1]DB!AJ344)</f>
        <v>0</v>
      </c>
      <c r="AK344" s="25">
        <f>IF(B6=13,IF(OR(G344=1,I344=1),0,IF(E344=D344,X344,[1]DB!AK344)),[1]DB!AK344)</f>
        <v>0</v>
      </c>
      <c r="AL344" s="25">
        <f>IF(B6=13,IF(OR(G344=1,I344=1),0,IF(E344=D344,AD344,[1]DB!AL344)),[1]DB!AL344)</f>
        <v>0</v>
      </c>
      <c r="AM344" s="25">
        <f>IF(B6=13,IF(OR(G344=1,I344=1),0,IF(E344=D345,R344,[1]DB!AM344)),[1]DB!AM344)</f>
        <v>7</v>
      </c>
      <c r="AN344" s="25">
        <f>IF(B6=13,IF(OR(G344=1,I344=1),0,IF(E344=D345,U344,[1]DB!AN344)),[1]DB!AN344)</f>
        <v>6</v>
      </c>
      <c r="AO344" s="25">
        <f>IF(B6=13,IF(OR(G344=1,I344=1),0,IF(E344=D345,X344,[1]DB!AO344)),[1]DB!AO344)</f>
        <v>3</v>
      </c>
      <c r="AP344" s="25">
        <f>IF(B6=13,IF(OR(G344=1,I344=1),0,IF(E344=D345,AD344,[1]DB!AP344)),[1]DB!AP344)</f>
        <v>1</v>
      </c>
      <c r="AQ344" s="25">
        <f>IF(B6=13,IF(OR(G344=1,I344=1),0,IF(E344=D346,R344,[1]DB!AQ344)),[1]DB!AQ344)</f>
        <v>4</v>
      </c>
      <c r="AR344" s="25">
        <f>IF(B6=13,IF(OR(G344=1,I344=1),0,IF(E344=D346,U344,[1]DB!AR344)),[1]DB!AR344)</f>
        <v>6</v>
      </c>
      <c r="AS344" s="25">
        <f>IF(B6=13,IF(OR(G344=1,I344=1),0,IF(E344=D346,X344,[1]DB!AS344)),[1]DB!AS344)</f>
        <v>0</v>
      </c>
      <c r="AT344" s="25">
        <f>IF(B6=13,IF(OR(G344=1,I344=1),0,IF(E344=D346,AD344,[1]DB!AT344)),[1]DB!AT344)</f>
        <v>-1</v>
      </c>
      <c r="AU344" s="25">
        <f>IF(B6=13,IF(OR(G344=1,I344=1),0,IF(E344=D347,R344,[1]DB!AU344)),[1]DB!AU344)</f>
        <v>7</v>
      </c>
      <c r="AV344" s="25">
        <f>IF(B6=13,IF(OR(G344=1,I344=1),0,IF(E344=D347,U344,[1]DB!AV344)),[1]DB!AV344)</f>
        <v>4</v>
      </c>
      <c r="AW344" s="25">
        <f>IF(B6=13,IF(OR(G344=1,I344=1),0,IF(E344=D347,X344,[1]DB!AW344)),[1]DB!AW344)</f>
        <v>3</v>
      </c>
      <c r="AX344" s="25">
        <f>IF(B6=13,IF(OR(G344=1,I344=1),0,IF(E344=D347,AD344,[1]DB!AX344)),[1]DB!AX344)</f>
        <v>1</v>
      </c>
      <c r="AY344" s="25">
        <f>IF(B6=13,IF(OR(G344=1,I344=1),0,IF(E344=D348,R344,[1]DB!AY344)),[1]DB!AY344)</f>
        <v>8</v>
      </c>
      <c r="AZ344" s="25">
        <f>IF(B6=13,IF(OR(G344=1,I344=1),0,IF(E344=D348,U344,[1]DB!AZ344)),[1]DB!AZ344)</f>
        <v>8</v>
      </c>
      <c r="BA344" s="25">
        <f>IF(B6=13,IF(OR(G344=1,I344=1),0,IF(E344=D348,X344,[1]DB!BA344)),[1]DB!BA344)</f>
        <v>1</v>
      </c>
      <c r="BB344" s="25">
        <f>IF(B6=13,IF(OR(G344=1,I344=1),0,IF(E344=D348,AD344,[1]DB!BB344)),[1]DB!BB344)</f>
        <v>1</v>
      </c>
      <c r="BC344" s="25">
        <f>IF(B6=13,IF(OR(G344=1,I344=1),0,IF(E344=D349,R344,[1]DB!BC344)),[1]DB!BC344)</f>
        <v>6</v>
      </c>
      <c r="BD344" s="25">
        <f>IF(B6=13,IF(OR(G344=1,I344=1),0,IF(E344=D349,U344,[1]DB!BD344)),[1]DB!BD344)</f>
        <v>6</v>
      </c>
      <c r="BE344" s="25">
        <f>IF(B6=13,IF(OR(G344=1,I344=1),0,IF(E344=D349,X344,[1]DB!BE344)),[1]DB!BE344)</f>
        <v>1</v>
      </c>
      <c r="BF344" s="25">
        <f>IF(B6=13,IF(OR(G344=1,I344=1),0,IF(E344=D349,AD344,[1]DB!BF344)),[1]DB!BF344)</f>
        <v>1</v>
      </c>
      <c r="BG344" s="25">
        <f>IF(B6=13,IF(OR(G344=1,I344=1),0,IF(E344=D350,R344,[1]DB!BG344)),[1]DB!BG344)</f>
        <v>5</v>
      </c>
      <c r="BH344" s="25">
        <f>IF(B6=13,IF(OR(G344=1,I344=1),0,IF(E344=D350,U344,[1]DB!BH344)),[1]DB!BH344)</f>
        <v>7</v>
      </c>
      <c r="BI344" s="25">
        <f>IF(B6=13,IF(OR(G344=1,I344=1),0,IF(E344=D350,X344,[1]DB!BI344)),[1]DB!BI344)</f>
        <v>0</v>
      </c>
      <c r="BJ344" s="25">
        <f>IF(B6=13,IF(OR(G344=1,I344=1),0,IF(E344=D350,AD344,[1]DB!BJ344)),[1]DB!BJ344)</f>
        <v>-1</v>
      </c>
      <c r="BK344" s="25">
        <f>IF(B6=13,IF(OR(G344=1,I344=1),0,IF(E344=D351,R344,[1]DB!BK344)),[1]DB!BK344)</f>
        <v>7</v>
      </c>
      <c r="BL344" s="25">
        <f>IF(B6=13,IF(OR(G344=1,I344=1),0,IF(E344=D351,U344,[1]DB!BL344)),[1]DB!BL344)</f>
        <v>9</v>
      </c>
      <c r="BM344" s="25">
        <f>IF(B6=13,IF(OR(G344=1,I344=1),0,IF(E344=D351,X344,[1]DB!BM344)),[1]DB!BM344)</f>
        <v>0</v>
      </c>
      <c r="BN344" s="25">
        <f>IF(B6=13,IF(OR(G344=1,I344=1),0,IF(E344=D351,AD344,[1]DB!BN344)),[1]DB!BN344)</f>
        <v>-1</v>
      </c>
      <c r="BO344" s="25">
        <f>IF(B6=13,IF(OR(G344=1,I344=1),0,IF(E344=D352,R344,[1]DB!BO344)),[1]DB!BO344)</f>
        <v>8</v>
      </c>
      <c r="BP344" s="25">
        <f>IF(B6=13,IF(OR(G344=1,I344=1),0,IF(E344=D352,U344,[1]DB!BP344)),[1]DB!BP344)</f>
        <v>8</v>
      </c>
      <c r="BQ344" s="25">
        <f>IF(B6=13,IF(OR(G344=1,I344=1),0,IF(E344=D352,X344,[1]DB!BQ344)),[1]DB!BQ344)</f>
        <v>1</v>
      </c>
      <c r="BR344" s="25">
        <f>IF(B6=13,IF(OR(G344=1,I344=1),0,IF(E344=D352,AD344,[1]DB!BR344)),[1]DB!BR344)</f>
        <v>0</v>
      </c>
      <c r="BS344" s="25">
        <f>IF(B6=13,IF(OR(G344=1,I344=1),0,IF(E344=D353,R344,[1]DB!BS344)),[1]DB!BS344)</f>
        <v>0</v>
      </c>
      <c r="BT344" s="25">
        <f>IF(B6=13,IF(OR(G344=1,I344=1),0,IF(E344=D353,U344,[1]DB!BT344)),[1]DB!BT344)</f>
        <v>0</v>
      </c>
      <c r="BU344" s="25">
        <f>IF(B6=13,IF(OR(G344=1,I344=1),0,IF(E344=D353,X344,[1]DB!BU344)),[1]DB!BU344)</f>
        <v>0</v>
      </c>
      <c r="BV344" s="25">
        <f>IF(B6=13,IF(OR(G344=1,I344=1),0,IF(E344=D353,AD344,[1]DB!BV344)),[1]DB!BV344)</f>
        <v>0</v>
      </c>
      <c r="BW344" s="25">
        <f>IF(B6=13,IF(OR(G344=1,I344=1),0,IF(E344=D354,R344,[1]DB!BW344)),[1]DB!BW344)</f>
        <v>6</v>
      </c>
      <c r="BX344" s="25">
        <f>IF(B6=13,IF(OR(G344=1,I344=1),0,IF(E344=D354,U344,[1]DB!BX344)),[1]DB!BX344)</f>
        <v>7</v>
      </c>
      <c r="BY344" s="25">
        <f>IF(B6=13,IF(OR(G344=1,I344=1),0,IF(E344=D354,X344,[1]DB!BY344)),[1]DB!BY344)</f>
        <v>0</v>
      </c>
      <c r="BZ344" s="25">
        <f>IF(B6=13,IF(OR(G344=1,I344=1),0,IF(E344=D354,AD344,[1]DB!BZ344)),[1]DB!BZ344)</f>
        <v>-1</v>
      </c>
      <c r="CA344" s="25">
        <f>(RANK(Y344,Y343:Y354,1)*169)+(RANK(S344,S343:S354,1)*13)+RANK(V344,V343:V354,0)</f>
        <v>526</v>
      </c>
      <c r="CB344" s="25">
        <f>RANK(CA344,CA343:CA354,1)</f>
        <v>3</v>
      </c>
      <c r="CC344" s="25">
        <f>IF(CB344=CB343,AE344,0)+IF(CB344=CB344,AI344,0)+IF(CB344=CB345,AM344,0)+IF(CB344=CB346,AQ344,0)+IF(CB344=CB347,AU344,0)+IF(CB344=CB348,AY344,0)+IF(CB344=CB349,BC344,0)+IF(CB344=CB350,BG344,0)+IF(CB344=CB351,BK344,0)+IF(CB344=CB352,BO344,0)+IF(CB344=CB353,BS344,0)+IF(CB344=CB354,BW344,0)</f>
        <v>0</v>
      </c>
      <c r="CD344" s="25">
        <f>IF(CB344=CB343,AF344,0)+IF(CB344=CB344,AJ344,0)+IF(CB344=CB345,AN344,0)+IF(CB344=CB346,AR344,0)+IF(CB344=CB347,AV344,0)+IF(CB344=CB348,AZ344,0)+IF(CB344=CB349,BD344,0)+IF(CB344=CB350,BH344,0)+IF(CB344=CB351,BL344,0)+IF(CB344=CB352,BP344,0)+IF(CB344=CB353,BT344,0)+IF(CB344=CB354,BX344,0)</f>
        <v>0</v>
      </c>
      <c r="CE344" s="25">
        <f>IF(CB344=CB343,AG344,0)+IF(CB344=CB344,AK344,0)+IF(CB344=CB345,AO344,0)+IF(CB344=CB346,AS344,0)+IF(CB344=CB347,AW344,0)+IF(CB344=CB348,BA344,0)+IF(CB344=CB349,BE344,0)+IF(CB344=CB350,BI344,0)+IF(CB344=CB351,BM344,0)+IF(CB344=CB352,BQ344,0)+IF(CB344=CB353,BU344,0)+IF(CB344=CB354,BY344,0)</f>
        <v>0</v>
      </c>
      <c r="CF344" s="25">
        <f>(RANK(CE344,CE343:CE354,1)*169)+(RANK(CC344,CC343:CC354,1)*13)+RANK(CD344,CD343:CD354,0)</f>
        <v>183</v>
      </c>
      <c r="CG344" s="25">
        <f>CB344+(RANK(CF344,CF343:CF354,1)*0.01)</f>
        <v>3.01</v>
      </c>
      <c r="CH344" s="25">
        <f>IF(COUNTIF(CG343:CG354,CG344)=2,IF(CG344=CG343,1,0)+IF(CG344=CG344,2,0)+IF(CG344=CG345,3,0)+IF(CG344=CG346,4,0)+IF(CG344=CG347,5,0)+IF(CG344=CG348,6,0)+IF(CG344=CG349,7,0)+IF(CG344=CG350,8,0)+IF(CG344=CG351,9,0)+IF(CG344=CG352,10,0)+IF(CG344=CG353,11,0)+IF(CG344=CG354,12,0)-2,0)</f>
        <v>0</v>
      </c>
      <c r="CI344" s="25">
        <f t="shared" ref="CI344:CI354" si="29">IF(CH344=1,AH344,0)+IF(CH344=2,AL344,0)+IF(CH344=3,AP344,0)+IF(CH344=4,AT344,0)+IF(CH344=5,AX344,0)+IF(CH344=6,BB344,0)+IF(CH344=7,BF344,0)+IF(CH344=8,BJ344,0)+IF(CH344=9,BN344,0)+IF(CH344=10,BR344,0)+IF(CH344=11,BV344,0)+IF(CH344=12,BZ344,0)</f>
        <v>0</v>
      </c>
      <c r="CJ344" s="25">
        <f t="shared" ref="CJ344:CJ354" si="30">IF(CI344=1,CB344+0.01,IF(CI344=-1,CB344,CG344))</f>
        <v>3.01</v>
      </c>
      <c r="CK344" s="25">
        <f>(RANK(CJ344,CJ343:CJ354,1)*17850625)+(RANK(K344,K343:K354,0)*274625)+(RANK(M344,M343:M354,0)*4225)+(RANK(AC344,AC343:AC354,1)*65)+RANK(C344,C343:C354,0)</f>
        <v>53835022</v>
      </c>
      <c r="CL344" s="25">
        <f>RANK(CK344,CK343:CK354,0)</f>
        <v>10</v>
      </c>
    </row>
    <row r="345" spans="1:90" x14ac:dyDescent="0.15">
      <c r="A345" s="25" t="str">
        <f>[1]DB!A345</f>
        <v>Benbo</v>
      </c>
      <c r="B345" s="25" t="str">
        <f>[1]DB!B345</f>
        <v>Benbo (4)</v>
      </c>
      <c r="C345" s="25">
        <f>[1]DB!C345</f>
        <v>5</v>
      </c>
      <c r="D345" s="25">
        <f t="shared" si="26"/>
        <v>3</v>
      </c>
      <c r="E345" s="25">
        <f t="shared" ref="E345:E354" si="31">IF(EVEN(D345)=D345,D345-1,D345+1)</f>
        <v>4</v>
      </c>
      <c r="F345" s="25">
        <f>[1]DB!G345</f>
        <v>0</v>
      </c>
      <c r="G345" s="25">
        <f>IF(B6=13,DGET(A11:K75,"Dis E",P520:P521),F345)</f>
        <v>0</v>
      </c>
      <c r="H345" s="25">
        <f>[1]DB!I345</f>
        <v>0</v>
      </c>
      <c r="I345" s="25">
        <f>IF(B6=13,DGET(A11:K75,"Udm E",P520:P521),H345)</f>
        <v>0</v>
      </c>
      <c r="J345" s="25">
        <f>[1]DB!K345</f>
        <v>0</v>
      </c>
      <c r="K345" s="25">
        <f>IF(B6=13,DGET(A11:K75,"MR E",P520:P521),J345)</f>
        <v>0</v>
      </c>
      <c r="L345" s="25">
        <f>[1]DB!M345</f>
        <v>1</v>
      </c>
      <c r="M345" s="25">
        <f>IF(B6=13,DGET(A11:K75,"Res E",P520:P521),L345)</f>
        <v>1</v>
      </c>
      <c r="N345" s="25">
        <f>[1]DB!O345</f>
        <v>9</v>
      </c>
      <c r="O345" s="25">
        <f>IF(B6=13,IF(AND(G345=0,I345=0),N345+1,0),N345)</f>
        <v>10</v>
      </c>
      <c r="P345" s="25">
        <f>[1]DB!S345</f>
        <v>68</v>
      </c>
      <c r="Q345" s="25">
        <f>IF(A345="",0,DGET(A11:AF75,"Total",P520:P521))</f>
        <v>6</v>
      </c>
      <c r="R345" s="25">
        <f>IF(A345="",0,DGET(A11:AF75,"ES N",P520:P521))</f>
        <v>6</v>
      </c>
      <c r="S345" s="25">
        <f>IF(B6=13,IF(OR(G345=1,I345=1),0,P345+R345),P345)</f>
        <v>74</v>
      </c>
      <c r="T345" s="25">
        <f>[1]DB!V345</f>
        <v>61</v>
      </c>
      <c r="U345" s="25">
        <f>IF(A345="",0,DGET(A342:Q354,"Total N",P546:P547))</f>
        <v>5</v>
      </c>
      <c r="V345" s="25">
        <f>IF(B6=13,IF(OR(G345=1,I345=1),0,T345+U345),T345)</f>
        <v>66</v>
      </c>
      <c r="W345" s="25">
        <f>[1]DB!Y345</f>
        <v>16</v>
      </c>
      <c r="X345" s="25">
        <f t="shared" si="27"/>
        <v>3</v>
      </c>
      <c r="Y345" s="25">
        <f>IF(B6=13,IF(OR(G345=1,I345=1),0,W345+X345),W345)</f>
        <v>19</v>
      </c>
      <c r="Z345" s="25">
        <f>[1]DB!AC345</f>
        <v>7</v>
      </c>
      <c r="AA345" s="25">
        <f>IF(A345="",0,DGET(A11:AF75,"BU Pl.",P520:P521))</f>
        <v>52</v>
      </c>
      <c r="AB345" s="25">
        <f t="shared" si="28"/>
        <v>3387</v>
      </c>
      <c r="AC345" s="25">
        <f>IF(B6=13,RANK(AB345,AB343:AB354,1),Z345)</f>
        <v>10</v>
      </c>
      <c r="AD345" s="25">
        <f>IF(B6=13,IF(AA345&gt;DGET(A342:AC354,"BU N",P546:P547),1,IF(AA345=DGET(A342:AC354,"BU N",P546:P547),0,-1)),0)</f>
        <v>1</v>
      </c>
      <c r="AE345" s="25">
        <f>IF(B6=13,IF(OR(G345=1,I345=1),0,IF(E345=D343,R345,[1]DB!AE345)),[1]DB!AE345)</f>
        <v>7</v>
      </c>
      <c r="AF345" s="25">
        <f>IF(B6=13,IF(OR(G345=1,I345=1),0,IF(E345=D343,U345,[1]DB!AF345)),[1]DB!AF345)</f>
        <v>7</v>
      </c>
      <c r="AG345" s="25">
        <f>IF(B6=13,IF(OR(G345=1,I345=1),0,IF(E345=D343,X345,[1]DB!AG345)),[1]DB!AG345)</f>
        <v>1</v>
      </c>
      <c r="AH345" s="25">
        <f>IF(B6=13,IF(OR(G345=1,I345=1),0,IF(E345=D343,AD345,[1]DB!AH345)),[1]DB!AH345)</f>
        <v>-1</v>
      </c>
      <c r="AI345" s="25">
        <f>IF(B6=13,IF(OR(G345=1,I345=1),0,IF(E345=D344,R345,[1]DB!AI345)),[1]DB!AI345)</f>
        <v>6</v>
      </c>
      <c r="AJ345" s="25">
        <f>IF(B6=13,IF(OR(G345=1,I345=1),0,IF(E345=D344,U345,[1]DB!AJ345)),[1]DB!AJ345)</f>
        <v>7</v>
      </c>
      <c r="AK345" s="25">
        <f>IF(B6=13,IF(OR(G345=1,I345=1),0,IF(E345=D344,X345,[1]DB!AK345)),[1]DB!AK345)</f>
        <v>0</v>
      </c>
      <c r="AL345" s="25">
        <f>IF(B6=13,IF(OR(G345=1,I345=1),0,IF(E345=D344,AD345,[1]DB!AL345)),[1]DB!AL345)</f>
        <v>-1</v>
      </c>
      <c r="AM345" s="25">
        <f>IF(B6=13,IF(OR(G345=1,I345=1),0,IF(E345=D345,R345,[1]DB!AM345)),[1]DB!AM345)</f>
        <v>0</v>
      </c>
      <c r="AN345" s="25">
        <f>IF(B6=13,IF(OR(G345=1,I345=1),0,IF(E345=D345,U345,[1]DB!AN345)),[1]DB!AN345)</f>
        <v>0</v>
      </c>
      <c r="AO345" s="25">
        <f>IF(B6=13,IF(OR(G345=1,I345=1),0,IF(E345=D345,X345,[1]DB!AO345)),[1]DB!AO345)</f>
        <v>0</v>
      </c>
      <c r="AP345" s="25">
        <f>IF(B6=13,IF(OR(G345=1,I345=1),0,IF(E345=D345,AD345,[1]DB!AP345)),[1]DB!AP345)</f>
        <v>0</v>
      </c>
      <c r="AQ345" s="25">
        <f>IF(B6=13,IF(OR(G345=1,I345=1),0,IF(E345=D346,R345,[1]DB!AQ345)),[1]DB!AQ345)</f>
        <v>8</v>
      </c>
      <c r="AR345" s="25">
        <f>IF(B6=13,IF(OR(G345=1,I345=1),0,IF(E345=D346,U345,[1]DB!AR345)),[1]DB!AR345)</f>
        <v>6</v>
      </c>
      <c r="AS345" s="25">
        <f>IF(B6=13,IF(OR(G345=1,I345=1),0,IF(E345=D346,X345,[1]DB!AS345)),[1]DB!AS345)</f>
        <v>3</v>
      </c>
      <c r="AT345" s="25">
        <f>IF(B6=13,IF(OR(G345=1,I345=1),0,IF(E345=D346,AD345,[1]DB!AT345)),[1]DB!AT345)</f>
        <v>1</v>
      </c>
      <c r="AU345" s="25">
        <f>IF(B6=13,IF(OR(G345=1,I345=1),0,IF(E345=D347,R345,[1]DB!AU345)),[1]DB!AU345)</f>
        <v>8</v>
      </c>
      <c r="AV345" s="25">
        <f>IF(B6=13,IF(OR(G345=1,I345=1),0,IF(E345=D347,U345,[1]DB!AV345)),[1]DB!AV345)</f>
        <v>8</v>
      </c>
      <c r="AW345" s="25">
        <f>IF(B6=13,IF(OR(G345=1,I345=1),0,IF(E345=D347,X345,[1]DB!AW345)),[1]DB!AW345)</f>
        <v>1</v>
      </c>
      <c r="AX345" s="25">
        <f>IF(B6=13,IF(OR(G345=1,I345=1),0,IF(E345=D347,AD345,[1]DB!AX345)),[1]DB!AX345)</f>
        <v>0</v>
      </c>
      <c r="AY345" s="25">
        <f>IF(B6=13,IF(OR(G345=1,I345=1),0,IF(E345=D348,R345,[1]DB!AY345)),[1]DB!AY345)</f>
        <v>0</v>
      </c>
      <c r="AZ345" s="25">
        <f>IF(B6=13,IF(OR(G345=1,I345=1),0,IF(E345=D348,U345,[1]DB!AZ345)),[1]DB!AZ345)</f>
        <v>0</v>
      </c>
      <c r="BA345" s="25">
        <f>IF(B6=13,IF(OR(G345=1,I345=1),0,IF(E345=D348,X345,[1]DB!BA345)),[1]DB!BA345)</f>
        <v>0</v>
      </c>
      <c r="BB345" s="25">
        <f>IF(B6=13,IF(OR(G345=1,I345=1),0,IF(E345=D348,AD345,[1]DB!BB345)),[1]DB!BB345)</f>
        <v>0</v>
      </c>
      <c r="BC345" s="25">
        <f>IF(B6=13,IF(OR(G345=1,I345=1),0,IF(E345=D349,R345,[1]DB!BC345)),[1]DB!BC345)</f>
        <v>6</v>
      </c>
      <c r="BD345" s="25">
        <f>IF(B6=13,IF(OR(G345=1,I345=1),0,IF(E345=D349,U345,[1]DB!BD345)),[1]DB!BD345)</f>
        <v>6</v>
      </c>
      <c r="BE345" s="25">
        <f>IF(B6=13,IF(OR(G345=1,I345=1),0,IF(E345=D349,X345,[1]DB!BE345)),[1]DB!BE345)</f>
        <v>1</v>
      </c>
      <c r="BF345" s="25">
        <f>IF(B6=13,IF(OR(G345=1,I345=1),0,IF(E345=D349,AD345,[1]DB!BF345)),[1]DB!BF345)</f>
        <v>-1</v>
      </c>
      <c r="BG345" s="25">
        <f>IF(B6=13,IF(OR(G345=1,I345=1),0,IF(E345=D350,R345,[1]DB!BG345)),[1]DB!BG345)</f>
        <v>6</v>
      </c>
      <c r="BH345" s="25">
        <f>IF(B6=13,IF(OR(G345=1,I345=1),0,IF(E345=D350,U345,[1]DB!BH345)),[1]DB!BH345)</f>
        <v>5</v>
      </c>
      <c r="BI345" s="25">
        <f>IF(B6=13,IF(OR(G345=1,I345=1),0,IF(E345=D350,X345,[1]DB!BI345)),[1]DB!BI345)</f>
        <v>3</v>
      </c>
      <c r="BJ345" s="25">
        <f>IF(B6=13,IF(OR(G345=1,I345=1),0,IF(E345=D350,AD345,[1]DB!BJ345)),[1]DB!BJ345)</f>
        <v>1</v>
      </c>
      <c r="BK345" s="25">
        <f>IF(B6=13,IF(OR(G345=1,I345=1),0,IF(E345=D351,R345,[1]DB!BK345)),[1]DB!BK345)</f>
        <v>9</v>
      </c>
      <c r="BL345" s="25">
        <f>IF(B6=13,IF(OR(G345=1,I345=1),0,IF(E345=D351,U345,[1]DB!BL345)),[1]DB!BL345)</f>
        <v>6</v>
      </c>
      <c r="BM345" s="25">
        <f>IF(B6=13,IF(OR(G345=1,I345=1),0,IF(E345=D351,X345,[1]DB!BM345)),[1]DB!BM345)</f>
        <v>3</v>
      </c>
      <c r="BN345" s="25">
        <f>IF(B6=13,IF(OR(G345=1,I345=1),0,IF(E345=D351,AD345,[1]DB!BN345)),[1]DB!BN345)</f>
        <v>1</v>
      </c>
      <c r="BO345" s="25">
        <f>IF(B6=13,IF(OR(G345=1,I345=1),0,IF(E345=D352,R345,[1]DB!BO345)),[1]DB!BO345)</f>
        <v>8</v>
      </c>
      <c r="BP345" s="25">
        <f>IF(B6=13,IF(OR(G345=1,I345=1),0,IF(E345=D352,U345,[1]DB!BP345)),[1]DB!BP345)</f>
        <v>7</v>
      </c>
      <c r="BQ345" s="25">
        <f>IF(B6=13,IF(OR(G345=1,I345=1),0,IF(E345=D352,X345,[1]DB!BQ345)),[1]DB!BQ345)</f>
        <v>3</v>
      </c>
      <c r="BR345" s="25">
        <f>IF(B6=13,IF(OR(G345=1,I345=1),0,IF(E345=D352,AD345,[1]DB!BR345)),[1]DB!BR345)</f>
        <v>1</v>
      </c>
      <c r="BS345" s="25">
        <f>IF(B6=13,IF(OR(G345=1,I345=1),0,IF(E345=D353,R345,[1]DB!BS345)),[1]DB!BS345)</f>
        <v>8</v>
      </c>
      <c r="BT345" s="25">
        <f>IF(B6=13,IF(OR(G345=1,I345=1),0,IF(E345=D353,U345,[1]DB!BT345)),[1]DB!BT345)</f>
        <v>6</v>
      </c>
      <c r="BU345" s="25">
        <f>IF(B6=13,IF(OR(G345=1,I345=1),0,IF(E345=D353,X345,[1]DB!BU345)),[1]DB!BU345)</f>
        <v>3</v>
      </c>
      <c r="BV345" s="25">
        <f>IF(B6=13,IF(OR(G345=1,I345=1),0,IF(E345=D353,AD345,[1]DB!BV345)),[1]DB!BV345)</f>
        <v>1</v>
      </c>
      <c r="BW345" s="25">
        <f>IF(B6=13,IF(OR(G345=1,I345=1),0,IF(E345=D354,R345,[1]DB!BW345)),[1]DB!BW345)</f>
        <v>8</v>
      </c>
      <c r="BX345" s="25">
        <f>IF(B6=13,IF(OR(G345=1,I345=1),0,IF(E345=D354,U345,[1]DB!BX345)),[1]DB!BX345)</f>
        <v>8</v>
      </c>
      <c r="BY345" s="25">
        <f>IF(B6=13,IF(OR(G345=1,I345=1),0,IF(E345=D354,X345,[1]DB!BY345)),[1]DB!BY345)</f>
        <v>1</v>
      </c>
      <c r="BZ345" s="25">
        <f>IF(B6=13,IF(OR(G345=1,I345=1),0,IF(E345=D354,AD345,[1]DB!BZ345)),[1]DB!BZ345)</f>
        <v>-1</v>
      </c>
      <c r="CA345" s="25">
        <f>(RANK(Y345,Y343:Y354,1)*169)+(RANK(S345,S343:S354,1)*13)+RANK(V345,V343:V354,0)</f>
        <v>2021</v>
      </c>
      <c r="CB345" s="25">
        <f>RANK(CA345,CA343:CA354,1)</f>
        <v>12</v>
      </c>
      <c r="CC345" s="25">
        <f>IF(CB345=CB343,AE345,0)+IF(CB345=CB344,AI345,0)+IF(CB345=CB345,AM345,0)+IF(CB345=CB346,AQ345,0)+IF(CB345=CB347,AU345,0)+IF(CB345=CB348,AY345,0)+IF(CB345=CB349,BC345,0)+IF(CB345=CB350,BG345,0)+IF(CB345=CB351,BK345,0)+IF(CB345=CB352,BO345,0)+IF(CB345=CB353,BS345,0)+IF(CB345=CB354,BW345,0)</f>
        <v>0</v>
      </c>
      <c r="CD345" s="25">
        <f>IF(CB345=CB343,AF345,0)+IF(CB345=CB344,AJ345,0)+IF(CB345=CB345,AN345,0)+IF(CB345=CB346,AR345,0)+IF(CB345=CB347,AV345,0)+IF(CB345=CB348,AZ345,0)+IF(CB345=CB349,BD345,0)+IF(CB345=CB350,BH345,0)+IF(CB345=CB351,BL345,0)+IF(CB345=CB352,BP345,0)+IF(CB345=CB353,BT345,0)+IF(CB345=CB354,BX345,0)</f>
        <v>0</v>
      </c>
      <c r="CE345" s="25">
        <f>IF(CB345=CB343,AG345,0)+IF(CB345=CB344,AK345,0)+IF(CB345=CB345,AO345,0)+IF(CB345=CB346,AS345,0)+IF(CB345=CB347,AW345,0)+IF(CB345=CB348,BA345,0)+IF(CB345=CB349,BE345,0)+IF(CB345=CB350,BI345,0)+IF(CB345=CB351,BM345,0)+IF(CB345=CB352,BQ345,0)+IF(CB345=CB353,BU345,0)+IF(CB345=CB354,BY345,0)</f>
        <v>0</v>
      </c>
      <c r="CF345" s="25">
        <f>(RANK(CE345,CE343:CE354,1)*169)+(RANK(CC345,CC343:CC354,1)*13)+RANK(CD345,CD343:CD354,0)</f>
        <v>183</v>
      </c>
      <c r="CG345" s="25">
        <f>CB345+(RANK(CF345,CF343:CF354,1)*0.01)</f>
        <v>12.01</v>
      </c>
      <c r="CH345" s="25">
        <f>IF(COUNTIF(CG343:CG354,CG345)=2,IF(CG345=CG343,1,0)+IF(CG345=CG344,2,0)+IF(CG345=CG345,3,0)+IF(CG345=CG346,4,0)+IF(CG345=CG347,5,0)+IF(CG345=CG348,6,0)+IF(CG345=CG349,7,0)+IF(CG345=CG350,8,0)+IF(CG345=CG351,9,0)+IF(CG345=CG352,10,0)+IF(CG345=CG353,11,0)+IF(CG345=CG354,12,0)-3,0)</f>
        <v>0</v>
      </c>
      <c r="CI345" s="25">
        <f t="shared" si="29"/>
        <v>0</v>
      </c>
      <c r="CJ345" s="25">
        <f t="shared" si="30"/>
        <v>12.01</v>
      </c>
      <c r="CK345" s="25">
        <f>(RANK(CJ345,CJ343:CJ354,1)*17850625)+(RANK(K345,K343:K354,0)*274625)+(RANK(M345,M343:M354,0)*4225)+(RANK(AC345,AC343:AC354,1)*65)+RANK(C345,C343:C354,0)</f>
        <v>214487012</v>
      </c>
      <c r="CL345" s="25">
        <f>RANK(CK345,CK343:CK354,0)</f>
        <v>1</v>
      </c>
    </row>
    <row r="346" spans="1:90" x14ac:dyDescent="0.15">
      <c r="A346" s="25" t="str">
        <f>[1]DB!A346</f>
        <v>LPHJ</v>
      </c>
      <c r="B346" s="25" t="str">
        <f>[1]DB!B346</f>
        <v>LPHJ (4)</v>
      </c>
      <c r="C346" s="25">
        <f>[1]DB!C346</f>
        <v>29</v>
      </c>
      <c r="D346" s="25">
        <f t="shared" si="26"/>
        <v>12</v>
      </c>
      <c r="E346" s="25">
        <f t="shared" si="31"/>
        <v>11</v>
      </c>
      <c r="F346" s="25">
        <f>[1]DB!G346</f>
        <v>0</v>
      </c>
      <c r="G346" s="25">
        <f>IF(B6=13,DGET(A11:K75,"Dis E",Q520:Q521),F346)</f>
        <v>0</v>
      </c>
      <c r="H346" s="25">
        <f>[1]DB!I346</f>
        <v>0</v>
      </c>
      <c r="I346" s="25">
        <f>IF(B6=13,DGET(A11:K75,"Udm E",Q520:Q521),H346)</f>
        <v>0</v>
      </c>
      <c r="J346" s="25">
        <f>[1]DB!K346</f>
        <v>0</v>
      </c>
      <c r="K346" s="25">
        <f>IF(B6=13,DGET(A11:K75,"MR E",Q520:Q521),J346)</f>
        <v>0</v>
      </c>
      <c r="L346" s="25">
        <f>[1]DB!M346</f>
        <v>0</v>
      </c>
      <c r="M346" s="25">
        <f>IF(B6=13,DGET(A11:K75,"Res E",Q520:Q521),L346)</f>
        <v>0</v>
      </c>
      <c r="N346" s="25">
        <f>[1]DB!O346</f>
        <v>9</v>
      </c>
      <c r="O346" s="25">
        <f>IF(B6=13,IF(AND(G346=0,I346=0),N346+1,0),N346)</f>
        <v>10</v>
      </c>
      <c r="P346" s="25">
        <f>[1]DB!S346</f>
        <v>62</v>
      </c>
      <c r="Q346" s="25">
        <f>IF(A346="",0,DGET(A11:AF75,"Total",Q520:Q521))</f>
        <v>6</v>
      </c>
      <c r="R346" s="25">
        <f>IF(A346="",0,DGET(A11:AF75,"ES N",Q520:Q521))</f>
        <v>6</v>
      </c>
      <c r="S346" s="25">
        <f>IF(B6=13,IF(OR(G346=1,I346=1),0,P346+R346),P346)</f>
        <v>68</v>
      </c>
      <c r="T346" s="25">
        <f>[1]DB!V346</f>
        <v>62</v>
      </c>
      <c r="U346" s="25">
        <f>IF(A346="",0,DGET(A342:Q354,"Total N",Q546:Q547))</f>
        <v>4</v>
      </c>
      <c r="V346" s="25">
        <f>IF(B6=13,IF(OR(G346=1,I346=1),0,T346+U346),T346)</f>
        <v>66</v>
      </c>
      <c r="W346" s="25">
        <f>[1]DB!Y346</f>
        <v>14</v>
      </c>
      <c r="X346" s="25">
        <f t="shared" si="27"/>
        <v>3</v>
      </c>
      <c r="Y346" s="25">
        <f>IF(B6=13,IF(OR(G346=1,I346=1),0,W346+X346),W346)</f>
        <v>17</v>
      </c>
      <c r="Z346" s="25">
        <f>[1]DB!AC346</f>
        <v>5</v>
      </c>
      <c r="AA346" s="25">
        <f>IF(A346="",0,DGET(A11:AF75,"BU Pl.",Q520:Q521))</f>
        <v>52</v>
      </c>
      <c r="AB346" s="25">
        <f t="shared" si="28"/>
        <v>3385</v>
      </c>
      <c r="AC346" s="25">
        <f>IF(B6=13,RANK(AB346,AB343:AB354,1),Z346)</f>
        <v>9</v>
      </c>
      <c r="AD346" s="25">
        <f>IF(B6=13,IF(AA346&gt;DGET(A342:AC354,"BU N",Q546:Q547),1,IF(AA346=DGET(A342:AC354,"BU N",Q546:Q547),0,-1)),0)</f>
        <v>1</v>
      </c>
      <c r="AE346" s="25">
        <f>IF(B6=13,IF(OR(G346=1,I346=1),0,IF(E346=D343,R346,[1]DB!AE346)),[1]DB!AE346)</f>
        <v>0</v>
      </c>
      <c r="AF346" s="25">
        <f>IF(B6=13,IF(OR(G346=1,I346=1),0,IF(E346=D343,U346,[1]DB!AF346)),[1]DB!AF346)</f>
        <v>0</v>
      </c>
      <c r="AG346" s="25">
        <f>IF(B6=13,IF(OR(G346=1,I346=1),0,IF(E346=D343,X346,[1]DB!AG346)),[1]DB!AG346)</f>
        <v>0</v>
      </c>
      <c r="AH346" s="25">
        <f>IF(B6=13,IF(OR(G346=1,I346=1),0,IF(E346=D343,AD346,[1]DB!AH346)),[1]DB!AH346)</f>
        <v>0</v>
      </c>
      <c r="AI346" s="25">
        <f>IF(B6=13,IF(OR(G346=1,I346=1),0,IF(E346=D344,R346,[1]DB!AI346)),[1]DB!AI346)</f>
        <v>6</v>
      </c>
      <c r="AJ346" s="25">
        <f>IF(B6=13,IF(OR(G346=1,I346=1),0,IF(E346=D344,U346,[1]DB!AJ346)),[1]DB!AJ346)</f>
        <v>4</v>
      </c>
      <c r="AK346" s="25">
        <f>IF(B6=13,IF(OR(G346=1,I346=1),0,IF(E346=D344,X346,[1]DB!AK346)),[1]DB!AK346)</f>
        <v>3</v>
      </c>
      <c r="AL346" s="25">
        <f>IF(B6=13,IF(OR(G346=1,I346=1),0,IF(E346=D344,AD346,[1]DB!AL346)),[1]DB!AL346)</f>
        <v>1</v>
      </c>
      <c r="AM346" s="25">
        <f>IF(B6=13,IF(OR(G346=1,I346=1),0,IF(E346=D345,R346,[1]DB!AM346)),[1]DB!AM346)</f>
        <v>6</v>
      </c>
      <c r="AN346" s="25">
        <f>IF(B6=13,IF(OR(G346=1,I346=1),0,IF(E346=D345,U346,[1]DB!AN346)),[1]DB!AN346)</f>
        <v>8</v>
      </c>
      <c r="AO346" s="25">
        <f>IF(B6=13,IF(OR(G346=1,I346=1),0,IF(E346=D345,X346,[1]DB!AO346)),[1]DB!AO346)</f>
        <v>0</v>
      </c>
      <c r="AP346" s="25">
        <f>IF(B6=13,IF(OR(G346=1,I346=1),0,IF(E346=D345,AD346,[1]DB!AP346)),[1]DB!AP346)</f>
        <v>-1</v>
      </c>
      <c r="AQ346" s="25">
        <f>IF(B6=13,IF(OR(G346=1,I346=1),0,IF(E346=D346,R346,[1]DB!AQ346)),[1]DB!AQ346)</f>
        <v>0</v>
      </c>
      <c r="AR346" s="25">
        <f>IF(B6=13,IF(OR(G346=1,I346=1),0,IF(E346=D346,U346,[1]DB!AR346)),[1]DB!AR346)</f>
        <v>0</v>
      </c>
      <c r="AS346" s="25">
        <f>IF(B6=13,IF(OR(G346=1,I346=1),0,IF(E346=D346,X346,[1]DB!AS346)),[1]DB!AS346)</f>
        <v>0</v>
      </c>
      <c r="AT346" s="25">
        <f>IF(B6=13,IF(OR(G346=1,I346=1),0,IF(E346=D346,AD346,[1]DB!AT346)),[1]DB!AT346)</f>
        <v>0</v>
      </c>
      <c r="AU346" s="25">
        <f>IF(B6=13,IF(OR(G346=1,I346=1),0,IF(E346=D347,R346,[1]DB!AU346)),[1]DB!AU346)</f>
        <v>7</v>
      </c>
      <c r="AV346" s="25">
        <f>IF(B6=13,IF(OR(G346=1,I346=1),0,IF(E346=D347,U346,[1]DB!AV346)),[1]DB!AV346)</f>
        <v>6</v>
      </c>
      <c r="AW346" s="25">
        <f>IF(B6=13,IF(OR(G346=1,I346=1),0,IF(E346=D347,X346,[1]DB!AW346)),[1]DB!AW346)</f>
        <v>3</v>
      </c>
      <c r="AX346" s="25">
        <f>IF(B6=13,IF(OR(G346=1,I346=1),0,IF(E346=D347,AD346,[1]DB!AX346)),[1]DB!AX346)</f>
        <v>1</v>
      </c>
      <c r="AY346" s="25">
        <f>IF(B6=13,IF(OR(G346=1,I346=1),0,IF(E346=D348,R346,[1]DB!AY346)),[1]DB!AY346)</f>
        <v>8</v>
      </c>
      <c r="AZ346" s="25">
        <f>IF(B6=13,IF(OR(G346=1,I346=1),0,IF(E346=D348,U346,[1]DB!AZ346)),[1]DB!AZ346)</f>
        <v>9</v>
      </c>
      <c r="BA346" s="25">
        <f>IF(B6=13,IF(OR(G346=1,I346=1),0,IF(E346=D348,X346,[1]DB!BA346)),[1]DB!BA346)</f>
        <v>0</v>
      </c>
      <c r="BB346" s="25">
        <f>IF(B6=13,IF(OR(G346=1,I346=1),0,IF(E346=D348,AD346,[1]DB!BB346)),[1]DB!BB346)</f>
        <v>-1</v>
      </c>
      <c r="BC346" s="25">
        <f>IF(B6=13,IF(OR(G346=1,I346=1),0,IF(E346=D349,R346,[1]DB!BC346)),[1]DB!BC346)</f>
        <v>7</v>
      </c>
      <c r="BD346" s="25">
        <f>IF(B6=13,IF(OR(G346=1,I346=1),0,IF(E346=D349,U346,[1]DB!BD346)),[1]DB!BD346)</f>
        <v>5</v>
      </c>
      <c r="BE346" s="25">
        <f>IF(B6=13,IF(OR(G346=1,I346=1),0,IF(E346=D349,X346,[1]DB!BE346)),[1]DB!BE346)</f>
        <v>3</v>
      </c>
      <c r="BF346" s="25">
        <f>IF(B6=13,IF(OR(G346=1,I346=1),0,IF(E346=D349,AD346,[1]DB!BF346)),[1]DB!BF346)</f>
        <v>1</v>
      </c>
      <c r="BG346" s="25">
        <f>IF(B6=13,IF(OR(G346=1,I346=1),0,IF(E346=D350,R346,[1]DB!BG346)),[1]DB!BG346)</f>
        <v>7</v>
      </c>
      <c r="BH346" s="25">
        <f>IF(B6=13,IF(OR(G346=1,I346=1),0,IF(E346=D350,U346,[1]DB!BH346)),[1]DB!BH346)</f>
        <v>7</v>
      </c>
      <c r="BI346" s="25">
        <f>IF(B6=13,IF(OR(G346=1,I346=1),0,IF(E346=D350,X346,[1]DB!BI346)),[1]DB!BI346)</f>
        <v>1</v>
      </c>
      <c r="BJ346" s="25">
        <f>IF(B6=13,IF(OR(G346=1,I346=1),0,IF(E346=D350,AD346,[1]DB!BJ346)),[1]DB!BJ346)</f>
        <v>-1</v>
      </c>
      <c r="BK346" s="25">
        <f>IF(B6=13,IF(OR(G346=1,I346=1),0,IF(E346=D351,R346,[1]DB!BK346)),[1]DB!BK346)</f>
        <v>8</v>
      </c>
      <c r="BL346" s="25">
        <f>IF(B6=13,IF(OR(G346=1,I346=1),0,IF(E346=D351,U346,[1]DB!BL346)),[1]DB!BL346)</f>
        <v>7</v>
      </c>
      <c r="BM346" s="25">
        <f>IF(B6=13,IF(OR(G346=1,I346=1),0,IF(E346=D351,X346,[1]DB!BM346)),[1]DB!BM346)</f>
        <v>3</v>
      </c>
      <c r="BN346" s="25">
        <f>IF(B6=13,IF(OR(G346=1,I346=1),0,IF(E346=D351,AD346,[1]DB!BN346)),[1]DB!BN346)</f>
        <v>1</v>
      </c>
      <c r="BO346" s="25">
        <f>IF(B6=13,IF(OR(G346=1,I346=1),0,IF(E346=D352,R346,[1]DB!BO346)),[1]DB!BO346)</f>
        <v>6</v>
      </c>
      <c r="BP346" s="25">
        <f>IF(B6=13,IF(OR(G346=1,I346=1),0,IF(E346=D352,U346,[1]DB!BP346)),[1]DB!BP346)</f>
        <v>6</v>
      </c>
      <c r="BQ346" s="25">
        <f>IF(B6=13,IF(OR(G346=1,I346=1),0,IF(E346=D352,X346,[1]DB!BQ346)),[1]DB!BQ346)</f>
        <v>1</v>
      </c>
      <c r="BR346" s="25">
        <f>IF(B6=13,IF(OR(G346=1,I346=1),0,IF(E346=D352,AD346,[1]DB!BR346)),[1]DB!BR346)</f>
        <v>1</v>
      </c>
      <c r="BS346" s="25">
        <f>IF(B6=13,IF(OR(G346=1,I346=1),0,IF(E346=D353,R346,[1]DB!BS346)),[1]DB!BS346)</f>
        <v>6</v>
      </c>
      <c r="BT346" s="25">
        <f>IF(B6=13,IF(OR(G346=1,I346=1),0,IF(E346=D353,U346,[1]DB!BT346)),[1]DB!BT346)</f>
        <v>5</v>
      </c>
      <c r="BU346" s="25">
        <f>IF(B6=13,IF(OR(G346=1,I346=1),0,IF(E346=D353,X346,[1]DB!BU346)),[1]DB!BU346)</f>
        <v>3</v>
      </c>
      <c r="BV346" s="25">
        <f>IF(B6=13,IF(OR(G346=1,I346=1),0,IF(E346=D353,AD346,[1]DB!BV346)),[1]DB!BV346)</f>
        <v>1</v>
      </c>
      <c r="BW346" s="25">
        <f>IF(B6=13,IF(OR(G346=1,I346=1),0,IF(E346=D354,R346,[1]DB!BW346)),[1]DB!BW346)</f>
        <v>7</v>
      </c>
      <c r="BX346" s="25">
        <f>IF(B6=13,IF(OR(G346=1,I346=1),0,IF(E346=D354,U346,[1]DB!BX346)),[1]DB!BX346)</f>
        <v>9</v>
      </c>
      <c r="BY346" s="25">
        <f>IF(B6=13,IF(OR(G346=1,I346=1),0,IF(E346=D354,X346,[1]DB!BY346)),[1]DB!BY346)</f>
        <v>0</v>
      </c>
      <c r="BZ346" s="25">
        <f>IF(B6=13,IF(OR(G346=1,I346=1),0,IF(E346=D354,AD346,[1]DB!BZ346)),[1]DB!BZ346)</f>
        <v>-1</v>
      </c>
      <c r="CA346" s="25">
        <f>(RANK(Y346,Y343:Y354,1)*169)+(RANK(S346,S343:S354,1)*13)+RANK(V346,V343:V354,0)</f>
        <v>1813</v>
      </c>
      <c r="CB346" s="25">
        <f>RANK(CA346,CA343:CA354,1)</f>
        <v>10</v>
      </c>
      <c r="CC346" s="25">
        <f>IF(CB346=CB343,AE346,0)+IF(CB346=CB344,AI346,0)+IF(CB346=CB345,AM346,0)+IF(CB346=CB346,AQ346,0)+IF(CB346=CB347,AU346,0)+IF(CB346=CB348,AY346,0)+IF(CB346=CB349,BC346,0)+IF(CB346=CB350,BG346,0)+IF(CB346=CB351,BK346,0)+IF(CB346=CB352,BO346,0)+IF(CB346=CB353,BS346,0)+IF(CB346=CB354,BW346,0)</f>
        <v>0</v>
      </c>
      <c r="CD346" s="25">
        <f>IF(CB346=CB343,AF346,0)+IF(CB346=CB344,AJ346,0)+IF(CB346=CB345,AN346,0)+IF(CB346=CB346,AR346,0)+IF(CB346=CB347,AV346,0)+IF(CB346=CB348,AZ346,0)+IF(CB346=CB349,BD346,0)+IF(CB346=CB350,BH346,0)+IF(CB346=CB351,BL346,0)+IF(CB346=CB352,BP346,0)+IF(CB346=CB353,BT346,0)+IF(CB346=CB354,BX346,0)</f>
        <v>0</v>
      </c>
      <c r="CE346" s="25">
        <f>IF(CB346=CB343,AG346,0)+IF(CB346=CB344,AK346,0)+IF(CB346=CB345,AO346,0)+IF(CB346=CB346,AS346,0)+IF(CB346=CB347,AW346,0)+IF(CB346=CB348,BA346,0)+IF(CB346=CB349,BE346,0)+IF(CB346=CB350,BI346,0)+IF(CB346=CB351,BM346,0)+IF(CB346=CB352,BQ346,0)+IF(CB346=CB353,BU346,0)+IF(CB346=CB354,BY346,0)</f>
        <v>0</v>
      </c>
      <c r="CF346" s="25">
        <f>(RANK(CE346,CE343:CE354,1)*169)+(RANK(CC346,CC343:CC354,1)*13)+RANK(CD346,CD343:CD354,0)</f>
        <v>183</v>
      </c>
      <c r="CG346" s="25">
        <f>CB346+(RANK(CF346,CF343:CF354,1)*0.01)</f>
        <v>10.01</v>
      </c>
      <c r="CH346" s="25">
        <f>IF(COUNTIF(CG343:CG354,CG346)=2,IF(CG346=CG343,1,0)+IF(CG346=CG344,2,0)+IF(CG346=CG345,3,0)+IF(CG346=CG346,4,0)+IF(CG346=CG347,5,0)+IF(CG346=CG348,6,0)+IF(CG346=CG349,7,0)+IF(CG346=CG350,8,0)+IF(CG346=CG351,9,0)+IF(CG346=CG352,10,0)+IF(CG346=CG353,11,0)+IF(CG346=CG354,12,0)-4,0)</f>
        <v>0</v>
      </c>
      <c r="CI346" s="25">
        <f t="shared" si="29"/>
        <v>0</v>
      </c>
      <c r="CJ346" s="25">
        <f t="shared" si="30"/>
        <v>10.01</v>
      </c>
      <c r="CK346" s="25">
        <f>(RANK(CJ346,CJ343:CJ354,1)*17850625)+(RANK(K346,K343:K354,0)*274625)+(RANK(M346,M343:M354,0)*4225)+(RANK(AC346,AC343:AC354,1)*65)+RANK(C346,C343:C354,0)</f>
        <v>178789916</v>
      </c>
      <c r="CL346" s="25">
        <f>RANK(CK346,CK343:CK354,0)</f>
        <v>3</v>
      </c>
    </row>
    <row r="347" spans="1:90" x14ac:dyDescent="0.15">
      <c r="A347" s="25" t="str">
        <f>[1]DB!A347</f>
        <v>Nielsen</v>
      </c>
      <c r="B347" s="25" t="str">
        <f>[1]DB!B347</f>
        <v>Nielsen (4)</v>
      </c>
      <c r="C347" s="25">
        <f>[1]DB!C347</f>
        <v>37</v>
      </c>
      <c r="D347" s="25">
        <f t="shared" si="26"/>
        <v>5</v>
      </c>
      <c r="E347" s="25">
        <f t="shared" si="31"/>
        <v>6</v>
      </c>
      <c r="F347" s="25">
        <f>[1]DB!G347</f>
        <v>0</v>
      </c>
      <c r="G347" s="25">
        <f>IF(B6=13,DGET(A11:K75,"Dis E",R520:R521),F347)</f>
        <v>0</v>
      </c>
      <c r="H347" s="25">
        <f>[1]DB!I347</f>
        <v>0</v>
      </c>
      <c r="I347" s="25">
        <f>IF(B6=13,DGET(A11:K75,"Udm E",R520:R521),H347)</f>
        <v>0</v>
      </c>
      <c r="J347" s="25">
        <f>[1]DB!K347</f>
        <v>0</v>
      </c>
      <c r="K347" s="25">
        <f>IF(B6=13,DGET(A11:K75,"MR E",R520:R521),J347)</f>
        <v>0</v>
      </c>
      <c r="L347" s="25">
        <f>[1]DB!M347</f>
        <v>0</v>
      </c>
      <c r="M347" s="25">
        <f>IF(B6=13,DGET(A11:K75,"Res E",R520:R521),L347)</f>
        <v>0</v>
      </c>
      <c r="N347" s="25">
        <f>[1]DB!O347</f>
        <v>9</v>
      </c>
      <c r="O347" s="25">
        <f>IF(B6=13,IF(AND(G347=0,I347=0),N347+1,0),N347)</f>
        <v>10</v>
      </c>
      <c r="P347" s="25">
        <f>[1]DB!S347</f>
        <v>59</v>
      </c>
      <c r="Q347" s="25">
        <f>IF(A347="",0,DGET(A11:AF75,"Total",R520:R521))</f>
        <v>6</v>
      </c>
      <c r="R347" s="25">
        <f>IF(A347="",0,DGET(A11:AF75,"ES N",R520:R521))</f>
        <v>6</v>
      </c>
      <c r="S347" s="25">
        <f>IF(B6=13,IF(OR(G347=1,I347=1),0,P347+R347),P347)</f>
        <v>65</v>
      </c>
      <c r="T347" s="25">
        <f>[1]DB!V347</f>
        <v>66</v>
      </c>
      <c r="U347" s="25">
        <f>IF(A347="",0,DGET(A342:Q354,"Total N",R546:R547))</f>
        <v>6</v>
      </c>
      <c r="V347" s="25">
        <f>IF(B6=13,IF(OR(G347=1,I347=1),0,T347+U347),T347)</f>
        <v>72</v>
      </c>
      <c r="W347" s="25">
        <f>[1]DB!Y347</f>
        <v>8</v>
      </c>
      <c r="X347" s="25">
        <f t="shared" si="27"/>
        <v>1</v>
      </c>
      <c r="Y347" s="25">
        <f>IF(B6=13,IF(OR(G347=1,I347=1),0,W347+X347),W347)</f>
        <v>9</v>
      </c>
      <c r="Z347" s="25">
        <f>[1]DB!AC347</f>
        <v>3</v>
      </c>
      <c r="AA347" s="25">
        <f>IF(A347="",0,DGET(A11:AF75,"BU Pl.",R520:R521))</f>
        <v>49</v>
      </c>
      <c r="AB347" s="25">
        <f t="shared" si="28"/>
        <v>3188</v>
      </c>
      <c r="AC347" s="25">
        <f>IF(B6=13,RANK(AB347,AB343:AB354,1),Z347)</f>
        <v>7</v>
      </c>
      <c r="AD347" s="25">
        <f>IF(B6=13,IF(AA347&gt;DGET(A342:AC354,"BU N",R546:R547),1,IF(AA347=DGET(A342:AC354,"BU N",R546:R547),0,-1)),0)</f>
        <v>-1</v>
      </c>
      <c r="AE347" s="25">
        <f>IF(B6=13,IF(OR(G347=1,I347=1),0,IF(E347=D343,R347,[1]DB!AE347)),[1]DB!AE347)</f>
        <v>7</v>
      </c>
      <c r="AF347" s="25">
        <f>IF(B6=13,IF(OR(G347=1,I347=1),0,IF(E347=D343,U347,[1]DB!AF347)),[1]DB!AF347)</f>
        <v>6</v>
      </c>
      <c r="AG347" s="25">
        <f>IF(B6=13,IF(OR(G347=1,I347=1),0,IF(E347=D343,X347,[1]DB!AG347)),[1]DB!AG347)</f>
        <v>3</v>
      </c>
      <c r="AH347" s="25">
        <f>IF(B6=13,IF(OR(G347=1,I347=1),0,IF(E347=D343,AD347,[1]DB!AH347)),[1]DB!AH347)</f>
        <v>1</v>
      </c>
      <c r="AI347" s="25">
        <f>IF(B6=13,IF(OR(G347=1,I347=1),0,IF(E347=D344,R347,[1]DB!AI347)),[1]DB!AI347)</f>
        <v>4</v>
      </c>
      <c r="AJ347" s="25">
        <f>IF(B6=13,IF(OR(G347=1,I347=1),0,IF(E347=D344,U347,[1]DB!AJ347)),[1]DB!AJ347)</f>
        <v>7</v>
      </c>
      <c r="AK347" s="25">
        <f>IF(B6=13,IF(OR(G347=1,I347=1),0,IF(E347=D344,X347,[1]DB!AK347)),[1]DB!AK347)</f>
        <v>0</v>
      </c>
      <c r="AL347" s="25">
        <f>IF(B6=13,IF(OR(G347=1,I347=1),0,IF(E347=D344,AD347,[1]DB!AL347)),[1]DB!AL347)</f>
        <v>-1</v>
      </c>
      <c r="AM347" s="25">
        <f>IF(B6=13,IF(OR(G347=1,I347=1),0,IF(E347=D345,R347,[1]DB!AM347)),[1]DB!AM347)</f>
        <v>8</v>
      </c>
      <c r="AN347" s="25">
        <f>IF(B6=13,IF(OR(G347=1,I347=1),0,IF(E347=D345,U347,[1]DB!AN347)),[1]DB!AN347)</f>
        <v>8</v>
      </c>
      <c r="AO347" s="25">
        <f>IF(B6=13,IF(OR(G347=1,I347=1),0,IF(E347=D345,X347,[1]DB!AO347)),[1]DB!AO347)</f>
        <v>1</v>
      </c>
      <c r="AP347" s="25">
        <f>IF(B6=13,IF(OR(G347=1,I347=1),0,IF(E347=D345,AD347,[1]DB!AP347)),[1]DB!AP347)</f>
        <v>0</v>
      </c>
      <c r="AQ347" s="25">
        <f>IF(B6=13,IF(OR(G347=1,I347=1),0,IF(E347=D346,R347,[1]DB!AQ347)),[1]DB!AQ347)</f>
        <v>6</v>
      </c>
      <c r="AR347" s="25">
        <f>IF(B6=13,IF(OR(G347=1,I347=1),0,IF(E347=D346,U347,[1]DB!AR347)),[1]DB!AR347)</f>
        <v>7</v>
      </c>
      <c r="AS347" s="25">
        <f>IF(B6=13,IF(OR(G347=1,I347=1),0,IF(E347=D346,X347,[1]DB!AS347)),[1]DB!AS347)</f>
        <v>0</v>
      </c>
      <c r="AT347" s="25">
        <f>IF(B6=13,IF(OR(G347=1,I347=1),0,IF(E347=D346,AD347,[1]DB!AT347)),[1]DB!AT347)</f>
        <v>-1</v>
      </c>
      <c r="AU347" s="25">
        <f>IF(B6=13,IF(OR(G347=1,I347=1),0,IF(E347=D347,R347,[1]DB!AU347)),[1]DB!AU347)</f>
        <v>0</v>
      </c>
      <c r="AV347" s="25">
        <f>IF(B6=13,IF(OR(G347=1,I347=1),0,IF(E347=D347,U347,[1]DB!AV347)),[1]DB!AV347)</f>
        <v>0</v>
      </c>
      <c r="AW347" s="25">
        <f>IF(B6=13,IF(OR(G347=1,I347=1),0,IF(E347=D347,X347,[1]DB!AW347)),[1]DB!AW347)</f>
        <v>0</v>
      </c>
      <c r="AX347" s="25">
        <f>IF(B6=13,IF(OR(G347=1,I347=1),0,IF(E347=D347,AD347,[1]DB!AX347)),[1]DB!AX347)</f>
        <v>0</v>
      </c>
      <c r="AY347" s="25">
        <f>IF(B6=13,IF(OR(G347=1,I347=1),0,IF(E347=D348,R347,[1]DB!AY347)),[1]DB!AY347)</f>
        <v>5</v>
      </c>
      <c r="AZ347" s="25">
        <f>IF(B6=13,IF(OR(G347=1,I347=1),0,IF(E347=D348,U347,[1]DB!AZ347)),[1]DB!AZ347)</f>
        <v>6</v>
      </c>
      <c r="BA347" s="25">
        <f>IF(B6=13,IF(OR(G347=1,I347=1),0,IF(E347=D348,X347,[1]DB!BA347)),[1]DB!BA347)</f>
        <v>0</v>
      </c>
      <c r="BB347" s="25">
        <f>IF(B6=13,IF(OR(G347=1,I347=1),0,IF(E347=D348,AD347,[1]DB!BB347)),[1]DB!BB347)</f>
        <v>-1</v>
      </c>
      <c r="BC347" s="25">
        <f>IF(B6=13,IF(OR(G347=1,I347=1),0,IF(E347=D349,R347,[1]DB!BC347)),[1]DB!BC347)</f>
        <v>5</v>
      </c>
      <c r="BD347" s="25">
        <f>IF(B6=13,IF(OR(G347=1,I347=1),0,IF(E347=D349,U347,[1]DB!BD347)),[1]DB!BD347)</f>
        <v>7</v>
      </c>
      <c r="BE347" s="25">
        <f>IF(B6=13,IF(OR(G347=1,I347=1),0,IF(E347=D349,X347,[1]DB!BE347)),[1]DB!BE347)</f>
        <v>0</v>
      </c>
      <c r="BF347" s="25">
        <f>IF(B6=13,IF(OR(G347=1,I347=1),0,IF(E347=D349,AD347,[1]DB!BF347)),[1]DB!BF347)</f>
        <v>-1</v>
      </c>
      <c r="BG347" s="25">
        <f>IF(B6=13,IF(OR(G347=1,I347=1),0,IF(E347=D350,R347,[1]DB!BG347)),[1]DB!BG347)</f>
        <v>0</v>
      </c>
      <c r="BH347" s="25">
        <f>IF(B6=13,IF(OR(G347=1,I347=1),0,IF(E347=D350,U347,[1]DB!BH347)),[1]DB!BH347)</f>
        <v>0</v>
      </c>
      <c r="BI347" s="25">
        <f>IF(B6=13,IF(OR(G347=1,I347=1),0,IF(E347=D350,X347,[1]DB!BI347)),[1]DB!BI347)</f>
        <v>0</v>
      </c>
      <c r="BJ347" s="25">
        <f>IF(B6=13,IF(OR(G347=1,I347=1),0,IF(E347=D350,AD347,[1]DB!BJ347)),[1]DB!BJ347)</f>
        <v>0</v>
      </c>
      <c r="BK347" s="25">
        <f>IF(B6=13,IF(OR(G347=1,I347=1),0,IF(E347=D351,R347,[1]DB!BK347)),[1]DB!BK347)</f>
        <v>9</v>
      </c>
      <c r="BL347" s="25">
        <f>IF(B6=13,IF(OR(G347=1,I347=1),0,IF(E347=D351,U347,[1]DB!BL347)),[1]DB!BL347)</f>
        <v>9</v>
      </c>
      <c r="BM347" s="25">
        <f>IF(B6=13,IF(OR(G347=1,I347=1),0,IF(E347=D351,X347,[1]DB!BM347)),[1]DB!BM347)</f>
        <v>1</v>
      </c>
      <c r="BN347" s="25">
        <f>IF(B6=13,IF(OR(G347=1,I347=1),0,IF(E347=D351,AD347,[1]DB!BN347)),[1]DB!BN347)</f>
        <v>0</v>
      </c>
      <c r="BO347" s="25">
        <f>IF(B6=13,IF(OR(G347=1,I347=1),0,IF(E347=D352,R347,[1]DB!BO347)),[1]DB!BO347)</f>
        <v>6</v>
      </c>
      <c r="BP347" s="25">
        <f>IF(B6=13,IF(OR(G347=1,I347=1),0,IF(E347=D352,U347,[1]DB!BP347)),[1]DB!BP347)</f>
        <v>6</v>
      </c>
      <c r="BQ347" s="25">
        <f>IF(B6=13,IF(OR(G347=1,I347=1),0,IF(E347=D352,X347,[1]DB!BQ347)),[1]DB!BQ347)</f>
        <v>1</v>
      </c>
      <c r="BR347" s="25">
        <f>IF(B6=13,IF(OR(G347=1,I347=1),0,IF(E347=D352,AD347,[1]DB!BR347)),[1]DB!BR347)</f>
        <v>-1</v>
      </c>
      <c r="BS347" s="25">
        <f>IF(B6=13,IF(OR(G347=1,I347=1),0,IF(E347=D353,R347,[1]DB!BS347)),[1]DB!BS347)</f>
        <v>8</v>
      </c>
      <c r="BT347" s="25">
        <f>IF(B6=13,IF(OR(G347=1,I347=1),0,IF(E347=D353,U347,[1]DB!BT347)),[1]DB!BT347)</f>
        <v>7</v>
      </c>
      <c r="BU347" s="25">
        <f>IF(B6=13,IF(OR(G347=1,I347=1),0,IF(E347=D353,X347,[1]DB!BU347)),[1]DB!BU347)</f>
        <v>3</v>
      </c>
      <c r="BV347" s="25">
        <f>IF(B6=13,IF(OR(G347=1,I347=1),0,IF(E347=D353,AD347,[1]DB!BV347)),[1]DB!BV347)</f>
        <v>1</v>
      </c>
      <c r="BW347" s="25">
        <f>IF(B6=13,IF(OR(G347=1,I347=1),0,IF(E347=D354,R347,[1]DB!BW347)),[1]DB!BW347)</f>
        <v>7</v>
      </c>
      <c r="BX347" s="25">
        <f>IF(B6=13,IF(OR(G347=1,I347=1),0,IF(E347=D354,U347,[1]DB!BX347)),[1]DB!BX347)</f>
        <v>9</v>
      </c>
      <c r="BY347" s="25">
        <f>IF(B6=13,IF(OR(G347=1,I347=1),0,IF(E347=D354,X347,[1]DB!BY347)),[1]DB!BY347)</f>
        <v>0</v>
      </c>
      <c r="BZ347" s="25">
        <f>IF(B6=13,IF(OR(G347=1,I347=1),0,IF(E347=D354,AD347,[1]DB!BZ347)),[1]DB!BZ347)</f>
        <v>-1</v>
      </c>
      <c r="CA347" s="25">
        <f>(RANK(Y347,Y343:Y354,1)*169)+(RANK(S347,S343:S354,1)*13)+RANK(V347,V343:V354,0)</f>
        <v>211</v>
      </c>
      <c r="CB347" s="25">
        <f>RANK(CA347,CA343:CA354,1)</f>
        <v>1</v>
      </c>
      <c r="CC347" s="25">
        <f>IF(CB347=CB343,AE347,0)+IF(CB347=CB344,AI347,0)+IF(CB347=CB345,AM347,0)+IF(CB347=CB346,AQ347,0)+IF(CB347=CB347,AU347,0)+IF(CB347=CB348,AY347,0)+IF(CB347=CB349,BC347,0)+IF(CB347=CB350,BG347,0)+IF(CB347=CB351,BK347,0)+IF(CB347=CB352,BO347,0)+IF(CB347=CB353,BS347,0)+IF(CB347=CB354,BW347,0)</f>
        <v>0</v>
      </c>
      <c r="CD347" s="25">
        <f>IF(CB347=CB343,AF347,0)+IF(CB347=CB344,AJ347,0)+IF(CB347=CB345,AN347,0)+IF(CB347=CB346,AR347,0)+IF(CB347=CB347,AV347,0)+IF(CB347=CB348,AZ347,0)+IF(CB347=CB349,BD347,0)+IF(CB347=CB350,BH347,0)+IF(CB347=CB351,BL347,0)+IF(CB347=CB352,BP347,0)+IF(CB347=CB353,BT347,0)+IF(CB347=CB354,BX347,0)</f>
        <v>0</v>
      </c>
      <c r="CE347" s="25">
        <f>IF(CB347=CB343,AG347,0)+IF(CB347=CB344,AK347,0)+IF(CB347=CB345,AO347,0)+IF(CB347=CB346,AS347,0)+IF(CB347=CB347,AW347,0)+IF(CB347=CB348,BA347,0)+IF(CB347=CB349,BE347,0)+IF(CB347=CB350,BI347,0)+IF(CB347=CB351,BM347,0)+IF(CB347=CB352,BQ347,0)+IF(CB347=CB353,BU347,0)+IF(CB347=CB354,BY347,0)</f>
        <v>0</v>
      </c>
      <c r="CF347" s="25">
        <f>(RANK(CE347,CE343:CE354,1)*169)+(RANK(CC347,CC343:CC354,1)*13)+RANK(CD347,CD343:CD354,0)</f>
        <v>183</v>
      </c>
      <c r="CG347" s="25">
        <f>CB347+(RANK(CF347,CF343:CF354,1)*0.01)</f>
        <v>1.01</v>
      </c>
      <c r="CH347" s="25">
        <f>IF(COUNTIF(CG343:CG354,CG347)=2,IF(CG347=CG343,1,0)+IF(CG347=CG344,2,0)+IF(CG347=CG345,3,0)+IF(CG347=CG346,4,0)+IF(CG347=CG347,5,0)+IF(CG347=CG348,6,0)+IF(CG347=CG349,7,0)+IF(CG347=CG350,8,0)+IF(CG347=CG351,9,0)+IF(CG347=CG352,10,0)+IF(CG347=CG353,11,0)+IF(CG347=CG354,12,0)-5,0)</f>
        <v>0</v>
      </c>
      <c r="CI347" s="25">
        <f t="shared" si="29"/>
        <v>0</v>
      </c>
      <c r="CJ347" s="25">
        <f t="shared" si="30"/>
        <v>1.01</v>
      </c>
      <c r="CK347" s="25">
        <f>(RANK(CJ347,CJ343:CJ354,1)*17850625)+(RANK(K347,K343:K354,0)*274625)+(RANK(M347,M343:M354,0)*4225)+(RANK(AC347,AC343:AC354,1)*65)+RANK(C347,C343:C354,0)</f>
        <v>18134159</v>
      </c>
      <c r="CL347" s="25">
        <f>RANK(CK347,CK343:CK354,0)</f>
        <v>12</v>
      </c>
    </row>
    <row r="348" spans="1:90" x14ac:dyDescent="0.15">
      <c r="A348" s="25" t="str">
        <f>[1]DB!A348</f>
        <v>Far</v>
      </c>
      <c r="B348" s="25" t="str">
        <f>[1]DB!B348</f>
        <v>Far (4)</v>
      </c>
      <c r="C348" s="25">
        <f>[1]DB!C348</f>
        <v>10</v>
      </c>
      <c r="D348" s="25">
        <f t="shared" si="26"/>
        <v>2</v>
      </c>
      <c r="E348" s="25">
        <f t="shared" si="31"/>
        <v>1</v>
      </c>
      <c r="F348" s="25">
        <f>[1]DB!G348</f>
        <v>0</v>
      </c>
      <c r="G348" s="25">
        <f>IF(B6=13,DGET(A11:K75,"Dis E",S520:S521),F348)</f>
        <v>0</v>
      </c>
      <c r="H348" s="25">
        <f>[1]DB!I348</f>
        <v>0</v>
      </c>
      <c r="I348" s="25">
        <f>IF(B6=13,DGET(A11:K75,"Udm E",S520:S521),H348)</f>
        <v>0</v>
      </c>
      <c r="J348" s="25">
        <f>[1]DB!K348</f>
        <v>0</v>
      </c>
      <c r="K348" s="25">
        <f>IF(B6=13,DGET(A11:K75,"MR E",S520:S521),J348)</f>
        <v>0</v>
      </c>
      <c r="L348" s="25">
        <f>[1]DB!M348</f>
        <v>0</v>
      </c>
      <c r="M348" s="25">
        <f>IF(B6=13,DGET(A11:K75,"Res E",S520:S521),L348)</f>
        <v>0</v>
      </c>
      <c r="N348" s="25">
        <f>[1]DB!O348</f>
        <v>9</v>
      </c>
      <c r="O348" s="25">
        <f>IF(B6=13,IF(AND(G348=0,I348=0),N348+1,0),N348)</f>
        <v>10</v>
      </c>
      <c r="P348" s="25">
        <f>[1]DB!S348</f>
        <v>63</v>
      </c>
      <c r="Q348" s="25">
        <f>IF(A348="",0,DGET(A11:AF75,"Total",S520:S521))</f>
        <v>6</v>
      </c>
      <c r="R348" s="25">
        <f>IF(A348="",0,DGET(A11:AF75,"ES N",S520:S521))</f>
        <v>6</v>
      </c>
      <c r="S348" s="25">
        <f>IF(B6=13,IF(OR(G348=1,I348=1),0,P348+R348),P348)</f>
        <v>69</v>
      </c>
      <c r="T348" s="25">
        <f>[1]DB!V348</f>
        <v>68</v>
      </c>
      <c r="U348" s="25">
        <f>IF(A348="",0,DGET(A342:Q354,"Total N",S546:S547))</f>
        <v>5</v>
      </c>
      <c r="V348" s="25">
        <f>IF(B6=13,IF(OR(G348=1,I348=1),0,T348+U348),T348)</f>
        <v>73</v>
      </c>
      <c r="W348" s="25">
        <f>[1]DB!Y348</f>
        <v>10</v>
      </c>
      <c r="X348" s="25">
        <f t="shared" si="27"/>
        <v>3</v>
      </c>
      <c r="Y348" s="25">
        <f>IF(B6=13,IF(OR(G348=1,I348=1),0,W348+X348),W348)</f>
        <v>13</v>
      </c>
      <c r="Z348" s="25">
        <f>[1]DB!AC348</f>
        <v>11</v>
      </c>
      <c r="AA348" s="25">
        <f>IF(A348="",0,DGET(A11:AF75,"BU Pl.",S520:S521))</f>
        <v>52</v>
      </c>
      <c r="AB348" s="25">
        <f t="shared" si="28"/>
        <v>3391</v>
      </c>
      <c r="AC348" s="25">
        <f>IF(B6=13,RANK(AB348,AB343:AB354,1),Z348)</f>
        <v>11</v>
      </c>
      <c r="AD348" s="25">
        <f>IF(B6=13,IF(AA348&gt;DGET(A342:AC354,"BU N",S546:S547),1,IF(AA348=DGET(A342:AC354,"BU N",S546:S547),0,-1)),0)</f>
        <v>1</v>
      </c>
      <c r="AE348" s="25">
        <f>IF(B6=13,IF(OR(G348=1,I348=1),0,IF(E348=D343,R348,[1]DB!AE348)),[1]DB!AE348)</f>
        <v>6</v>
      </c>
      <c r="AF348" s="25">
        <f>IF(B6=13,IF(OR(G348=1,I348=1),0,IF(E348=D343,U348,[1]DB!AF348)),[1]DB!AF348)</f>
        <v>5</v>
      </c>
      <c r="AG348" s="25">
        <f>IF(B6=13,IF(OR(G348=1,I348=1),0,IF(E348=D343,X348,[1]DB!AG348)),[1]DB!AG348)</f>
        <v>3</v>
      </c>
      <c r="AH348" s="25">
        <f>IF(B6=13,IF(OR(G348=1,I348=1),0,IF(E348=D343,AD348,[1]DB!AH348)),[1]DB!AH348)</f>
        <v>1</v>
      </c>
      <c r="AI348" s="25">
        <f>IF(B6=13,IF(OR(G348=1,I348=1),0,IF(E348=D344,R348,[1]DB!AI348)),[1]DB!AI348)</f>
        <v>8</v>
      </c>
      <c r="AJ348" s="25">
        <f>IF(B6=13,IF(OR(G348=1,I348=1),0,IF(E348=D344,U348,[1]DB!AJ348)),[1]DB!AJ348)</f>
        <v>8</v>
      </c>
      <c r="AK348" s="25">
        <f>IF(B6=13,IF(OR(G348=1,I348=1),0,IF(E348=D344,X348,[1]DB!AK348)),[1]DB!AK348)</f>
        <v>1</v>
      </c>
      <c r="AL348" s="25">
        <f>IF(B6=13,IF(OR(G348=1,I348=1),0,IF(E348=D344,AD348,[1]DB!AL348)),[1]DB!AL348)</f>
        <v>-1</v>
      </c>
      <c r="AM348" s="25">
        <f>IF(B6=13,IF(OR(G348=1,I348=1),0,IF(E348=D345,R348,[1]DB!AM348)),[1]DB!AM348)</f>
        <v>0</v>
      </c>
      <c r="AN348" s="25">
        <f>IF(B6=13,IF(OR(G348=1,I348=1),0,IF(E348=D345,U348,[1]DB!AN348)),[1]DB!AN348)</f>
        <v>0</v>
      </c>
      <c r="AO348" s="25">
        <f>IF(B6=13,IF(OR(G348=1,I348=1),0,IF(E348=D345,X348,[1]DB!AO348)),[1]DB!AO348)</f>
        <v>0</v>
      </c>
      <c r="AP348" s="25">
        <f>IF(B6=13,IF(OR(G348=1,I348=1),0,IF(E348=D345,AD348,[1]DB!AP348)),[1]DB!AP348)</f>
        <v>0</v>
      </c>
      <c r="AQ348" s="25">
        <f>IF(B6=13,IF(OR(G348=1,I348=1),0,IF(E348=D346,R348,[1]DB!AQ348)),[1]DB!AQ348)</f>
        <v>9</v>
      </c>
      <c r="AR348" s="25">
        <f>IF(B6=13,IF(OR(G348=1,I348=1),0,IF(E348=D346,U348,[1]DB!AR348)),[1]DB!AR348)</f>
        <v>8</v>
      </c>
      <c r="AS348" s="25">
        <f>IF(B6=13,IF(OR(G348=1,I348=1),0,IF(E348=D346,X348,[1]DB!AS348)),[1]DB!AS348)</f>
        <v>3</v>
      </c>
      <c r="AT348" s="25">
        <f>IF(B6=13,IF(OR(G348=1,I348=1),0,IF(E348=D346,AD348,[1]DB!AT348)),[1]DB!AT348)</f>
        <v>1</v>
      </c>
      <c r="AU348" s="25">
        <f>IF(B6=13,IF(OR(G348=1,I348=1),0,IF(E348=D347,R348,[1]DB!AU348)),[1]DB!AU348)</f>
        <v>6</v>
      </c>
      <c r="AV348" s="25">
        <f>IF(B6=13,IF(OR(G348=1,I348=1),0,IF(E348=D347,U348,[1]DB!AV348)),[1]DB!AV348)</f>
        <v>5</v>
      </c>
      <c r="AW348" s="25">
        <f>IF(B6=13,IF(OR(G348=1,I348=1),0,IF(E348=D347,X348,[1]DB!AW348)),[1]DB!AW348)</f>
        <v>3</v>
      </c>
      <c r="AX348" s="25">
        <f>IF(B6=13,IF(OR(G348=1,I348=1),0,IF(E348=D347,AD348,[1]DB!AX348)),[1]DB!AX348)</f>
        <v>1</v>
      </c>
      <c r="AY348" s="25">
        <f>IF(B6=13,IF(OR(G348=1,I348=1),0,IF(E348=D348,R348,[1]DB!AY348)),[1]DB!AY348)</f>
        <v>0</v>
      </c>
      <c r="AZ348" s="25">
        <f>IF(B6=13,IF(OR(G348=1,I348=1),0,IF(E348=D348,U348,[1]DB!AZ348)),[1]DB!AZ348)</f>
        <v>0</v>
      </c>
      <c r="BA348" s="25">
        <f>IF(B6=13,IF(OR(G348=1,I348=1),0,IF(E348=D348,X348,[1]DB!BA348)),[1]DB!BA348)</f>
        <v>0</v>
      </c>
      <c r="BB348" s="25">
        <f>IF(B6=13,IF(OR(G348=1,I348=1),0,IF(E348=D348,AD348,[1]DB!BB348)),[1]DB!BB348)</f>
        <v>0</v>
      </c>
      <c r="BC348" s="25">
        <f>IF(B6=13,IF(OR(G348=1,I348=1),0,IF(E348=D349,R348,[1]DB!BC348)),[1]DB!BC348)</f>
        <v>6</v>
      </c>
      <c r="BD348" s="25">
        <f>IF(B6=13,IF(OR(G348=1,I348=1),0,IF(E348=D349,U348,[1]DB!BD348)),[1]DB!BD348)</f>
        <v>10</v>
      </c>
      <c r="BE348" s="25">
        <f>IF(B6=13,IF(OR(G348=1,I348=1),0,IF(E348=D349,X348,[1]DB!BE348)),[1]DB!BE348)</f>
        <v>0</v>
      </c>
      <c r="BF348" s="25">
        <f>IF(B6=13,IF(OR(G348=1,I348=1),0,IF(E348=D349,AD348,[1]DB!BF348)),[1]DB!BF348)</f>
        <v>-1</v>
      </c>
      <c r="BG348" s="25">
        <f>IF(B6=13,IF(OR(G348=1,I348=1),0,IF(E348=D350,R348,[1]DB!BG348)),[1]DB!BG348)</f>
        <v>7</v>
      </c>
      <c r="BH348" s="25">
        <f>IF(B6=13,IF(OR(G348=1,I348=1),0,IF(E348=D350,U348,[1]DB!BH348)),[1]DB!BH348)</f>
        <v>7</v>
      </c>
      <c r="BI348" s="25">
        <f>IF(B6=13,IF(OR(G348=1,I348=1),0,IF(E348=D350,X348,[1]DB!BI348)),[1]DB!BI348)</f>
        <v>1</v>
      </c>
      <c r="BJ348" s="25">
        <f>IF(B6=13,IF(OR(G348=1,I348=1),0,IF(E348=D350,AD348,[1]DB!BJ348)),[1]DB!BJ348)</f>
        <v>0</v>
      </c>
      <c r="BK348" s="25">
        <f>IF(B6=13,IF(OR(G348=1,I348=1),0,IF(E348=D351,R348,[1]DB!BK348)),[1]DB!BK348)</f>
        <v>6</v>
      </c>
      <c r="BL348" s="25">
        <f>IF(B6=13,IF(OR(G348=1,I348=1),0,IF(E348=D351,U348,[1]DB!BL348)),[1]DB!BL348)</f>
        <v>6</v>
      </c>
      <c r="BM348" s="25">
        <f>IF(B6=13,IF(OR(G348=1,I348=1),0,IF(E348=D351,X348,[1]DB!BM348)),[1]DB!BM348)</f>
        <v>1</v>
      </c>
      <c r="BN348" s="25">
        <f>IF(B6=13,IF(OR(G348=1,I348=1),0,IF(E348=D351,AD348,[1]DB!BN348)),[1]DB!BN348)</f>
        <v>-1</v>
      </c>
      <c r="BO348" s="25">
        <f>IF(B6=13,IF(OR(G348=1,I348=1),0,IF(E348=D352,R348,[1]DB!BO348)),[1]DB!BO348)</f>
        <v>7</v>
      </c>
      <c r="BP348" s="25">
        <f>IF(B6=13,IF(OR(G348=1,I348=1),0,IF(E348=D352,U348,[1]DB!BP348)),[1]DB!BP348)</f>
        <v>7</v>
      </c>
      <c r="BQ348" s="25">
        <f>IF(B6=13,IF(OR(G348=1,I348=1),0,IF(E348=D352,X348,[1]DB!BQ348)),[1]DB!BQ348)</f>
        <v>1</v>
      </c>
      <c r="BR348" s="25">
        <f>IF(B6=13,IF(OR(G348=1,I348=1),0,IF(E348=D352,AD348,[1]DB!BR348)),[1]DB!BR348)</f>
        <v>0</v>
      </c>
      <c r="BS348" s="25">
        <f>IF(B6=13,IF(OR(G348=1,I348=1),0,IF(E348=D353,R348,[1]DB!BS348)),[1]DB!BS348)</f>
        <v>8</v>
      </c>
      <c r="BT348" s="25">
        <f>IF(B6=13,IF(OR(G348=1,I348=1),0,IF(E348=D353,U348,[1]DB!BT348)),[1]DB!BT348)</f>
        <v>9</v>
      </c>
      <c r="BU348" s="25">
        <f>IF(B6=13,IF(OR(G348=1,I348=1),0,IF(E348=D353,X348,[1]DB!BU348)),[1]DB!BU348)</f>
        <v>0</v>
      </c>
      <c r="BV348" s="25">
        <f>IF(B6=13,IF(OR(G348=1,I348=1),0,IF(E348=D353,AD348,[1]DB!BV348)),[1]DB!BV348)</f>
        <v>-1</v>
      </c>
      <c r="BW348" s="25">
        <f>IF(B6=13,IF(OR(G348=1,I348=1),0,IF(E348=D354,R348,[1]DB!BW348)),[1]DB!BW348)</f>
        <v>6</v>
      </c>
      <c r="BX348" s="25">
        <f>IF(B6=13,IF(OR(G348=1,I348=1),0,IF(E348=D354,U348,[1]DB!BX348)),[1]DB!BX348)</f>
        <v>8</v>
      </c>
      <c r="BY348" s="25">
        <f>IF(B6=13,IF(OR(G348=1,I348=1),0,IF(E348=D354,X348,[1]DB!BY348)),[1]DB!BY348)</f>
        <v>0</v>
      </c>
      <c r="BZ348" s="25">
        <f>IF(B6=13,IF(OR(G348=1,I348=1),0,IF(E348=D354,AD348,[1]DB!BZ348)),[1]DB!BZ348)</f>
        <v>-1</v>
      </c>
      <c r="CA348" s="25">
        <f>(RANK(Y348,Y343:Y354,1)*169)+(RANK(S348,S343:S354,1)*13)+RANK(V348,V343:V354,0)</f>
        <v>1314</v>
      </c>
      <c r="CB348" s="25">
        <f>RANK(CA348,CA343:CA354,1)</f>
        <v>8</v>
      </c>
      <c r="CC348" s="25">
        <f>IF(CB348=CB343,AE348,0)+IF(CB348=CB344,AI348,0)+IF(CB348=CB345,AM348,0)+IF(CB348=CB346,AQ348,0)+IF(CB348=CB347,AU348,0)+IF(CB348=CB348,AY348,0)+IF(CB348=CB349,BC348,0)+IF(CB348=CB350,BG348,0)+IF(CB348=CB351,BK348,0)+IF(CB348=CB352,BO348,0)+IF(CB348=CB353,BS348,0)+IF(CB348=CB354,BW348,0)</f>
        <v>0</v>
      </c>
      <c r="CD348" s="25">
        <f>IF(CB348=CB343,AF348,0)+IF(CB348=CB344,AJ348,0)+IF(CB348=CB345,AN348,0)+IF(CB348=CB346,AR348,0)+IF(CB348=CB347,AV348,0)+IF(CB348=CB348,AZ348,0)+IF(CB348=CB349,BD348,0)+IF(CB348=CB350,BH348,0)+IF(CB348=CB351,BL348,0)+IF(CB348=CB352,BP348,0)+IF(CB348=CB353,BT348,0)+IF(CB348=CB354,BX348,0)</f>
        <v>0</v>
      </c>
      <c r="CE348" s="25">
        <f>IF(CB348=CB343,AG348,0)+IF(CB348=CB344,AK348,0)+IF(CB348=CB345,AO348,0)+IF(CB348=CB346,AS348,0)+IF(CB348=CB347,AW348,0)+IF(CB348=CB348,BA348,0)+IF(CB348=CB349,BE348,0)+IF(CB348=CB350,BI348,0)+IF(CB348=CB351,BM348,0)+IF(CB348=CB352,BQ348,0)+IF(CB348=CB353,BU348,0)+IF(CB348=CB354,BY348,0)</f>
        <v>0</v>
      </c>
      <c r="CF348" s="25">
        <f>(RANK(CE348,CE343:CE354,1)*169)+(RANK(CC348,CC343:CC354,1)*13)+RANK(CD348,CD343:CD354,0)</f>
        <v>183</v>
      </c>
      <c r="CG348" s="25">
        <f>CB348+(RANK(CF348,CF343:CF354,1)*0.01)</f>
        <v>8.01</v>
      </c>
      <c r="CH348" s="25">
        <f>IF(COUNTIF(CG343:CG354,CG348)=2,IF(CG348=CG343,1,0)+IF(CG348=CG344,2,0)+IF(CG348=CG345,3,0)+IF(CG348=CG346,4,0)+IF(CG348=CG347,5,0)+IF(CG348=CG348,6,0)+IF(CG348=CG349,7,0)+IF(CG348=CG350,8,0)+IF(CG348=CG351,9,0)+IF(CG348=CG352,10,0)+IF(CG348=CG353,11,0)+IF(CG348=CG354,12,0)-6,0)</f>
        <v>0</v>
      </c>
      <c r="CI348" s="25">
        <f t="shared" si="29"/>
        <v>0</v>
      </c>
      <c r="CJ348" s="25">
        <f t="shared" si="30"/>
        <v>8.01</v>
      </c>
      <c r="CK348" s="25">
        <f>(RANK(CJ348,CJ343:CJ354,1)*17850625)+(RANK(K348,K343:K354,0)*274625)+(RANK(M348,M343:M354,0)*4225)+(RANK(AC348,AC343:AC354,1)*65)+RANK(C348,C343:C354,0)</f>
        <v>143088801</v>
      </c>
      <c r="CL348" s="25">
        <f>RANK(CK348,CK343:CK354,0)</f>
        <v>5</v>
      </c>
    </row>
    <row r="349" spans="1:90" x14ac:dyDescent="0.15">
      <c r="A349" s="25" t="str">
        <f>[1]DB!A349</f>
        <v>ÅZÆTZØW</v>
      </c>
      <c r="B349" s="25" t="str">
        <f>[1]DB!B349</f>
        <v>ÅZÆTZØW (4)</v>
      </c>
      <c r="C349" s="25">
        <f>[1]DB!C349</f>
        <v>53</v>
      </c>
      <c r="D349" s="25">
        <f t="shared" si="26"/>
        <v>7</v>
      </c>
      <c r="E349" s="25">
        <f t="shared" si="31"/>
        <v>8</v>
      </c>
      <c r="F349" s="25">
        <f>[1]DB!G349</f>
        <v>0</v>
      </c>
      <c r="G349" s="25">
        <f>IF(B6=13,DGET(A11:K75,"Dis E",T520:T521),F349)</f>
        <v>0</v>
      </c>
      <c r="H349" s="25">
        <f>[1]DB!I349</f>
        <v>0</v>
      </c>
      <c r="I349" s="25">
        <f>IF(B6=13,DGET(A11:K75,"Udm E",T520:T521),H349)</f>
        <v>0</v>
      </c>
      <c r="J349" s="25">
        <f>[1]DB!K349</f>
        <v>0</v>
      </c>
      <c r="K349" s="25">
        <f>IF(B6=13,DGET(A11:K75,"MR E",T520:T521),J349)</f>
        <v>0</v>
      </c>
      <c r="L349" s="25">
        <f>[1]DB!M349</f>
        <v>0</v>
      </c>
      <c r="M349" s="25">
        <f>IF(B6=13,DGET(A11:K75,"Res E",T520:T521),L349)</f>
        <v>0</v>
      </c>
      <c r="N349" s="25">
        <f>[1]DB!O349</f>
        <v>9</v>
      </c>
      <c r="O349" s="25">
        <f>IF(B6=13,IF(AND(G349=0,I349=0),N349+1,0),N349)</f>
        <v>10</v>
      </c>
      <c r="P349" s="25">
        <f>[1]DB!S349</f>
        <v>62</v>
      </c>
      <c r="Q349" s="25">
        <f>IF(A349="",0,DGET(A11:AF75,"Total",T520:T521))</f>
        <v>5</v>
      </c>
      <c r="R349" s="25">
        <f>IF(A349="",0,DGET(A11:AF75,"ES N",T520:T521))</f>
        <v>5</v>
      </c>
      <c r="S349" s="25">
        <f>IF(B6=13,IF(OR(G349=1,I349=1),0,P349+R349),P349)</f>
        <v>67</v>
      </c>
      <c r="T349" s="25">
        <f>[1]DB!V349</f>
        <v>55</v>
      </c>
      <c r="U349" s="25">
        <f>IF(A349="",0,DGET(A342:Q354,"Total N",T546:T547))</f>
        <v>5</v>
      </c>
      <c r="V349" s="25">
        <f>IF(B6=13,IF(OR(G349=1,I349=1),0,T349+U349),T349)</f>
        <v>60</v>
      </c>
      <c r="W349" s="25">
        <f>[1]DB!Y349</f>
        <v>13</v>
      </c>
      <c r="X349" s="25">
        <f t="shared" si="27"/>
        <v>1</v>
      </c>
      <c r="Y349" s="25">
        <f>IF(B6=13,IF(OR(G349=1,I349=1),0,W349+X349),W349)</f>
        <v>14</v>
      </c>
      <c r="Z349" s="25">
        <f>[1]DB!AC349</f>
        <v>4</v>
      </c>
      <c r="AA349" s="25">
        <f>IF(A349="",0,DGET(A11:AF75,"BU Pl.",T520:T521))</f>
        <v>26</v>
      </c>
      <c r="AB349" s="25">
        <f t="shared" si="28"/>
        <v>1694</v>
      </c>
      <c r="AC349" s="25">
        <f>IF(B6=13,RANK(AB349,AB343:AB354,1),Z349)</f>
        <v>2</v>
      </c>
      <c r="AD349" s="25">
        <f>IF(B6=13,IF(AA349&gt;DGET(A342:AC354,"BU N",T546:T547),1,IF(AA349=DGET(A342:AC354,"BU N",T546:T547),0,-1)),0)</f>
        <v>-1</v>
      </c>
      <c r="AE349" s="25">
        <f>IF(B6=13,IF(OR(G349=1,I349=1),0,IF(E349=D343,R349,[1]DB!AE349)),[1]DB!AE349)</f>
        <v>7</v>
      </c>
      <c r="AF349" s="25">
        <f>IF(B6=13,IF(OR(G349=1,I349=1),0,IF(E349=D343,U349,[1]DB!AF349)),[1]DB!AF349)</f>
        <v>7</v>
      </c>
      <c r="AG349" s="25">
        <f>IF(B6=13,IF(OR(G349=1,I349=1),0,IF(E349=D343,X349,[1]DB!AG349)),[1]DB!AG349)</f>
        <v>1</v>
      </c>
      <c r="AH349" s="25">
        <f>IF(B6=13,IF(OR(G349=1,I349=1),0,IF(E349=D343,AD349,[1]DB!AH349)),[1]DB!AH349)</f>
        <v>1</v>
      </c>
      <c r="AI349" s="25">
        <f>IF(B6=13,IF(OR(G349=1,I349=1),0,IF(E349=D344,R349,[1]DB!AI349)),[1]DB!AI349)</f>
        <v>6</v>
      </c>
      <c r="AJ349" s="25">
        <f>IF(B6=13,IF(OR(G349=1,I349=1),0,IF(E349=D344,U349,[1]DB!AJ349)),[1]DB!AJ349)</f>
        <v>6</v>
      </c>
      <c r="AK349" s="25">
        <f>IF(B6=13,IF(OR(G349=1,I349=1),0,IF(E349=D344,X349,[1]DB!AK349)),[1]DB!AK349)</f>
        <v>1</v>
      </c>
      <c r="AL349" s="25">
        <f>IF(B6=13,IF(OR(G349=1,I349=1),0,IF(E349=D344,AD349,[1]DB!AL349)),[1]DB!AL349)</f>
        <v>-1</v>
      </c>
      <c r="AM349" s="25">
        <f>IF(B6=13,IF(OR(G349=1,I349=1),0,IF(E349=D345,R349,[1]DB!AM349)),[1]DB!AM349)</f>
        <v>6</v>
      </c>
      <c r="AN349" s="25">
        <f>IF(B6=13,IF(OR(G349=1,I349=1),0,IF(E349=D345,U349,[1]DB!AN349)),[1]DB!AN349)</f>
        <v>6</v>
      </c>
      <c r="AO349" s="25">
        <f>IF(B6=13,IF(OR(G349=1,I349=1),0,IF(E349=D345,X349,[1]DB!AO349)),[1]DB!AO349)</f>
        <v>1</v>
      </c>
      <c r="AP349" s="25">
        <f>IF(B6=13,IF(OR(G349=1,I349=1),0,IF(E349=D345,AD349,[1]DB!AP349)),[1]DB!AP349)</f>
        <v>1</v>
      </c>
      <c r="AQ349" s="25">
        <f>IF(B6=13,IF(OR(G349=1,I349=1),0,IF(E349=D346,R349,[1]DB!AQ349)),[1]DB!AQ349)</f>
        <v>5</v>
      </c>
      <c r="AR349" s="25">
        <f>IF(B6=13,IF(OR(G349=1,I349=1),0,IF(E349=D346,U349,[1]DB!AR349)),[1]DB!AR349)</f>
        <v>7</v>
      </c>
      <c r="AS349" s="25">
        <f>IF(B6=13,IF(OR(G349=1,I349=1),0,IF(E349=D346,X349,[1]DB!AS349)),[1]DB!AS349)</f>
        <v>0</v>
      </c>
      <c r="AT349" s="25">
        <f>IF(B6=13,IF(OR(G349=1,I349=1),0,IF(E349=D346,AD349,[1]DB!AT349)),[1]DB!AT349)</f>
        <v>-1</v>
      </c>
      <c r="AU349" s="25">
        <f>IF(B6=13,IF(OR(G349=1,I349=1),0,IF(E349=D347,R349,[1]DB!AU349)),[1]DB!AU349)</f>
        <v>7</v>
      </c>
      <c r="AV349" s="25">
        <f>IF(B6=13,IF(OR(G349=1,I349=1),0,IF(E349=D347,U349,[1]DB!AV349)),[1]DB!AV349)</f>
        <v>5</v>
      </c>
      <c r="AW349" s="25">
        <f>IF(B6=13,IF(OR(G349=1,I349=1),0,IF(E349=D347,X349,[1]DB!AW349)),[1]DB!AW349)</f>
        <v>3</v>
      </c>
      <c r="AX349" s="25">
        <f>IF(B6=13,IF(OR(G349=1,I349=1),0,IF(E349=D347,AD349,[1]DB!AX349)),[1]DB!AX349)</f>
        <v>1</v>
      </c>
      <c r="AY349" s="25">
        <f>IF(B6=13,IF(OR(G349=1,I349=1),0,IF(E349=D348,R349,[1]DB!AY349)),[1]DB!AY349)</f>
        <v>10</v>
      </c>
      <c r="AZ349" s="25">
        <f>IF(B6=13,IF(OR(G349=1,I349=1),0,IF(E349=D348,U349,[1]DB!AZ349)),[1]DB!AZ349)</f>
        <v>6</v>
      </c>
      <c r="BA349" s="25">
        <f>IF(B6=13,IF(OR(G349=1,I349=1),0,IF(E349=D348,X349,[1]DB!BA349)),[1]DB!BA349)</f>
        <v>3</v>
      </c>
      <c r="BB349" s="25">
        <f>IF(B6=13,IF(OR(G349=1,I349=1),0,IF(E349=D348,AD349,[1]DB!BB349)),[1]DB!BB349)</f>
        <v>1</v>
      </c>
      <c r="BC349" s="25">
        <f>IF(B6=13,IF(OR(G349=1,I349=1),0,IF(E349=D349,R349,[1]DB!BC349)),[1]DB!BC349)</f>
        <v>0</v>
      </c>
      <c r="BD349" s="25">
        <f>IF(B6=13,IF(OR(G349=1,I349=1),0,IF(E349=D349,U349,[1]DB!BD349)),[1]DB!BD349)</f>
        <v>0</v>
      </c>
      <c r="BE349" s="25">
        <f>IF(B6=13,IF(OR(G349=1,I349=1),0,IF(E349=D349,X349,[1]DB!BE349)),[1]DB!BE349)</f>
        <v>0</v>
      </c>
      <c r="BF349" s="25">
        <f>IF(B6=13,IF(OR(G349=1,I349=1),0,IF(E349=D349,AD349,[1]DB!BF349)),[1]DB!BF349)</f>
        <v>0</v>
      </c>
      <c r="BG349" s="25">
        <f>IF(B6=13,IF(OR(G349=1,I349=1),0,IF(E349=D350,R349,[1]DB!BG349)),[1]DB!BG349)</f>
        <v>5</v>
      </c>
      <c r="BH349" s="25">
        <f>IF(B6=13,IF(OR(G349=1,I349=1),0,IF(E349=D350,U349,[1]DB!BH349)),[1]DB!BH349)</f>
        <v>5</v>
      </c>
      <c r="BI349" s="25">
        <f>IF(B6=13,IF(OR(G349=1,I349=1),0,IF(E349=D350,X349,[1]DB!BI349)),[1]DB!BI349)</f>
        <v>1</v>
      </c>
      <c r="BJ349" s="25">
        <f>IF(B6=13,IF(OR(G349=1,I349=1),0,IF(E349=D350,AD349,[1]DB!BJ349)),[1]DB!BJ349)</f>
        <v>1</v>
      </c>
      <c r="BK349" s="25">
        <f>IF(B6=13,IF(OR(G349=1,I349=1),0,IF(E349=D351,R349,[1]DB!BK349)),[1]DB!BK349)</f>
        <v>9</v>
      </c>
      <c r="BL349" s="25">
        <f>IF(B6=13,IF(OR(G349=1,I349=1),0,IF(E349=D351,U349,[1]DB!BL349)),[1]DB!BL349)</f>
        <v>5</v>
      </c>
      <c r="BM349" s="25">
        <f>IF(B6=13,IF(OR(G349=1,I349=1),0,IF(E349=D351,X349,[1]DB!BM349)),[1]DB!BM349)</f>
        <v>3</v>
      </c>
      <c r="BN349" s="25">
        <f>IF(B6=13,IF(OR(G349=1,I349=1),0,IF(E349=D351,AD349,[1]DB!BN349)),[1]DB!BN349)</f>
        <v>1</v>
      </c>
      <c r="BO349" s="25">
        <f>IF(B6=13,IF(OR(G349=1,I349=1),0,IF(E349=D352,R349,[1]DB!BO349)),[1]DB!BO349)</f>
        <v>0</v>
      </c>
      <c r="BP349" s="25">
        <f>IF(B6=13,IF(OR(G349=1,I349=1),0,IF(E349=D352,U349,[1]DB!BP349)),[1]DB!BP349)</f>
        <v>0</v>
      </c>
      <c r="BQ349" s="25">
        <f>IF(B6=13,IF(OR(G349=1,I349=1),0,IF(E349=D352,X349,[1]DB!BQ349)),[1]DB!BQ349)</f>
        <v>0</v>
      </c>
      <c r="BR349" s="25">
        <f>IF(B6=13,IF(OR(G349=1,I349=1),0,IF(E349=D352,AD349,[1]DB!BR349)),[1]DB!BR349)</f>
        <v>0</v>
      </c>
      <c r="BS349" s="25">
        <f>IF(B6=13,IF(OR(G349=1,I349=1),0,IF(E349=D353,R349,[1]DB!BS349)),[1]DB!BS349)</f>
        <v>7</v>
      </c>
      <c r="BT349" s="25">
        <f>IF(B6=13,IF(OR(G349=1,I349=1),0,IF(E349=D353,U349,[1]DB!BT349)),[1]DB!BT349)</f>
        <v>8</v>
      </c>
      <c r="BU349" s="25">
        <f>IF(B6=13,IF(OR(G349=1,I349=1),0,IF(E349=D353,X349,[1]DB!BU349)),[1]DB!BU349)</f>
        <v>0</v>
      </c>
      <c r="BV349" s="25">
        <f>IF(B6=13,IF(OR(G349=1,I349=1),0,IF(E349=D353,AD349,[1]DB!BV349)),[1]DB!BV349)</f>
        <v>-1</v>
      </c>
      <c r="BW349" s="25">
        <f>IF(B6=13,IF(OR(G349=1,I349=1),0,IF(E349=D354,R349,[1]DB!BW349)),[1]DB!BW349)</f>
        <v>5</v>
      </c>
      <c r="BX349" s="25">
        <f>IF(B6=13,IF(OR(G349=1,I349=1),0,IF(E349=D354,U349,[1]DB!BX349)),[1]DB!BX349)</f>
        <v>5</v>
      </c>
      <c r="BY349" s="25">
        <f>IF(B6=13,IF(OR(G349=1,I349=1),0,IF(E349=D354,X349,[1]DB!BY349)),[1]DB!BY349)</f>
        <v>1</v>
      </c>
      <c r="BZ349" s="25">
        <f>IF(B6=13,IF(OR(G349=1,I349=1),0,IF(E349=D354,AD349,[1]DB!BZ349)),[1]DB!BZ349)</f>
        <v>-1</v>
      </c>
      <c r="CA349" s="25">
        <f>(RANK(Y349,Y343:Y354,1)*169)+(RANK(S349,S343:S354,1)*13)+RANK(V349,V343:V354,0)</f>
        <v>1637</v>
      </c>
      <c r="CB349" s="25">
        <f>RANK(CA349,CA343:CA354,1)</f>
        <v>9</v>
      </c>
      <c r="CC349" s="25">
        <f>IF(CB349=CB343,AE349,0)+IF(CB349=CB344,AI349,0)+IF(CB349=CB345,AM349,0)+IF(CB349=CB346,AQ349,0)+IF(CB349=CB347,AU349,0)+IF(CB349=CB348,AY349,0)+IF(CB349=CB349,BC349,0)+IF(CB349=CB350,BG349,0)+IF(CB349=CB351,BK349,0)+IF(CB349=CB352,BO349,0)+IF(CB349=CB353,BS349,0)+IF(CB349=CB354,BW349,0)</f>
        <v>0</v>
      </c>
      <c r="CD349" s="25">
        <f>IF(CB349=CB343,AF349,0)+IF(CB349=CB344,AJ349,0)+IF(CB349=CB345,AN349,0)+IF(CB349=CB346,AR349,0)+IF(CB349=CB347,AV349,0)+IF(CB349=CB348,AZ349,0)+IF(CB349=CB349,BD349,0)+IF(CB349=CB350,BH349,0)+IF(CB349=CB351,BL349,0)+IF(CB349=CB352,BP349,0)+IF(CB349=CB353,BT349,0)+IF(CB349=CB354,BX349,0)</f>
        <v>0</v>
      </c>
      <c r="CE349" s="25">
        <f>IF(CB349=CB343,AG349,0)+IF(CB349=CB344,AK349,0)+IF(CB349=CB345,AO349,0)+IF(CB349=CB346,AS349,0)+IF(CB349=CB347,AW349,0)+IF(CB349=CB348,BA349,0)+IF(CB349=CB349,BE349,0)+IF(CB349=CB350,BI349,0)+IF(CB349=CB351,BM349,0)+IF(CB349=CB352,BQ349,0)+IF(CB349=CB353,BU349,0)+IF(CB349=CB354,BY349,0)</f>
        <v>0</v>
      </c>
      <c r="CF349" s="25">
        <f>(RANK(CE349,CE343:CE354,1)*169)+(RANK(CC349,CC343:CC354,1)*13)+RANK(CD349,CD343:CD354,0)</f>
        <v>183</v>
      </c>
      <c r="CG349" s="25">
        <f>CB349+(RANK(CF349,CF343:CF354,1)*0.01)</f>
        <v>9.01</v>
      </c>
      <c r="CH349" s="25">
        <f>IF(COUNTIF(CG343:CG354,CG349)=2,IF(CG349=CG343,1,0)+IF(CG349=CG344,2,0)+IF(CG349=CG345,3,0)+IF(CG349=CG346,4,0)+IF(CG349=CG347,5,0)+IF(CG349=CG348,6,0)+IF(CG349=CG349,7,0)+IF(CG349=CG350,8,0)+IF(CG349=CG351,9,0)+IF(CG349=CG352,10,0)+IF(CG349=CG353,11,0)+IF(CG349=CG354,12,0)-7,0)</f>
        <v>0</v>
      </c>
      <c r="CI349" s="25">
        <f t="shared" si="29"/>
        <v>0</v>
      </c>
      <c r="CJ349" s="25">
        <f t="shared" si="30"/>
        <v>9.01</v>
      </c>
      <c r="CK349" s="25">
        <f>(RANK(CJ349,CJ343:CJ354,1)*17850625)+(RANK(K349,K343:K354,0)*274625)+(RANK(M349,M343:M354,0)*4225)+(RANK(AC349,AC343:AC354,1)*65)+RANK(C349,C343:C354,0)</f>
        <v>160938831</v>
      </c>
      <c r="CL349" s="25">
        <f>RANK(CK349,CK343:CK354,0)</f>
        <v>4</v>
      </c>
    </row>
    <row r="350" spans="1:90" x14ac:dyDescent="0.15">
      <c r="A350" s="25" t="str">
        <f>[1]DB!A350</f>
        <v>Kinks</v>
      </c>
      <c r="B350" s="25" t="str">
        <f>[1]DB!B350</f>
        <v>Kinks (4)</v>
      </c>
      <c r="C350" s="25">
        <f>[1]DB!C350</f>
        <v>24</v>
      </c>
      <c r="D350" s="25">
        <f t="shared" si="26"/>
        <v>4</v>
      </c>
      <c r="E350" s="25">
        <f t="shared" si="31"/>
        <v>3</v>
      </c>
      <c r="F350" s="25">
        <f>[1]DB!G350</f>
        <v>0</v>
      </c>
      <c r="G350" s="25">
        <f>IF(B6=13,DGET(A11:K75,"Dis E",U520:U521),F350)</f>
        <v>0</v>
      </c>
      <c r="H350" s="25">
        <f>[1]DB!I350</f>
        <v>0</v>
      </c>
      <c r="I350" s="25">
        <f>IF(B6=13,DGET(A11:K75,"Udm E",U520:U521),H350)</f>
        <v>0</v>
      </c>
      <c r="J350" s="25">
        <f>[1]DB!K350</f>
        <v>0</v>
      </c>
      <c r="K350" s="25">
        <f>IF(B6=13,DGET(A11:K75,"MR E",U520:U521),J350)</f>
        <v>0</v>
      </c>
      <c r="L350" s="25">
        <f>[1]DB!M350</f>
        <v>0</v>
      </c>
      <c r="M350" s="25">
        <f>IF(B6=13,DGET(A11:K75,"Res E",U520:U521),L350)</f>
        <v>0</v>
      </c>
      <c r="N350" s="25">
        <f>[1]DB!O350</f>
        <v>9</v>
      </c>
      <c r="O350" s="25">
        <f>IF(B6=13,IF(AND(G350=0,I350=0),N350+1,0),N350)</f>
        <v>10</v>
      </c>
      <c r="P350" s="25">
        <f>[1]DB!S350</f>
        <v>59</v>
      </c>
      <c r="Q350" s="25">
        <f>IF(A350="",0,DGET(A11:AF75,"Total",U520:U521))</f>
        <v>5</v>
      </c>
      <c r="R350" s="25">
        <f>IF(A350="",0,DGET(A11:AF75,"ES N",U520:U521))</f>
        <v>5</v>
      </c>
      <c r="S350" s="25">
        <f>IF(B6=13,IF(OR(G350=1,I350=1),0,P350+R350),P350)</f>
        <v>64</v>
      </c>
      <c r="T350" s="25">
        <f>[1]DB!V350</f>
        <v>59</v>
      </c>
      <c r="U350" s="25">
        <f>IF(A350="",0,DGET(A342:Q354,"Total N",U546:U547))</f>
        <v>6</v>
      </c>
      <c r="V350" s="25">
        <f>IF(B6=13,IF(OR(G350=1,I350=1),0,T350+U350),T350)</f>
        <v>65</v>
      </c>
      <c r="W350" s="25">
        <f>[1]DB!Y350</f>
        <v>10</v>
      </c>
      <c r="X350" s="25">
        <f t="shared" si="27"/>
        <v>0</v>
      </c>
      <c r="Y350" s="25">
        <f>IF(B6=13,IF(OR(G350=1,I350=1),0,W350+X350),W350)</f>
        <v>10</v>
      </c>
      <c r="Z350" s="25">
        <f>[1]DB!AC350</f>
        <v>10</v>
      </c>
      <c r="AA350" s="25">
        <f>IF(A350="",0,DGET(A11:AF75,"BU Pl.",U520:U521))</f>
        <v>32</v>
      </c>
      <c r="AB350" s="25">
        <f t="shared" si="28"/>
        <v>2090</v>
      </c>
      <c r="AC350" s="25">
        <f>IF(B6=13,RANK(AB350,AB343:AB354,1),Z350)</f>
        <v>4</v>
      </c>
      <c r="AD350" s="25">
        <f>IF(B6=13,IF(AA350&gt;DGET(A342:AC354,"BU N",U546:U547),1,IF(AA350=DGET(A342:AC354,"BU N",U546:U547),0,-1)),0)</f>
        <v>-1</v>
      </c>
      <c r="AE350" s="25">
        <f>IF(B6=13,IF(OR(G350=1,I350=1),0,IF(E350=D343,R350,[1]DB!AE350)),[1]DB!AE350)</f>
        <v>9</v>
      </c>
      <c r="AF350" s="25">
        <f>IF(B6=13,IF(OR(G350=1,I350=1),0,IF(E350=D343,U350,[1]DB!AF350)),[1]DB!AF350)</f>
        <v>9</v>
      </c>
      <c r="AG350" s="25">
        <f>IF(B6=13,IF(OR(G350=1,I350=1),0,IF(E350=D343,X350,[1]DB!AG350)),[1]DB!AG350)</f>
        <v>1</v>
      </c>
      <c r="AH350" s="25">
        <f>IF(B6=13,IF(OR(G350=1,I350=1),0,IF(E350=D343,AD350,[1]DB!AH350)),[1]DB!AH350)</f>
        <v>1</v>
      </c>
      <c r="AI350" s="25">
        <f>IF(B6=13,IF(OR(G350=1,I350=1),0,IF(E350=D344,R350,[1]DB!AI350)),[1]DB!AI350)</f>
        <v>7</v>
      </c>
      <c r="AJ350" s="25">
        <f>IF(B6=13,IF(OR(G350=1,I350=1),0,IF(E350=D344,U350,[1]DB!AJ350)),[1]DB!AJ350)</f>
        <v>5</v>
      </c>
      <c r="AK350" s="25">
        <f>IF(B6=13,IF(OR(G350=1,I350=1),0,IF(E350=D344,X350,[1]DB!AK350)),[1]DB!AK350)</f>
        <v>3</v>
      </c>
      <c r="AL350" s="25">
        <f>IF(B6=13,IF(OR(G350=1,I350=1),0,IF(E350=D344,AD350,[1]DB!AL350)),[1]DB!AL350)</f>
        <v>1</v>
      </c>
      <c r="AM350" s="25">
        <f>IF(B6=13,IF(OR(G350=1,I350=1),0,IF(E350=D345,R350,[1]DB!AM350)),[1]DB!AM350)</f>
        <v>5</v>
      </c>
      <c r="AN350" s="25">
        <f>IF(B6=13,IF(OR(G350=1,I350=1),0,IF(E350=D345,U350,[1]DB!AN350)),[1]DB!AN350)</f>
        <v>6</v>
      </c>
      <c r="AO350" s="25">
        <f>IF(B6=13,IF(OR(G350=1,I350=1),0,IF(E350=D345,X350,[1]DB!AO350)),[1]DB!AO350)</f>
        <v>0</v>
      </c>
      <c r="AP350" s="25">
        <f>IF(B6=13,IF(OR(G350=1,I350=1),0,IF(E350=D345,AD350,[1]DB!AP350)),[1]DB!AP350)</f>
        <v>-1</v>
      </c>
      <c r="AQ350" s="25">
        <f>IF(B6=13,IF(OR(G350=1,I350=1),0,IF(E350=D346,R350,[1]DB!AQ350)),[1]DB!AQ350)</f>
        <v>7</v>
      </c>
      <c r="AR350" s="25">
        <f>IF(B6=13,IF(OR(G350=1,I350=1),0,IF(E350=D346,U350,[1]DB!AR350)),[1]DB!AR350)</f>
        <v>7</v>
      </c>
      <c r="AS350" s="25">
        <f>IF(B6=13,IF(OR(G350=1,I350=1),0,IF(E350=D346,X350,[1]DB!AS350)),[1]DB!AS350)</f>
        <v>1</v>
      </c>
      <c r="AT350" s="25">
        <f>IF(B6=13,IF(OR(G350=1,I350=1),0,IF(E350=D346,AD350,[1]DB!AT350)),[1]DB!AT350)</f>
        <v>1</v>
      </c>
      <c r="AU350" s="25">
        <f>IF(B6=13,IF(OR(G350=1,I350=1),0,IF(E350=D347,R350,[1]DB!AU350)),[1]DB!AU350)</f>
        <v>0</v>
      </c>
      <c r="AV350" s="25">
        <f>IF(B6=13,IF(OR(G350=1,I350=1),0,IF(E350=D347,U350,[1]DB!AV350)),[1]DB!AV350)</f>
        <v>0</v>
      </c>
      <c r="AW350" s="25">
        <f>IF(B6=13,IF(OR(G350=1,I350=1),0,IF(E350=D347,X350,[1]DB!AW350)),[1]DB!AW350)</f>
        <v>0</v>
      </c>
      <c r="AX350" s="25">
        <f>IF(B6=13,IF(OR(G350=1,I350=1),0,IF(E350=D347,AD350,[1]DB!AX350)),[1]DB!AX350)</f>
        <v>0</v>
      </c>
      <c r="AY350" s="25">
        <f>IF(B6=13,IF(OR(G350=1,I350=1),0,IF(E350=D348,R350,[1]DB!AY350)),[1]DB!AY350)</f>
        <v>7</v>
      </c>
      <c r="AZ350" s="25">
        <f>IF(B6=13,IF(OR(G350=1,I350=1),0,IF(E350=D348,U350,[1]DB!AZ350)),[1]DB!AZ350)</f>
        <v>7</v>
      </c>
      <c r="BA350" s="25">
        <f>IF(B6=13,IF(OR(G350=1,I350=1),0,IF(E350=D348,X350,[1]DB!BA350)),[1]DB!BA350)</f>
        <v>1</v>
      </c>
      <c r="BB350" s="25">
        <f>IF(B6=13,IF(OR(G350=1,I350=1),0,IF(E350=D348,AD350,[1]DB!BB350)),[1]DB!BB350)</f>
        <v>0</v>
      </c>
      <c r="BC350" s="25">
        <f>IF(B6=13,IF(OR(G350=1,I350=1),0,IF(E350=D349,R350,[1]DB!BC350)),[1]DB!BC350)</f>
        <v>5</v>
      </c>
      <c r="BD350" s="25">
        <f>IF(B6=13,IF(OR(G350=1,I350=1),0,IF(E350=D349,U350,[1]DB!BD350)),[1]DB!BD350)</f>
        <v>5</v>
      </c>
      <c r="BE350" s="25">
        <f>IF(B6=13,IF(OR(G350=1,I350=1),0,IF(E350=D349,X350,[1]DB!BE350)),[1]DB!BE350)</f>
        <v>1</v>
      </c>
      <c r="BF350" s="25">
        <f>IF(B6=13,IF(OR(G350=1,I350=1),0,IF(E350=D349,AD350,[1]DB!BF350)),[1]DB!BF350)</f>
        <v>-1</v>
      </c>
      <c r="BG350" s="25">
        <f>IF(B6=13,IF(OR(G350=1,I350=1),0,IF(E350=D350,R350,[1]DB!BG350)),[1]DB!BG350)</f>
        <v>0</v>
      </c>
      <c r="BH350" s="25">
        <f>IF(B6=13,IF(OR(G350=1,I350=1),0,IF(E350=D350,U350,[1]DB!BH350)),[1]DB!BH350)</f>
        <v>0</v>
      </c>
      <c r="BI350" s="25">
        <f>IF(B6=13,IF(OR(G350=1,I350=1),0,IF(E350=D350,X350,[1]DB!BI350)),[1]DB!BI350)</f>
        <v>0</v>
      </c>
      <c r="BJ350" s="25">
        <f>IF(B6=13,IF(OR(G350=1,I350=1),0,IF(E350=D350,AD350,[1]DB!BJ350)),[1]DB!BJ350)</f>
        <v>0</v>
      </c>
      <c r="BK350" s="25">
        <f>IF(B6=13,IF(OR(G350=1,I350=1),0,IF(E350=D351,R350,[1]DB!BK350)),[1]DB!BK350)</f>
        <v>6</v>
      </c>
      <c r="BL350" s="25">
        <f>IF(B6=13,IF(OR(G350=1,I350=1),0,IF(E350=D351,U350,[1]DB!BL350)),[1]DB!BL350)</f>
        <v>6</v>
      </c>
      <c r="BM350" s="25">
        <f>IF(B6=13,IF(OR(G350=1,I350=1),0,IF(E350=D351,X350,[1]DB!BM350)),[1]DB!BM350)</f>
        <v>1</v>
      </c>
      <c r="BN350" s="25">
        <f>IF(B6=13,IF(OR(G350=1,I350=1),0,IF(E350=D351,AD350,[1]DB!BN350)),[1]DB!BN350)</f>
        <v>1</v>
      </c>
      <c r="BO350" s="25">
        <f>IF(B6=13,IF(OR(G350=1,I350=1),0,IF(E350=D352,R350,[1]DB!BO350)),[1]DB!BO350)</f>
        <v>6</v>
      </c>
      <c r="BP350" s="25">
        <f>IF(B6=13,IF(OR(G350=1,I350=1),0,IF(E350=D352,U350,[1]DB!BP350)),[1]DB!BP350)</f>
        <v>6</v>
      </c>
      <c r="BQ350" s="25">
        <f>IF(B6=13,IF(OR(G350=1,I350=1),0,IF(E350=D352,X350,[1]DB!BQ350)),[1]DB!BQ350)</f>
        <v>1</v>
      </c>
      <c r="BR350" s="25">
        <f>IF(B6=13,IF(OR(G350=1,I350=1),0,IF(E350=D352,AD350,[1]DB!BR350)),[1]DB!BR350)</f>
        <v>1</v>
      </c>
      <c r="BS350" s="25">
        <f>IF(B6=13,IF(OR(G350=1,I350=1),0,IF(E350=D353,R350,[1]DB!BS350)),[1]DB!BS350)</f>
        <v>6</v>
      </c>
      <c r="BT350" s="25">
        <f>IF(B6=13,IF(OR(G350=1,I350=1),0,IF(E350=D353,U350,[1]DB!BT350)),[1]DB!BT350)</f>
        <v>6</v>
      </c>
      <c r="BU350" s="25">
        <f>IF(B6=13,IF(OR(G350=1,I350=1),0,IF(E350=D353,X350,[1]DB!BU350)),[1]DB!BU350)</f>
        <v>1</v>
      </c>
      <c r="BV350" s="25">
        <f>IF(B6=13,IF(OR(G350=1,I350=1),0,IF(E350=D353,AD350,[1]DB!BV350)),[1]DB!BV350)</f>
        <v>-1</v>
      </c>
      <c r="BW350" s="25">
        <f>IF(B6=13,IF(OR(G350=1,I350=1),0,IF(E350=D354,R350,[1]DB!BW350)),[1]DB!BW350)</f>
        <v>6</v>
      </c>
      <c r="BX350" s="25">
        <f>IF(B6=13,IF(OR(G350=1,I350=1),0,IF(E350=D354,U350,[1]DB!BX350)),[1]DB!BX350)</f>
        <v>8</v>
      </c>
      <c r="BY350" s="25">
        <f>IF(B6=13,IF(OR(G350=1,I350=1),0,IF(E350=D354,X350,[1]DB!BY350)),[1]DB!BY350)</f>
        <v>0</v>
      </c>
      <c r="BZ350" s="25">
        <f>IF(B6=13,IF(OR(G350=1,I350=1),0,IF(E350=D354,AD350,[1]DB!BZ350)),[1]DB!BZ350)</f>
        <v>-1</v>
      </c>
      <c r="CA350" s="25">
        <f>(RANK(Y350,Y343:Y354,1)*169)+(RANK(S350,S343:S354,1)*13)+RANK(V350,V343:V354,0)</f>
        <v>542</v>
      </c>
      <c r="CB350" s="25">
        <f>RANK(CA350,CA343:CA354,1)</f>
        <v>4</v>
      </c>
      <c r="CC350" s="25">
        <f>IF(CB350=CB343,AE350,0)+IF(CB350=CB344,AI350,0)+IF(CB350=CB345,AM350,0)+IF(CB350=CB346,AQ350,0)+IF(CB350=CB347,AU350,0)+IF(CB350=CB348,AY350,0)+IF(CB350=CB349,BC350,0)+IF(CB350=CB350,BG350,0)+IF(CB350=CB351,BK350,0)+IF(CB350=CB352,BO350,0)+IF(CB350=CB353,BS350,0)+IF(CB350=CB354,BW350,0)</f>
        <v>0</v>
      </c>
      <c r="CD350" s="25">
        <f>IF(CB350=CB343,AF350,0)+IF(CB350=CB344,AJ350,0)+IF(CB350=CB345,AN350,0)+IF(CB350=CB346,AR350,0)+IF(CB350=CB347,AV350,0)+IF(CB350=CB348,AZ350,0)+IF(CB350=CB349,BD350,0)+IF(CB350=CB350,BH350,0)+IF(CB350=CB351,BL350,0)+IF(CB350=CB352,BP350,0)+IF(CB350=CB353,BT350,0)+IF(CB350=CB354,BX350,0)</f>
        <v>0</v>
      </c>
      <c r="CE350" s="25">
        <f>IF(CB350=CB343,AG350,0)+IF(CB350=CB344,AK350,0)+IF(CB350=CB345,AO350,0)+IF(CB350=CB346,AS350,0)+IF(CB350=CB347,AW350,0)+IF(CB350=CB348,BA350,0)+IF(CB350=CB349,BE350,0)+IF(CB350=CB350,BI350,0)+IF(CB350=CB351,BM350,0)+IF(CB350=CB352,BQ350,0)+IF(CB350=CB353,BU350,0)+IF(CB350=CB354,BY350,0)</f>
        <v>0</v>
      </c>
      <c r="CF350" s="25">
        <f>(RANK(CE350,CE343:CE354,1)*169)+(RANK(CC350,CC343:CC354,1)*13)+RANK(CD350,CD343:CD354,0)</f>
        <v>183</v>
      </c>
      <c r="CG350" s="25">
        <f>CB350+(RANK(CF350,CF343:CF354,1)*0.01)</f>
        <v>4.01</v>
      </c>
      <c r="CH350" s="25">
        <f>IF(COUNTIF(CG343:CG354,CG350)=2,IF(CG350=CG343,1,0)+IF(CG350=CG344,2,0)+IF(CG350=CG345,3,0)+IF(CG350=CG346,4,0)+IF(CG350=CG347,5,0)+IF(CG350=CG348,6,0)+IF(CG350=CG349,7,0)+IF(CG350=CG350,8,0)+IF(CG350=CG351,9,0)+IF(CG350=CG352,10,0)+IF(CG350=CG353,11,0)+IF(CG350=CG354,12,0)-8,0)</f>
        <v>0</v>
      </c>
      <c r="CI350" s="25">
        <f t="shared" si="29"/>
        <v>0</v>
      </c>
      <c r="CJ350" s="25">
        <f t="shared" si="30"/>
        <v>4.01</v>
      </c>
      <c r="CK350" s="25">
        <f>(RANK(CJ350,CJ343:CJ354,1)*17850625)+(RANK(K350,K343:K354,0)*274625)+(RANK(M350,M343:M354,0)*4225)+(RANK(AC350,AC343:AC354,1)*65)+RANK(C350,C343:C354,0)</f>
        <v>71685843</v>
      </c>
      <c r="CL350" s="25">
        <f>RANK(CK350,CK343:CK354,0)</f>
        <v>9</v>
      </c>
    </row>
    <row r="351" spans="1:90" x14ac:dyDescent="0.15">
      <c r="A351" s="25" t="str">
        <f>[1]DB!A351</f>
        <v>Futte</v>
      </c>
      <c r="B351" s="25" t="str">
        <f>[1]DB!B351</f>
        <v>Futte (4)</v>
      </c>
      <c r="C351" s="25">
        <f>[1]DB!C351</f>
        <v>14</v>
      </c>
      <c r="D351" s="25">
        <f t="shared" si="26"/>
        <v>9</v>
      </c>
      <c r="E351" s="25">
        <f t="shared" si="31"/>
        <v>10</v>
      </c>
      <c r="F351" s="25">
        <f>[1]DB!G351</f>
        <v>0</v>
      </c>
      <c r="G351" s="25">
        <f>IF(B6=13,DGET(A11:K75,"Dis E",V520:V521),F351)</f>
        <v>0</v>
      </c>
      <c r="H351" s="25">
        <f>[1]DB!I351</f>
        <v>0</v>
      </c>
      <c r="I351" s="25">
        <f>IF(B6=13,DGET(A11:K75,"Udm E",V520:V521),H351)</f>
        <v>0</v>
      </c>
      <c r="J351" s="25">
        <f>[1]DB!K351</f>
        <v>0</v>
      </c>
      <c r="K351" s="25">
        <f>IF(B6=13,DGET(A11:K75,"MR E",V520:V521),J351)</f>
        <v>0</v>
      </c>
      <c r="L351" s="25">
        <f>[1]DB!M351</f>
        <v>0</v>
      </c>
      <c r="M351" s="25">
        <f>IF(B6=13,DGET(A11:K75,"Res E",V520:V521),L351)</f>
        <v>0</v>
      </c>
      <c r="N351" s="25">
        <f>[1]DB!O351</f>
        <v>9</v>
      </c>
      <c r="O351" s="25">
        <f>IF(B6=13,IF(AND(G351=0,I351=0),N351+1,0),N351)</f>
        <v>10</v>
      </c>
      <c r="P351" s="25">
        <f>[1]DB!S351</f>
        <v>59</v>
      </c>
      <c r="Q351" s="25">
        <f>IF(A351="",0,DGET(A11:AF75,"Total",V520:V521))</f>
        <v>7</v>
      </c>
      <c r="R351" s="25">
        <f>IF(A351="",0,DGET(A11:AF75,"ES N",V520:V521))</f>
        <v>7</v>
      </c>
      <c r="S351" s="25">
        <f>IF(B6=13,IF(OR(G351=1,I351=1),0,P351+R351),P351)</f>
        <v>66</v>
      </c>
      <c r="T351" s="25">
        <f>[1]DB!V351</f>
        <v>67</v>
      </c>
      <c r="U351" s="25">
        <f>IF(A351="",0,DGET(A342:Q354,"Total N",V546:V547))</f>
        <v>6</v>
      </c>
      <c r="V351" s="25">
        <f>IF(B6=13,IF(OR(G351=1,I351=1),0,T351+U351),T351)</f>
        <v>73</v>
      </c>
      <c r="W351" s="25">
        <f>[1]DB!Y351</f>
        <v>6</v>
      </c>
      <c r="X351" s="25">
        <f t="shared" si="27"/>
        <v>3</v>
      </c>
      <c r="Y351" s="25">
        <f>IF(B6=13,IF(OR(G351=1,I351=1),0,W351+X351),W351)</f>
        <v>9</v>
      </c>
      <c r="Z351" s="25">
        <f>[1]DB!AC351</f>
        <v>9</v>
      </c>
      <c r="AA351" s="25">
        <f>IF(A351="",0,DGET(A11:AF75,"BU Pl.",V520:V521))</f>
        <v>62</v>
      </c>
      <c r="AB351" s="25">
        <f t="shared" si="28"/>
        <v>4039</v>
      </c>
      <c r="AC351" s="25">
        <f>IF(B6=13,RANK(AB351,AB343:AB354,1),Z351)</f>
        <v>12</v>
      </c>
      <c r="AD351" s="25">
        <f>IF(B6=13,IF(AA351&gt;DGET(A342:AC354,"BU N",V546:V547),1,IF(AA351=DGET(A342:AC354,"BU N",V546:V547),0,-1)),0)</f>
        <v>1</v>
      </c>
      <c r="AE351" s="25">
        <f>IF(B6=13,IF(OR(G351=1,I351=1),0,IF(E351=D343,R351,[1]DB!AE351)),[1]DB!AE351)</f>
        <v>6</v>
      </c>
      <c r="AF351" s="25">
        <f>IF(B6=13,IF(OR(G351=1,I351=1),0,IF(E351=D343,U351,[1]DB!AF351)),[1]DB!AF351)</f>
        <v>7</v>
      </c>
      <c r="AG351" s="25">
        <f>IF(B6=13,IF(OR(G351=1,I351=1),0,IF(E351=D343,X351,[1]DB!AG351)),[1]DB!AG351)</f>
        <v>0</v>
      </c>
      <c r="AH351" s="25">
        <f>IF(B6=13,IF(OR(G351=1,I351=1),0,IF(E351=D343,AD351,[1]DB!AH351)),[1]DB!AH351)</f>
        <v>-1</v>
      </c>
      <c r="AI351" s="25">
        <f>IF(B6=13,IF(OR(G351=1,I351=1),0,IF(E351=D344,R351,[1]DB!AI351)),[1]DB!AI351)</f>
        <v>9</v>
      </c>
      <c r="AJ351" s="25">
        <f>IF(B6=13,IF(OR(G351=1,I351=1),0,IF(E351=D344,U351,[1]DB!AJ351)),[1]DB!AJ351)</f>
        <v>7</v>
      </c>
      <c r="AK351" s="25">
        <f>IF(B6=13,IF(OR(G351=1,I351=1),0,IF(E351=D344,X351,[1]DB!AK351)),[1]DB!AK351)</f>
        <v>3</v>
      </c>
      <c r="AL351" s="25">
        <f>IF(B6=13,IF(OR(G351=1,I351=1),0,IF(E351=D344,AD351,[1]DB!AL351)),[1]DB!AL351)</f>
        <v>1</v>
      </c>
      <c r="AM351" s="25">
        <f>IF(B6=13,IF(OR(G351=1,I351=1),0,IF(E351=D345,R351,[1]DB!AM351)),[1]DB!AM351)</f>
        <v>6</v>
      </c>
      <c r="AN351" s="25">
        <f>IF(B6=13,IF(OR(G351=1,I351=1),0,IF(E351=D345,U351,[1]DB!AN351)),[1]DB!AN351)</f>
        <v>9</v>
      </c>
      <c r="AO351" s="25">
        <f>IF(B6=13,IF(OR(G351=1,I351=1),0,IF(E351=D345,X351,[1]DB!AO351)),[1]DB!AO351)</f>
        <v>0</v>
      </c>
      <c r="AP351" s="25">
        <f>IF(B6=13,IF(OR(G351=1,I351=1),0,IF(E351=D345,AD351,[1]DB!AP351)),[1]DB!AP351)</f>
        <v>-1</v>
      </c>
      <c r="AQ351" s="25">
        <f>IF(B6=13,IF(OR(G351=1,I351=1),0,IF(E351=D346,R351,[1]DB!AQ351)),[1]DB!AQ351)</f>
        <v>7</v>
      </c>
      <c r="AR351" s="25">
        <f>IF(B6=13,IF(OR(G351=1,I351=1),0,IF(E351=D346,U351,[1]DB!AR351)),[1]DB!AR351)</f>
        <v>8</v>
      </c>
      <c r="AS351" s="25">
        <f>IF(B6=13,IF(OR(G351=1,I351=1),0,IF(E351=D346,X351,[1]DB!AS351)),[1]DB!AS351)</f>
        <v>0</v>
      </c>
      <c r="AT351" s="25">
        <f>IF(B6=13,IF(OR(G351=1,I351=1),0,IF(E351=D346,AD351,[1]DB!AT351)),[1]DB!AT351)</f>
        <v>-1</v>
      </c>
      <c r="AU351" s="25">
        <f>IF(B6=13,IF(OR(G351=1,I351=1),0,IF(E351=D347,R351,[1]DB!AU351)),[1]DB!AU351)</f>
        <v>9</v>
      </c>
      <c r="AV351" s="25">
        <f>IF(B6=13,IF(OR(G351=1,I351=1),0,IF(E351=D347,U351,[1]DB!AV351)),[1]DB!AV351)</f>
        <v>9</v>
      </c>
      <c r="AW351" s="25">
        <f>IF(B6=13,IF(OR(G351=1,I351=1),0,IF(E351=D347,X351,[1]DB!AW351)),[1]DB!AW351)</f>
        <v>1</v>
      </c>
      <c r="AX351" s="25">
        <f>IF(B6=13,IF(OR(G351=1,I351=1),0,IF(E351=D347,AD351,[1]DB!AX351)),[1]DB!AX351)</f>
        <v>0</v>
      </c>
      <c r="AY351" s="25">
        <f>IF(B6=13,IF(OR(G351=1,I351=1),0,IF(E351=D348,R351,[1]DB!AY351)),[1]DB!AY351)</f>
        <v>6</v>
      </c>
      <c r="AZ351" s="25">
        <f>IF(B6=13,IF(OR(G351=1,I351=1),0,IF(E351=D348,U351,[1]DB!AZ351)),[1]DB!AZ351)</f>
        <v>6</v>
      </c>
      <c r="BA351" s="25">
        <f>IF(B6=13,IF(OR(G351=1,I351=1),0,IF(E351=D348,X351,[1]DB!BA351)),[1]DB!BA351)</f>
        <v>1</v>
      </c>
      <c r="BB351" s="25">
        <f>IF(B6=13,IF(OR(G351=1,I351=1),0,IF(E351=D348,AD351,[1]DB!BB351)),[1]DB!BB351)</f>
        <v>1</v>
      </c>
      <c r="BC351" s="25">
        <f>IF(B6=13,IF(OR(G351=1,I351=1),0,IF(E351=D349,R351,[1]DB!BC351)),[1]DB!BC351)</f>
        <v>5</v>
      </c>
      <c r="BD351" s="25">
        <f>IF(B6=13,IF(OR(G351=1,I351=1),0,IF(E351=D349,U351,[1]DB!BD351)),[1]DB!BD351)</f>
        <v>9</v>
      </c>
      <c r="BE351" s="25">
        <f>IF(B6=13,IF(OR(G351=1,I351=1),0,IF(E351=D349,X351,[1]DB!BE351)),[1]DB!BE351)</f>
        <v>0</v>
      </c>
      <c r="BF351" s="25">
        <f>IF(B6=13,IF(OR(G351=1,I351=1),0,IF(E351=D349,AD351,[1]DB!BF351)),[1]DB!BF351)</f>
        <v>-1</v>
      </c>
      <c r="BG351" s="25">
        <f>IF(B6=13,IF(OR(G351=1,I351=1),0,IF(E351=D350,R351,[1]DB!BG351)),[1]DB!BG351)</f>
        <v>6</v>
      </c>
      <c r="BH351" s="25">
        <f>IF(B6=13,IF(OR(G351=1,I351=1),0,IF(E351=D350,U351,[1]DB!BH351)),[1]DB!BH351)</f>
        <v>6</v>
      </c>
      <c r="BI351" s="25">
        <f>IF(B6=13,IF(OR(G351=1,I351=1),0,IF(E351=D350,X351,[1]DB!BI351)),[1]DB!BI351)</f>
        <v>1</v>
      </c>
      <c r="BJ351" s="25">
        <f>IF(B6=13,IF(OR(G351=1,I351=1),0,IF(E351=D350,AD351,[1]DB!BJ351)),[1]DB!BJ351)</f>
        <v>-1</v>
      </c>
      <c r="BK351" s="25">
        <f>IF(B6=13,IF(OR(G351=1,I351=1),0,IF(E351=D351,R351,[1]DB!BK351)),[1]DB!BK351)</f>
        <v>0</v>
      </c>
      <c r="BL351" s="25">
        <f>IF(B6=13,IF(OR(G351=1,I351=1),0,IF(E351=D351,U351,[1]DB!BL351)),[1]DB!BL351)</f>
        <v>0</v>
      </c>
      <c r="BM351" s="25">
        <f>IF(B6=13,IF(OR(G351=1,I351=1),0,IF(E351=D351,X351,[1]DB!BM351)),[1]DB!BM351)</f>
        <v>0</v>
      </c>
      <c r="BN351" s="25">
        <f>IF(B6=13,IF(OR(G351=1,I351=1),0,IF(E351=D351,AD351,[1]DB!BN351)),[1]DB!BN351)</f>
        <v>0</v>
      </c>
      <c r="BO351" s="25">
        <f>IF(B6=13,IF(OR(G351=1,I351=1),0,IF(E351=D352,R351,[1]DB!BO351)),[1]DB!BO351)</f>
        <v>5</v>
      </c>
      <c r="BP351" s="25">
        <f>IF(B6=13,IF(OR(G351=1,I351=1),0,IF(E351=D352,U351,[1]DB!BP351)),[1]DB!BP351)</f>
        <v>6</v>
      </c>
      <c r="BQ351" s="25">
        <f>IF(B6=13,IF(OR(G351=1,I351=1),0,IF(E351=D352,X351,[1]DB!BQ351)),[1]DB!BQ351)</f>
        <v>0</v>
      </c>
      <c r="BR351" s="25">
        <f>IF(B6=13,IF(OR(G351=1,I351=1),0,IF(E351=D352,AD351,[1]DB!BR351)),[1]DB!BR351)</f>
        <v>-1</v>
      </c>
      <c r="BS351" s="25">
        <f>IF(B6=13,IF(OR(G351=1,I351=1),0,IF(E351=D353,R351,[1]DB!BS351)),[1]DB!BS351)</f>
        <v>7</v>
      </c>
      <c r="BT351" s="25">
        <f>IF(B6=13,IF(OR(G351=1,I351=1),0,IF(E351=D353,U351,[1]DB!BT351)),[1]DB!BT351)</f>
        <v>6</v>
      </c>
      <c r="BU351" s="25">
        <f>IF(B6=13,IF(OR(G351=1,I351=1),0,IF(E351=D353,X351,[1]DB!BU351)),[1]DB!BU351)</f>
        <v>3</v>
      </c>
      <c r="BV351" s="25">
        <f>IF(B6=13,IF(OR(G351=1,I351=1),0,IF(E351=D353,AD351,[1]DB!BV351)),[1]DB!BV351)</f>
        <v>1</v>
      </c>
      <c r="BW351" s="25">
        <f>IF(B6=13,IF(OR(G351=1,I351=1),0,IF(E351=D354,R351,[1]DB!BW351)),[1]DB!BW351)</f>
        <v>0</v>
      </c>
      <c r="BX351" s="25">
        <f>IF(B6=13,IF(OR(G351=1,I351=1),0,IF(E351=D354,U351,[1]DB!BX351)),[1]DB!BX351)</f>
        <v>0</v>
      </c>
      <c r="BY351" s="25">
        <f>IF(B6=13,IF(OR(G351=1,I351=1),0,IF(E351=D354,X351,[1]DB!BY351)),[1]DB!BY351)</f>
        <v>0</v>
      </c>
      <c r="BZ351" s="25">
        <f>IF(B6=13,IF(OR(G351=1,I351=1),0,IF(E351=D354,AD351,[1]DB!BZ351)),[1]DB!BZ351)</f>
        <v>0</v>
      </c>
      <c r="CA351" s="25">
        <f>(RANK(Y351,Y343:Y354,1)*169)+(RANK(S351,S343:S354,1)*13)+RANK(V351,V343:V354,0)</f>
        <v>235</v>
      </c>
      <c r="CB351" s="25">
        <f>RANK(CA351,CA343:CA354,1)</f>
        <v>2</v>
      </c>
      <c r="CC351" s="25">
        <f>IF(CB351=CB343,AE351,0)+IF(CB351=CB344,AI351,0)+IF(CB351=CB345,AM351,0)+IF(CB351=CB346,AQ351,0)+IF(CB351=CB347,AU351,0)+IF(CB351=CB348,AY351,0)+IF(CB351=CB349,BC351,0)+IF(CB351=CB350,BG351,0)+IF(CB351=CB351,BK351,0)+IF(CB351=CB352,BO351,0)+IF(CB351=CB353,BS351,0)+IF(CB351=CB354,BW351,0)</f>
        <v>0</v>
      </c>
      <c r="CD351" s="25">
        <f>IF(CB351=CB343,AF351,0)+IF(CB351=CB344,AJ351,0)+IF(CB351=CB345,AN351,0)+IF(CB351=CB346,AR351,0)+IF(CB351=CB347,AV351,0)+IF(CB351=CB348,AZ351,0)+IF(CB351=CB349,BD351,0)+IF(CB351=CB350,BH351,0)+IF(CB351=CB351,BL351,0)+IF(CB351=CB352,BP351,0)+IF(CB351=CB353,BT351,0)+IF(CB351=CB354,BX351,0)</f>
        <v>0</v>
      </c>
      <c r="CE351" s="25">
        <f>IF(CB351=CB343,AG351,0)+IF(CB351=CB344,AK351,0)+IF(CB351=CB345,AO351,0)+IF(CB351=CB346,AS351,0)+IF(CB351=CB347,AW351,0)+IF(CB351=CB348,BA351,0)+IF(CB351=CB349,BE351,0)+IF(CB351=CB350,BI351,0)+IF(CB351=CB351,BM351,0)+IF(CB351=CB352,BQ351,0)+IF(CB351=CB353,BU351,0)+IF(CB351=CB354,BY351,0)</f>
        <v>0</v>
      </c>
      <c r="CF351" s="25">
        <f>(RANK(CE351,CE343:CE354,1)*169)+(RANK(CC351,CC343:CC354,1)*13)+RANK(CD351,CD343:CD354,0)</f>
        <v>183</v>
      </c>
      <c r="CG351" s="25">
        <f>CB351+(RANK(CF351,CF343:CF354,1)*0.01)</f>
        <v>2.0099999999999998</v>
      </c>
      <c r="CH351" s="25">
        <f>IF(COUNTIF(CG343:CG354,CG351)=2,IF(CG351=CG343,1,0)+IF(CG351=CG344,2,0)+IF(CG351=CG345,3,0)+IF(CG351=CG346,4,0)+IF(CG351=CG347,5,0)+IF(CG351=CG348,6,0)+IF(CG351=CG349,7,0)+IF(CG351=CG350,8,0)+IF(CG351=CG351,9,0)+IF(CG351=CG352,10,0)+IF(CG351=CG353,11,0)+IF(CG351=CG354,12,0)-9,0)</f>
        <v>0</v>
      </c>
      <c r="CI351" s="25">
        <f t="shared" si="29"/>
        <v>0</v>
      </c>
      <c r="CJ351" s="25">
        <f t="shared" si="30"/>
        <v>2.0099999999999998</v>
      </c>
      <c r="CK351" s="25">
        <f>(RANK(CJ351,CJ343:CJ354,1)*17850625)+(RANK(K351,K343:K354,0)*274625)+(RANK(M351,M343:M354,0)*4225)+(RANK(AC351,AC343:AC354,1)*65)+RANK(C351,C343:C354,0)</f>
        <v>35985115</v>
      </c>
      <c r="CL351" s="25">
        <f>RANK(CK351,CK343:CK354,0)</f>
        <v>11</v>
      </c>
    </row>
    <row r="352" spans="1:90" x14ac:dyDescent="0.15">
      <c r="A352" s="25" t="str">
        <f>[1]DB!A352</f>
        <v>MFP</v>
      </c>
      <c r="B352" s="25" t="str">
        <f>[1]DB!B352</f>
        <v>MFP (4)</v>
      </c>
      <c r="C352" s="25">
        <f>[1]DB!C352</f>
        <v>34</v>
      </c>
      <c r="D352" s="25">
        <f t="shared" si="26"/>
        <v>6</v>
      </c>
      <c r="E352" s="25">
        <f t="shared" si="31"/>
        <v>5</v>
      </c>
      <c r="F352" s="25">
        <f>[1]DB!G352</f>
        <v>0</v>
      </c>
      <c r="G352" s="25">
        <f>IF(B6=13,DGET(A11:K75,"Dis E",W520:W521),F352)</f>
        <v>0</v>
      </c>
      <c r="H352" s="25">
        <f>[1]DB!I352</f>
        <v>0</v>
      </c>
      <c r="I352" s="25">
        <f>IF(B6=13,DGET(A11:K75,"Udm E",W520:W521),H352)</f>
        <v>0</v>
      </c>
      <c r="J352" s="25">
        <f>[1]DB!K352</f>
        <v>0</v>
      </c>
      <c r="K352" s="25">
        <f>IF(B6=13,DGET(A11:K75,"MR E",W520:W521),J352)</f>
        <v>0</v>
      </c>
      <c r="L352" s="25">
        <f>[1]DB!M352</f>
        <v>0</v>
      </c>
      <c r="M352" s="25">
        <f>IF(B6=13,DGET(A11:K75,"Res E",W520:W521),L352)</f>
        <v>0</v>
      </c>
      <c r="N352" s="25">
        <f>[1]DB!O352</f>
        <v>9</v>
      </c>
      <c r="O352" s="25">
        <f>IF(B6=13,IF(AND(G352=0,I352=0),N352+1,0),N352)</f>
        <v>10</v>
      </c>
      <c r="P352" s="25">
        <f>[1]DB!S352</f>
        <v>60</v>
      </c>
      <c r="Q352" s="25">
        <f>IF(A352="",0,DGET(A11:AF75,"Total",W520:W521))</f>
        <v>6</v>
      </c>
      <c r="R352" s="25">
        <f>IF(A352="",0,DGET(A11:AF75,"ES N",W520:W521))</f>
        <v>6</v>
      </c>
      <c r="S352" s="25">
        <f>IF(B6=13,IF(OR(G352=1,I352=1),0,P352+R352),P352)</f>
        <v>66</v>
      </c>
      <c r="T352" s="25">
        <f>[1]DB!V352</f>
        <v>58</v>
      </c>
      <c r="U352" s="25">
        <f>IF(A352="",0,DGET(A342:Q354,"Total N",W546:W547))</f>
        <v>6</v>
      </c>
      <c r="V352" s="25">
        <f>IF(B6=13,IF(OR(G352=1,I352=1),0,T352+U352),T352)</f>
        <v>64</v>
      </c>
      <c r="W352" s="25">
        <f>[1]DB!Y352</f>
        <v>12</v>
      </c>
      <c r="X352" s="25">
        <f t="shared" si="27"/>
        <v>1</v>
      </c>
      <c r="Y352" s="25">
        <f>IF(B6=13,IF(OR(G352=1,I352=1),0,W352+X352),W352)</f>
        <v>13</v>
      </c>
      <c r="Z352" s="25">
        <f>[1]DB!AC352</f>
        <v>1</v>
      </c>
      <c r="AA352" s="25">
        <f>IF(A352="",0,DGET(A11:AF75,"BU Pl.",W520:W521))</f>
        <v>50</v>
      </c>
      <c r="AB352" s="25">
        <f t="shared" si="28"/>
        <v>3251</v>
      </c>
      <c r="AC352" s="25">
        <f>IF(B6=13,RANK(AB352,AB343:AB354,1),Z352)</f>
        <v>8</v>
      </c>
      <c r="AD352" s="25">
        <f>IF(B6=13,IF(AA352&gt;DGET(A342:AC354,"BU N",W546:W547),1,IF(AA352=DGET(A342:AC354,"BU N",W546:W547),0,-1)),0)</f>
        <v>1</v>
      </c>
      <c r="AE352" s="25">
        <f>IF(B6=13,IF(OR(G352=1,I352=1),0,IF(E352=D343,R352,[1]DB!AE352)),[1]DB!AE352)</f>
        <v>7</v>
      </c>
      <c r="AF352" s="25">
        <f>IF(B6=13,IF(OR(G352=1,I352=1),0,IF(E352=D343,U352,[1]DB!AF352)),[1]DB!AF352)</f>
        <v>7</v>
      </c>
      <c r="AG352" s="25">
        <f>IF(B6=13,IF(OR(G352=1,I352=1),0,IF(E352=D343,X352,[1]DB!AG352)),[1]DB!AG352)</f>
        <v>1</v>
      </c>
      <c r="AH352" s="25">
        <f>IF(B6=13,IF(OR(G352=1,I352=1),0,IF(E352=D343,AD352,[1]DB!AH352)),[1]DB!AH352)</f>
        <v>1</v>
      </c>
      <c r="AI352" s="25">
        <f>IF(B6=13,IF(OR(G352=1,I352=1),0,IF(E352=D344,R352,[1]DB!AI352)),[1]DB!AI352)</f>
        <v>8</v>
      </c>
      <c r="AJ352" s="25">
        <f>IF(B6=13,IF(OR(G352=1,I352=1),0,IF(E352=D344,U352,[1]DB!AJ352)),[1]DB!AJ352)</f>
        <v>8</v>
      </c>
      <c r="AK352" s="25">
        <f>IF(B6=13,IF(OR(G352=1,I352=1),0,IF(E352=D344,X352,[1]DB!AK352)),[1]DB!AK352)</f>
        <v>1</v>
      </c>
      <c r="AL352" s="25">
        <f>IF(B6=13,IF(OR(G352=1,I352=1),0,IF(E352=D344,AD352,[1]DB!AL352)),[1]DB!AL352)</f>
        <v>0</v>
      </c>
      <c r="AM352" s="25">
        <f>IF(B6=13,IF(OR(G352=1,I352=1),0,IF(E352=D345,R352,[1]DB!AM352)),[1]DB!AM352)</f>
        <v>7</v>
      </c>
      <c r="AN352" s="25">
        <f>IF(B6=13,IF(OR(G352=1,I352=1),0,IF(E352=D345,U352,[1]DB!AN352)),[1]DB!AN352)</f>
        <v>8</v>
      </c>
      <c r="AO352" s="25">
        <f>IF(B6=13,IF(OR(G352=1,I352=1),0,IF(E352=D345,X352,[1]DB!AO352)),[1]DB!AO352)</f>
        <v>0</v>
      </c>
      <c r="AP352" s="25">
        <f>IF(B6=13,IF(OR(G352=1,I352=1),0,IF(E352=D345,AD352,[1]DB!AP352)),[1]DB!AP352)</f>
        <v>-1</v>
      </c>
      <c r="AQ352" s="25">
        <f>IF(B6=13,IF(OR(G352=1,I352=1),0,IF(E352=D346,R352,[1]DB!AQ352)),[1]DB!AQ352)</f>
        <v>6</v>
      </c>
      <c r="AR352" s="25">
        <f>IF(B6=13,IF(OR(G352=1,I352=1),0,IF(E352=D346,U352,[1]DB!AR352)),[1]DB!AR352)</f>
        <v>6</v>
      </c>
      <c r="AS352" s="25">
        <f>IF(B6=13,IF(OR(G352=1,I352=1),0,IF(E352=D346,X352,[1]DB!AS352)),[1]DB!AS352)</f>
        <v>1</v>
      </c>
      <c r="AT352" s="25">
        <f>IF(B6=13,IF(OR(G352=1,I352=1),0,IF(E352=D346,AD352,[1]DB!AT352)),[1]DB!AT352)</f>
        <v>-1</v>
      </c>
      <c r="AU352" s="25">
        <f>IF(B6=13,IF(OR(G352=1,I352=1),0,IF(E352=D347,R352,[1]DB!AU352)),[1]DB!AU352)</f>
        <v>6</v>
      </c>
      <c r="AV352" s="25">
        <f>IF(B6=13,IF(OR(G352=1,I352=1),0,IF(E352=D347,U352,[1]DB!AV352)),[1]DB!AV352)</f>
        <v>6</v>
      </c>
      <c r="AW352" s="25">
        <f>IF(B6=13,IF(OR(G352=1,I352=1),0,IF(E352=D347,X352,[1]DB!AW352)),[1]DB!AW352)</f>
        <v>1</v>
      </c>
      <c r="AX352" s="25">
        <f>IF(B6=13,IF(OR(G352=1,I352=1),0,IF(E352=D347,AD352,[1]DB!AX352)),[1]DB!AX352)</f>
        <v>1</v>
      </c>
      <c r="AY352" s="25">
        <f>IF(B6=13,IF(OR(G352=1,I352=1),0,IF(E352=D348,R352,[1]DB!AY352)),[1]DB!AY352)</f>
        <v>7</v>
      </c>
      <c r="AZ352" s="25">
        <f>IF(B6=13,IF(OR(G352=1,I352=1),0,IF(E352=D348,U352,[1]DB!AZ352)),[1]DB!AZ352)</f>
        <v>7</v>
      </c>
      <c r="BA352" s="25">
        <f>IF(B6=13,IF(OR(G352=1,I352=1),0,IF(E352=D348,X352,[1]DB!BA352)),[1]DB!BA352)</f>
        <v>1</v>
      </c>
      <c r="BB352" s="25">
        <f>IF(B6=13,IF(OR(G352=1,I352=1),0,IF(E352=D348,AD352,[1]DB!BB352)),[1]DB!BB352)</f>
        <v>0</v>
      </c>
      <c r="BC352" s="25">
        <f>IF(B6=13,IF(OR(G352=1,I352=1),0,IF(E352=D349,R352,[1]DB!BC352)),[1]DB!BC352)</f>
        <v>0</v>
      </c>
      <c r="BD352" s="25">
        <f>IF(B6=13,IF(OR(G352=1,I352=1),0,IF(E352=D349,U352,[1]DB!BD352)),[1]DB!BD352)</f>
        <v>0</v>
      </c>
      <c r="BE352" s="25">
        <f>IF(B6=13,IF(OR(G352=1,I352=1),0,IF(E352=D349,X352,[1]DB!BE352)),[1]DB!BE352)</f>
        <v>0</v>
      </c>
      <c r="BF352" s="25">
        <f>IF(B6=13,IF(OR(G352=1,I352=1),0,IF(E352=D349,AD352,[1]DB!BF352)),[1]DB!BF352)</f>
        <v>0</v>
      </c>
      <c r="BG352" s="25">
        <f>IF(B6=13,IF(OR(G352=1,I352=1),0,IF(E352=D350,R352,[1]DB!BG352)),[1]DB!BG352)</f>
        <v>6</v>
      </c>
      <c r="BH352" s="25">
        <f>IF(B6=13,IF(OR(G352=1,I352=1),0,IF(E352=D350,U352,[1]DB!BH352)),[1]DB!BH352)</f>
        <v>6</v>
      </c>
      <c r="BI352" s="25">
        <f>IF(B6=13,IF(OR(G352=1,I352=1),0,IF(E352=D350,X352,[1]DB!BI352)),[1]DB!BI352)</f>
        <v>1</v>
      </c>
      <c r="BJ352" s="25">
        <f>IF(B6=13,IF(OR(G352=1,I352=1),0,IF(E352=D350,AD352,[1]DB!BJ352)),[1]DB!BJ352)</f>
        <v>-1</v>
      </c>
      <c r="BK352" s="25">
        <f>IF(B6=13,IF(OR(G352=1,I352=1),0,IF(E352=D351,R352,[1]DB!BK352)),[1]DB!BK352)</f>
        <v>6</v>
      </c>
      <c r="BL352" s="25">
        <f>IF(B6=13,IF(OR(G352=1,I352=1),0,IF(E352=D351,U352,[1]DB!BL352)),[1]DB!BL352)</f>
        <v>5</v>
      </c>
      <c r="BM352" s="25">
        <f>IF(B6=13,IF(OR(G352=1,I352=1),0,IF(E352=D351,X352,[1]DB!BM352)),[1]DB!BM352)</f>
        <v>3</v>
      </c>
      <c r="BN352" s="25">
        <f>IF(B6=13,IF(OR(G352=1,I352=1),0,IF(E352=D351,AD352,[1]DB!BN352)),[1]DB!BN352)</f>
        <v>1</v>
      </c>
      <c r="BO352" s="25">
        <f>IF(B6=13,IF(OR(G352=1,I352=1),0,IF(E352=D352,R352,[1]DB!BO352)),[1]DB!BO352)</f>
        <v>0</v>
      </c>
      <c r="BP352" s="25">
        <f>IF(B6=13,IF(OR(G352=1,I352=1),0,IF(E352=D352,U352,[1]DB!BP352)),[1]DB!BP352)</f>
        <v>0</v>
      </c>
      <c r="BQ352" s="25">
        <f>IF(B6=13,IF(OR(G352=1,I352=1),0,IF(E352=D352,X352,[1]DB!BQ352)),[1]DB!BQ352)</f>
        <v>0</v>
      </c>
      <c r="BR352" s="25">
        <f>IF(B6=13,IF(OR(G352=1,I352=1),0,IF(E352=D352,AD352,[1]DB!BR352)),[1]DB!BR352)</f>
        <v>0</v>
      </c>
      <c r="BS352" s="25">
        <f>IF(B6=13,IF(OR(G352=1,I352=1),0,IF(E352=D353,R352,[1]DB!BS352)),[1]DB!BS352)</f>
        <v>7</v>
      </c>
      <c r="BT352" s="25">
        <f>IF(B6=13,IF(OR(G352=1,I352=1),0,IF(E352=D353,U352,[1]DB!BT352)),[1]DB!BT352)</f>
        <v>5</v>
      </c>
      <c r="BU352" s="25">
        <f>IF(B6=13,IF(OR(G352=1,I352=1),0,IF(E352=D353,X352,[1]DB!BU352)),[1]DB!BU352)</f>
        <v>3</v>
      </c>
      <c r="BV352" s="25">
        <f>IF(B6=13,IF(OR(G352=1,I352=1),0,IF(E352=D353,AD352,[1]DB!BV352)),[1]DB!BV352)</f>
        <v>1</v>
      </c>
      <c r="BW352" s="25">
        <f>IF(B6=13,IF(OR(G352=1,I352=1),0,IF(E352=D354,R352,[1]DB!BW352)),[1]DB!BW352)</f>
        <v>6</v>
      </c>
      <c r="BX352" s="25">
        <f>IF(B6=13,IF(OR(G352=1,I352=1),0,IF(E352=D354,U352,[1]DB!BX352)),[1]DB!BX352)</f>
        <v>6</v>
      </c>
      <c r="BY352" s="25">
        <f>IF(B6=13,IF(OR(G352=1,I352=1),0,IF(E352=D354,X352,[1]DB!BY352)),[1]DB!BY352)</f>
        <v>1</v>
      </c>
      <c r="BZ352" s="25">
        <f>IF(B6=13,IF(OR(G352=1,I352=1),0,IF(E352=D354,AD352,[1]DB!BZ352)),[1]DB!BZ352)</f>
        <v>0</v>
      </c>
      <c r="CA352" s="25">
        <f>(RANK(Y352,Y343:Y354,1)*169)+(RANK(S352,S343:S354,1)*13)+RANK(V352,V343:V354,0)</f>
        <v>1258</v>
      </c>
      <c r="CB352" s="25">
        <f>RANK(CA352,CA343:CA354,1)</f>
        <v>7</v>
      </c>
      <c r="CC352" s="25">
        <f>IF(CB352=CB343,AE352,0)+IF(CB352=CB344,AI352,0)+IF(CB352=CB345,AM352,0)+IF(CB352=CB346,AQ352,0)+IF(CB352=CB347,AU352,0)+IF(CB352=CB348,AY352,0)+IF(CB352=CB349,BC352,0)+IF(CB352=CB350,BG352,0)+IF(CB352=CB351,BK352,0)+IF(CB352=CB352,BO352,0)+IF(CB352=CB353,BS352,0)+IF(CB352=CB354,BW352,0)</f>
        <v>0</v>
      </c>
      <c r="CD352" s="25">
        <f>IF(CB352=CB343,AF352,0)+IF(CB352=CB344,AJ352,0)+IF(CB352=CB345,AN352,0)+IF(CB352=CB346,AR352,0)+IF(CB352=CB347,AV352,0)+IF(CB352=CB348,AZ352,0)+IF(CB352=CB349,BD352,0)+IF(CB352=CB350,BH352,0)+IF(CB352=CB351,BL352,0)+IF(CB352=CB352,BP352,0)+IF(CB352=CB353,BT352,0)+IF(CB352=CB354,BX352,0)</f>
        <v>0</v>
      </c>
      <c r="CE352" s="25">
        <f>IF(CB352=CB343,AG352,0)+IF(CB352=CB344,AK352,0)+IF(CB352=CB345,AO352,0)+IF(CB352=CB346,AS352,0)+IF(CB352=CB347,AW352,0)+IF(CB352=CB348,BA352,0)+IF(CB352=CB349,BE352,0)+IF(CB352=CB350,BI352,0)+IF(CB352=CB351,BM352,0)+IF(CB352=CB352,BQ352,0)+IF(CB352=CB353,BU352,0)+IF(CB352=CB354,BY352,0)</f>
        <v>0</v>
      </c>
      <c r="CF352" s="25">
        <f>(RANK(CE352,CE343:CE354,1)*169)+(RANK(CC352,CC343:CC354,1)*13)+RANK(CD352,CD343:CD354,0)</f>
        <v>183</v>
      </c>
      <c r="CG352" s="25">
        <f>CB352+(RANK(CF352,CF343:CF354,1)*0.01)</f>
        <v>7.01</v>
      </c>
      <c r="CH352" s="25">
        <f>IF(COUNTIF(CG343:CG354,CG352)=2,IF(CG352=CG343,1,0)+IF(CG352=CG344,2,0)+IF(CG352=CG345,3,0)+IF(CG352=CG346,4,0)+IF(CG352=CG347,5,0)+IF(CG352=CG348,6,0)+IF(CG352=CG349,7,0)+IF(CG352=CG350,8,0)+IF(CG352=CG351,9,0)+IF(CG352=CG352,10,0)+IF(CG352=CG353,11,0)+IF(CG352=CG354,12,0)-10,0)</f>
        <v>0</v>
      </c>
      <c r="CI352" s="25">
        <f t="shared" si="29"/>
        <v>0</v>
      </c>
      <c r="CJ352" s="25">
        <f t="shared" si="30"/>
        <v>7.01</v>
      </c>
      <c r="CK352" s="25">
        <f>(RANK(CJ352,CJ343:CJ354,1)*17850625)+(RANK(K352,K343:K354,0)*274625)+(RANK(M352,M343:M354,0)*4225)+(RANK(AC352,AC343:AC354,1)*65)+RANK(C352,C343:C354,0)</f>
        <v>125237975</v>
      </c>
      <c r="CL352" s="25">
        <f>RANK(CK352,CK343:CK354,0)</f>
        <v>6</v>
      </c>
    </row>
    <row r="353" spans="1:90" x14ac:dyDescent="0.15">
      <c r="A353" s="25" t="str">
        <f>[1]DB!A353</f>
        <v>Randers</v>
      </c>
      <c r="B353" s="25" t="str">
        <f>[1]DB!B353</f>
        <v>Randers (4)</v>
      </c>
      <c r="C353" s="25">
        <f>[1]DB!C353</f>
        <v>40</v>
      </c>
      <c r="D353" s="25">
        <f t="shared" si="26"/>
        <v>10</v>
      </c>
      <c r="E353" s="25">
        <f t="shared" si="31"/>
        <v>9</v>
      </c>
      <c r="F353" s="25">
        <f>[1]DB!G353</f>
        <v>0</v>
      </c>
      <c r="G353" s="25">
        <f>IF(B6=13,DGET(A11:K75,"Dis E",X520:X521),F353)</f>
        <v>0</v>
      </c>
      <c r="H353" s="25">
        <f>[1]DB!I353</f>
        <v>0</v>
      </c>
      <c r="I353" s="25">
        <f>IF(B6=13,DGET(A11:K75,"Udm E",X520:X521),H353)</f>
        <v>0</v>
      </c>
      <c r="J353" s="25">
        <f>[1]DB!K353</f>
        <v>0</v>
      </c>
      <c r="K353" s="25">
        <f>IF(B6=13,DGET(A11:K75,"MR E",X520:X521),J353)</f>
        <v>0</v>
      </c>
      <c r="L353" s="25">
        <f>[1]DB!M353</f>
        <v>0</v>
      </c>
      <c r="M353" s="25">
        <f>IF(B6=13,DGET(A11:K75,"Res E",X520:X521),L353)</f>
        <v>0</v>
      </c>
      <c r="N353" s="25">
        <f>[1]DB!O353</f>
        <v>9</v>
      </c>
      <c r="O353" s="25">
        <f>IF(B6=13,IF(AND(G353=0,I353=0),N353+1,0),N353)</f>
        <v>10</v>
      </c>
      <c r="P353" s="25">
        <f>[1]DB!S353</f>
        <v>59</v>
      </c>
      <c r="Q353" s="25">
        <f>IF(A353="",0,DGET(A11:AF75,"Total",X520:X521))</f>
        <v>6</v>
      </c>
      <c r="R353" s="25">
        <f>IF(A353="",0,DGET(A11:AF75,"ES N",X520:X521))</f>
        <v>6</v>
      </c>
      <c r="S353" s="25">
        <f>IF(B6=13,IF(OR(G353=1,I353=1),0,P353+R353),P353)</f>
        <v>65</v>
      </c>
      <c r="T353" s="25">
        <f>[1]DB!V353</f>
        <v>62</v>
      </c>
      <c r="U353" s="25">
        <f>IF(A353="",0,DGET(A342:Q354,"Total N",X546:X547))</f>
        <v>7</v>
      </c>
      <c r="V353" s="25">
        <f>IF(B6=13,IF(OR(G353=1,I353=1),0,T353+U353),T353)</f>
        <v>69</v>
      </c>
      <c r="W353" s="25">
        <f>[1]DB!Y353</f>
        <v>11</v>
      </c>
      <c r="X353" s="25">
        <f t="shared" si="27"/>
        <v>0</v>
      </c>
      <c r="Y353" s="25">
        <f>IF(B6=13,IF(OR(G353=1,I353=1),0,W353+X353),W353)</f>
        <v>11</v>
      </c>
      <c r="Z353" s="25">
        <f>[1]DB!AC353</f>
        <v>6</v>
      </c>
      <c r="AA353" s="25">
        <f>IF(A353="",0,DGET(A11:AF75,"BU Pl.",X520:X521))</f>
        <v>48</v>
      </c>
      <c r="AB353" s="25">
        <f t="shared" si="28"/>
        <v>3126</v>
      </c>
      <c r="AC353" s="25">
        <f>IF(B6=13,RANK(AB353,AB343:AB354,1),Z353)</f>
        <v>6</v>
      </c>
      <c r="AD353" s="25">
        <f>IF(B6=13,IF(AA353&gt;DGET(A342:AC354,"BU N",X546:X547),1,IF(AA353=DGET(A342:AC354,"BU N",X546:X547),0,-1)),0)</f>
        <v>-1</v>
      </c>
      <c r="AE353" s="25">
        <f>IF(B6=13,IF(OR(G353=1,I353=1),0,IF(E353=D343,R353,[1]DB!AE353)),[1]DB!AE353)</f>
        <v>7</v>
      </c>
      <c r="AF353" s="25">
        <f>IF(B6=13,IF(OR(G353=1,I353=1),0,IF(E353=D343,U353,[1]DB!AF353)),[1]DB!AF353)</f>
        <v>6</v>
      </c>
      <c r="AG353" s="25">
        <f>IF(B6=13,IF(OR(G353=1,I353=1),0,IF(E353=D343,X353,[1]DB!AG353)),[1]DB!AG353)</f>
        <v>3</v>
      </c>
      <c r="AH353" s="25">
        <f>IF(B6=13,IF(OR(G353=1,I353=1),0,IF(E353=D343,AD353,[1]DB!AH353)),[1]DB!AH353)</f>
        <v>1</v>
      </c>
      <c r="AI353" s="25">
        <f>IF(B6=13,IF(OR(G353=1,I353=1),0,IF(E353=D344,R353,[1]DB!AI353)),[1]DB!AI353)</f>
        <v>0</v>
      </c>
      <c r="AJ353" s="25">
        <f>IF(B6=13,IF(OR(G353=1,I353=1),0,IF(E353=D344,U353,[1]DB!AJ353)),[1]DB!AJ353)</f>
        <v>0</v>
      </c>
      <c r="AK353" s="25">
        <f>IF(B6=13,IF(OR(G353=1,I353=1),0,IF(E353=D344,X353,[1]DB!AK353)),[1]DB!AK353)</f>
        <v>0</v>
      </c>
      <c r="AL353" s="25">
        <f>IF(B6=13,IF(OR(G353=1,I353=1),0,IF(E353=D344,AD353,[1]DB!AL353)),[1]DB!AL353)</f>
        <v>0</v>
      </c>
      <c r="AM353" s="25">
        <f>IF(B6=13,IF(OR(G353=1,I353=1),0,IF(E353=D345,R353,[1]DB!AM353)),[1]DB!AM353)</f>
        <v>6</v>
      </c>
      <c r="AN353" s="25">
        <f>IF(B6=13,IF(OR(G353=1,I353=1),0,IF(E353=D345,U353,[1]DB!AN353)),[1]DB!AN353)</f>
        <v>8</v>
      </c>
      <c r="AO353" s="25">
        <f>IF(B6=13,IF(OR(G353=1,I353=1),0,IF(E353=D345,X353,[1]DB!AO353)),[1]DB!AO353)</f>
        <v>0</v>
      </c>
      <c r="AP353" s="25">
        <f>IF(B6=13,IF(OR(G353=1,I353=1),0,IF(E353=D345,AD353,[1]DB!AP353)),[1]DB!AP353)</f>
        <v>-1</v>
      </c>
      <c r="AQ353" s="25">
        <f>IF(B6=13,IF(OR(G353=1,I353=1),0,IF(E353=D346,R353,[1]DB!AQ353)),[1]DB!AQ353)</f>
        <v>5</v>
      </c>
      <c r="AR353" s="25">
        <f>IF(B6=13,IF(OR(G353=1,I353=1),0,IF(E353=D346,U353,[1]DB!AR353)),[1]DB!AR353)</f>
        <v>6</v>
      </c>
      <c r="AS353" s="25">
        <f>IF(B6=13,IF(OR(G353=1,I353=1),0,IF(E353=D346,X353,[1]DB!AS353)),[1]DB!AS353)</f>
        <v>0</v>
      </c>
      <c r="AT353" s="25">
        <f>IF(B6=13,IF(OR(G353=1,I353=1),0,IF(E353=D346,AD353,[1]DB!AT353)),[1]DB!AT353)</f>
        <v>-1</v>
      </c>
      <c r="AU353" s="25">
        <f>IF(B6=13,IF(OR(G353=1,I353=1),0,IF(E353=D347,R353,[1]DB!AU353)),[1]DB!AU353)</f>
        <v>7</v>
      </c>
      <c r="AV353" s="25">
        <f>IF(B6=13,IF(OR(G353=1,I353=1),0,IF(E353=D347,U353,[1]DB!AV353)),[1]DB!AV353)</f>
        <v>8</v>
      </c>
      <c r="AW353" s="25">
        <f>IF(B6=13,IF(OR(G353=1,I353=1),0,IF(E353=D347,X353,[1]DB!AW353)),[1]DB!AW353)</f>
        <v>0</v>
      </c>
      <c r="AX353" s="25">
        <f>IF(B6=13,IF(OR(G353=1,I353=1),0,IF(E353=D347,AD353,[1]DB!AX353)),[1]DB!AX353)</f>
        <v>-1</v>
      </c>
      <c r="AY353" s="25">
        <f>IF(B6=13,IF(OR(G353=1,I353=1),0,IF(E353=D348,R353,[1]DB!AY353)),[1]DB!AY353)</f>
        <v>9</v>
      </c>
      <c r="AZ353" s="25">
        <f>IF(B6=13,IF(OR(G353=1,I353=1),0,IF(E353=D348,U353,[1]DB!AZ353)),[1]DB!AZ353)</f>
        <v>8</v>
      </c>
      <c r="BA353" s="25">
        <f>IF(B6=13,IF(OR(G353=1,I353=1),0,IF(E353=D348,X353,[1]DB!BA353)),[1]DB!BA353)</f>
        <v>3</v>
      </c>
      <c r="BB353" s="25">
        <f>IF(B6=13,IF(OR(G353=1,I353=1),0,IF(E353=D348,AD353,[1]DB!BB353)),[1]DB!BB353)</f>
        <v>1</v>
      </c>
      <c r="BC353" s="25">
        <f>IF(B6=13,IF(OR(G353=1,I353=1),0,IF(E353=D349,R353,[1]DB!BC353)),[1]DB!BC353)</f>
        <v>8</v>
      </c>
      <c r="BD353" s="25">
        <f>IF(B6=13,IF(OR(G353=1,I353=1),0,IF(E353=D349,U353,[1]DB!BD353)),[1]DB!BD353)</f>
        <v>7</v>
      </c>
      <c r="BE353" s="25">
        <f>IF(B6=13,IF(OR(G353=1,I353=1),0,IF(E353=D349,X353,[1]DB!BE353)),[1]DB!BE353)</f>
        <v>3</v>
      </c>
      <c r="BF353" s="25">
        <f>IF(B6=13,IF(OR(G353=1,I353=1),0,IF(E353=D349,AD353,[1]DB!BF353)),[1]DB!BF353)</f>
        <v>1</v>
      </c>
      <c r="BG353" s="25">
        <f>IF(B6=13,IF(OR(G353=1,I353=1),0,IF(E353=D350,R353,[1]DB!BG353)),[1]DB!BG353)</f>
        <v>6</v>
      </c>
      <c r="BH353" s="25">
        <f>IF(B6=13,IF(OR(G353=1,I353=1),0,IF(E353=D350,U353,[1]DB!BH353)),[1]DB!BH353)</f>
        <v>6</v>
      </c>
      <c r="BI353" s="25">
        <f>IF(B6=13,IF(OR(G353=1,I353=1),0,IF(E353=D350,X353,[1]DB!BI353)),[1]DB!BI353)</f>
        <v>1</v>
      </c>
      <c r="BJ353" s="25">
        <f>IF(B6=13,IF(OR(G353=1,I353=1),0,IF(E353=D350,AD353,[1]DB!BJ353)),[1]DB!BJ353)</f>
        <v>1</v>
      </c>
      <c r="BK353" s="25">
        <f>IF(B6=13,IF(OR(G353=1,I353=1),0,IF(E353=D351,R353,[1]DB!BK353)),[1]DB!BK353)</f>
        <v>6</v>
      </c>
      <c r="BL353" s="25">
        <f>IF(B6=13,IF(OR(G353=1,I353=1),0,IF(E353=D351,U353,[1]DB!BL353)),[1]DB!BL353)</f>
        <v>7</v>
      </c>
      <c r="BM353" s="25">
        <f>IF(B6=13,IF(OR(G353=1,I353=1),0,IF(E353=D351,X353,[1]DB!BM353)),[1]DB!BM353)</f>
        <v>0</v>
      </c>
      <c r="BN353" s="25">
        <f>IF(B6=13,IF(OR(G353=1,I353=1),0,IF(E353=D351,AD353,[1]DB!BN353)),[1]DB!BN353)</f>
        <v>-1</v>
      </c>
      <c r="BO353" s="25">
        <f>IF(B6=13,IF(OR(G353=1,I353=1),0,IF(E353=D352,R353,[1]DB!BO353)),[1]DB!BO353)</f>
        <v>5</v>
      </c>
      <c r="BP353" s="25">
        <f>IF(B6=13,IF(OR(G353=1,I353=1),0,IF(E353=D352,U353,[1]DB!BP353)),[1]DB!BP353)</f>
        <v>7</v>
      </c>
      <c r="BQ353" s="25">
        <f>IF(B6=13,IF(OR(G353=1,I353=1),0,IF(E353=D352,X353,[1]DB!BQ353)),[1]DB!BQ353)</f>
        <v>0</v>
      </c>
      <c r="BR353" s="25">
        <f>IF(B6=13,IF(OR(G353=1,I353=1),0,IF(E353=D352,AD353,[1]DB!BR353)),[1]DB!BR353)</f>
        <v>-1</v>
      </c>
      <c r="BS353" s="25">
        <f>IF(B6=13,IF(OR(G353=1,I353=1),0,IF(E353=D353,R353,[1]DB!BS353)),[1]DB!BS353)</f>
        <v>0</v>
      </c>
      <c r="BT353" s="25">
        <f>IF(B6=13,IF(OR(G353=1,I353=1),0,IF(E353=D353,U353,[1]DB!BT353)),[1]DB!BT353)</f>
        <v>0</v>
      </c>
      <c r="BU353" s="25">
        <f>IF(B6=13,IF(OR(G353=1,I353=1),0,IF(E353=D353,X353,[1]DB!BU353)),[1]DB!BU353)</f>
        <v>0</v>
      </c>
      <c r="BV353" s="25">
        <f>IF(B6=13,IF(OR(G353=1,I353=1),0,IF(E353=D353,AD353,[1]DB!BV353)),[1]DB!BV353)</f>
        <v>0</v>
      </c>
      <c r="BW353" s="25">
        <f>IF(B6=13,IF(OR(G353=1,I353=1),0,IF(E353=D354,R353,[1]DB!BW353)),[1]DB!BW353)</f>
        <v>6</v>
      </c>
      <c r="BX353" s="25">
        <f>IF(B6=13,IF(OR(G353=1,I353=1),0,IF(E353=D354,U353,[1]DB!BX353)),[1]DB!BX353)</f>
        <v>6</v>
      </c>
      <c r="BY353" s="25">
        <f>IF(B6=13,IF(OR(G353=1,I353=1),0,IF(E353=D354,X353,[1]DB!BY353)),[1]DB!BY353)</f>
        <v>1</v>
      </c>
      <c r="BZ353" s="25">
        <f>IF(B6=13,IF(OR(G353=1,I353=1),0,IF(E353=D354,AD353,[1]DB!BZ353)),[1]DB!BZ353)</f>
        <v>0</v>
      </c>
      <c r="CA353" s="25">
        <f>(RANK(Y353,Y343:Y354,1)*169)+(RANK(S353,S343:S354,1)*13)+RANK(V353,V343:V354,0)</f>
        <v>888</v>
      </c>
      <c r="CB353" s="25">
        <f>RANK(CA353,CA343:CA354,1)</f>
        <v>5</v>
      </c>
      <c r="CC353" s="25">
        <f>IF(CB353=CB343,AE353,0)+IF(CB353=CB344,AI353,0)+IF(CB353=CB345,AM353,0)+IF(CB353=CB346,AQ353,0)+IF(CB353=CB347,AU353,0)+IF(CB353=CB348,AY353,0)+IF(CB353=CB349,BC353,0)+IF(CB353=CB350,BG353,0)+IF(CB353=CB351,BK353,0)+IF(CB353=CB352,BO353,0)+IF(CB353=CB353,BS353,0)+IF(CB353=CB354,BW353,0)</f>
        <v>0</v>
      </c>
      <c r="CD353" s="25">
        <f>IF(CB353=CB343,AF353,0)+IF(CB353=CB344,AJ353,0)+IF(CB353=CB345,AN353,0)+IF(CB353=CB346,AR353,0)+IF(CB353=CB347,AV353,0)+IF(CB353=CB348,AZ353,0)+IF(CB353=CB349,BD353,0)+IF(CB353=CB350,BH353,0)+IF(CB353=CB351,BL353,0)+IF(CB353=CB352,BP353,0)+IF(CB353=CB353,BT353,0)+IF(CB353=CB354,BX353,0)</f>
        <v>0</v>
      </c>
      <c r="CE353" s="25">
        <f>IF(CB353=CB343,AG353,0)+IF(CB353=CB344,AK353,0)+IF(CB353=CB345,AO353,0)+IF(CB353=CB346,AS353,0)+IF(CB353=CB347,AW353,0)+IF(CB353=CB348,BA353,0)+IF(CB353=CB349,BE353,0)+IF(CB353=CB350,BI353,0)+IF(CB353=CB351,BM353,0)+IF(CB353=CB352,BQ353,0)+IF(CB353=CB353,BU353,0)+IF(CB353=CB354,BY353,0)</f>
        <v>0</v>
      </c>
      <c r="CF353" s="25">
        <f>(RANK(CE353,CE343:CE354,1)*169)+(RANK(CC353,CC343:CC354,1)*13)+RANK(CD353,CD343:CD354,0)</f>
        <v>183</v>
      </c>
      <c r="CG353" s="25">
        <f>CB353+(RANK(CF353,CF343:CF354,1)*0.01)</f>
        <v>5.01</v>
      </c>
      <c r="CH353" s="25">
        <f>IF(COUNTIF(CG343:CG354,CG353)=2,IF(CG353=CG343,1,0)+IF(CG353=CG344,2,0)+IF(CG353=CG345,3,0)+IF(CG353=CG346,4,0)+IF(CG353=CG347,5,0)+IF(CG353=CG348,6,0)+IF(CG353=CG349,7,0)+IF(CG353=CG350,8,0)+IF(CG353=CG351,9,0)+IF(CG353=CG352,10,0)+IF(CG353=CG353,11,0)+IF(CG353=CG354,12,0)-11,0)</f>
        <v>0</v>
      </c>
      <c r="CI353" s="25">
        <f t="shared" si="29"/>
        <v>0</v>
      </c>
      <c r="CJ353" s="25">
        <f t="shared" si="30"/>
        <v>5.01</v>
      </c>
      <c r="CK353" s="25">
        <f>(RANK(CJ353,CJ343:CJ354,1)*17850625)+(RANK(K353,K343:K354,0)*274625)+(RANK(M353,M343:M354,0)*4225)+(RANK(AC353,AC343:AC354,1)*65)+RANK(C353,C343:C354,0)</f>
        <v>89536593</v>
      </c>
      <c r="CL353" s="25">
        <f>RANK(CK353,CK343:CK354,0)</f>
        <v>8</v>
      </c>
    </row>
    <row r="354" spans="1:90" x14ac:dyDescent="0.15">
      <c r="A354" s="25" t="str">
        <f>[1]DB!A354</f>
        <v>Idskov</v>
      </c>
      <c r="B354" s="25" t="str">
        <f>[1]DB!B354</f>
        <v>Idskov (4)</v>
      </c>
      <c r="C354" s="25">
        <f>[1]DB!C354</f>
        <v>22</v>
      </c>
      <c r="D354" s="25">
        <f t="shared" si="26"/>
        <v>8</v>
      </c>
      <c r="E354" s="25">
        <f t="shared" si="31"/>
        <v>7</v>
      </c>
      <c r="F354" s="25">
        <f>[1]DB!G354</f>
        <v>0</v>
      </c>
      <c r="G354" s="25">
        <f>IF(B6=13,DGET(A11:K75,"Dis E",Y520:Y521),F354)</f>
        <v>0</v>
      </c>
      <c r="H354" s="25">
        <f>[1]DB!I354</f>
        <v>0</v>
      </c>
      <c r="I354" s="25">
        <f>IF(B6=13,DGET(A11:K75,"Udm E",Y520:Y521),H354)</f>
        <v>0</v>
      </c>
      <c r="J354" s="25">
        <f>[1]DB!K354</f>
        <v>0</v>
      </c>
      <c r="K354" s="25">
        <f>IF(B6=13,DGET(A11:K75,"MR E",Y520:Y521),J354)</f>
        <v>0</v>
      </c>
      <c r="L354" s="25">
        <f>[1]DB!M354</f>
        <v>0</v>
      </c>
      <c r="M354" s="25">
        <f>IF(B6=13,DGET(A11:K75,"Res E",Y520:Y521),L354)</f>
        <v>0</v>
      </c>
      <c r="N354" s="25">
        <f>[1]DB!O354</f>
        <v>9</v>
      </c>
      <c r="O354" s="25">
        <f>IF(B6=13,IF(AND(G354=0,I354=0),N354+1,0),N354)</f>
        <v>10</v>
      </c>
      <c r="P354" s="25">
        <f>[1]DB!S354</f>
        <v>67</v>
      </c>
      <c r="Q354" s="25">
        <f>IF(A354="",0,DGET(A11:AF75,"Total",Y520:Y521))</f>
        <v>5</v>
      </c>
      <c r="R354" s="25">
        <f>IF(A354="",0,DGET(A11:AF75,"ES N",Y520:Y521))</f>
        <v>5</v>
      </c>
      <c r="S354" s="25">
        <f>IF(B6=13,IF(OR(G354=1,I354=1),0,P354+R354),P354)</f>
        <v>72</v>
      </c>
      <c r="T354" s="25">
        <f>[1]DB!V354</f>
        <v>59</v>
      </c>
      <c r="U354" s="25">
        <f>IF(A354="",0,DGET(A342:Q354,"Total N",Y546:Y547))</f>
        <v>5</v>
      </c>
      <c r="V354" s="25">
        <f>IF(B6=13,IF(OR(G354=1,I354=1),0,T354+U354),T354)</f>
        <v>64</v>
      </c>
      <c r="W354" s="25">
        <f>[1]DB!Y354</f>
        <v>18</v>
      </c>
      <c r="X354" s="25">
        <f t="shared" si="27"/>
        <v>1</v>
      </c>
      <c r="Y354" s="25">
        <f>IF(B6=13,IF(OR(G354=1,I354=1),0,W354+X354),W354)</f>
        <v>19</v>
      </c>
      <c r="Z354" s="25">
        <f>[1]DB!AC354</f>
        <v>12</v>
      </c>
      <c r="AA354" s="25">
        <f>IF(A354="",0,DGET(A11:AF75,"BU Pl.",Y520:Y521))</f>
        <v>32</v>
      </c>
      <c r="AB354" s="25">
        <f t="shared" si="28"/>
        <v>2092</v>
      </c>
      <c r="AC354" s="25">
        <f>IF(B6=13,RANK(AB354,AB343:AB354,1),Z354)</f>
        <v>5</v>
      </c>
      <c r="AD354" s="25">
        <f>IF(B6=13,IF(AA354&gt;DGET(A342:AC354,"BU N",Y546:Y547),1,IF(AA354=DGET(A342:AC354,"BU N",Y546:Y547),0,-1)),0)</f>
        <v>1</v>
      </c>
      <c r="AE354" s="25">
        <f>IF(B6=13,IF(OR(G354=1,I354=1),0,IF(E354=D343,R354,[1]DB!AE354)),[1]DB!AE354)</f>
        <v>6</v>
      </c>
      <c r="AF354" s="25">
        <f>IF(B6=13,IF(OR(G354=1,I354=1),0,IF(E354=D343,U354,[1]DB!AF354)),[1]DB!AF354)</f>
        <v>7</v>
      </c>
      <c r="AG354" s="25">
        <f>IF(B6=13,IF(OR(G354=1,I354=1),0,IF(E354=D343,X354,[1]DB!AG354)),[1]DB!AG354)</f>
        <v>0</v>
      </c>
      <c r="AH354" s="25">
        <f>IF(B6=13,IF(OR(G354=1,I354=1),0,IF(E354=D343,AD354,[1]DB!AH354)),[1]DB!AH354)</f>
        <v>-1</v>
      </c>
      <c r="AI354" s="25">
        <f>IF(B6=13,IF(OR(G354=1,I354=1),0,IF(E354=D344,R354,[1]DB!AI354)),[1]DB!AI354)</f>
        <v>7</v>
      </c>
      <c r="AJ354" s="25">
        <f>IF(B6=13,IF(OR(G354=1,I354=1),0,IF(E354=D344,U354,[1]DB!AJ354)),[1]DB!AJ354)</f>
        <v>6</v>
      </c>
      <c r="AK354" s="25">
        <f>IF(B6=13,IF(OR(G354=1,I354=1),0,IF(E354=D344,X354,[1]DB!AK354)),[1]DB!AK354)</f>
        <v>3</v>
      </c>
      <c r="AL354" s="25">
        <f>IF(B6=13,IF(OR(G354=1,I354=1),0,IF(E354=D344,AD354,[1]DB!AL354)),[1]DB!AL354)</f>
        <v>1</v>
      </c>
      <c r="AM354" s="25">
        <f>IF(B6=13,IF(OR(G354=1,I354=1),0,IF(E354=D345,R354,[1]DB!AM354)),[1]DB!AM354)</f>
        <v>8</v>
      </c>
      <c r="AN354" s="25">
        <f>IF(B6=13,IF(OR(G354=1,I354=1),0,IF(E354=D345,U354,[1]DB!AN354)),[1]DB!AN354)</f>
        <v>8</v>
      </c>
      <c r="AO354" s="25">
        <f>IF(B6=13,IF(OR(G354=1,I354=1),0,IF(E354=D345,X354,[1]DB!AO354)),[1]DB!AO354)</f>
        <v>1</v>
      </c>
      <c r="AP354" s="25">
        <f>IF(B6=13,IF(OR(G354=1,I354=1),0,IF(E354=D345,AD354,[1]DB!AP354)),[1]DB!AP354)</f>
        <v>1</v>
      </c>
      <c r="AQ354" s="25">
        <f>IF(B6=13,IF(OR(G354=1,I354=1),0,IF(E354=D346,R354,[1]DB!AQ354)),[1]DB!AQ354)</f>
        <v>9</v>
      </c>
      <c r="AR354" s="25">
        <f>IF(B6=13,IF(OR(G354=1,I354=1),0,IF(E354=D346,U354,[1]DB!AR354)),[1]DB!AR354)</f>
        <v>7</v>
      </c>
      <c r="AS354" s="25">
        <f>IF(B6=13,IF(OR(G354=1,I354=1),0,IF(E354=D346,X354,[1]DB!AS354)),[1]DB!AS354)</f>
        <v>3</v>
      </c>
      <c r="AT354" s="25">
        <f>IF(B6=13,IF(OR(G354=1,I354=1),0,IF(E354=D346,AD354,[1]DB!AT354)),[1]DB!AT354)</f>
        <v>1</v>
      </c>
      <c r="AU354" s="25">
        <f>IF(B6=13,IF(OR(G354=1,I354=1),0,IF(E354=D347,R354,[1]DB!AU354)),[1]DB!AU354)</f>
        <v>9</v>
      </c>
      <c r="AV354" s="25">
        <f>IF(B6=13,IF(OR(G354=1,I354=1),0,IF(E354=D347,U354,[1]DB!AV354)),[1]DB!AV354)</f>
        <v>7</v>
      </c>
      <c r="AW354" s="25">
        <f>IF(B6=13,IF(OR(G354=1,I354=1),0,IF(E354=D347,X354,[1]DB!AW354)),[1]DB!AW354)</f>
        <v>3</v>
      </c>
      <c r="AX354" s="25">
        <f>IF(B6=13,IF(OR(G354=1,I354=1),0,IF(E354=D347,AD354,[1]DB!AX354)),[1]DB!AX354)</f>
        <v>1</v>
      </c>
      <c r="AY354" s="25">
        <f>IF(B6=13,IF(OR(G354=1,I354=1),0,IF(E354=D348,R354,[1]DB!AY354)),[1]DB!AY354)</f>
        <v>8</v>
      </c>
      <c r="AZ354" s="25">
        <f>IF(B6=13,IF(OR(G354=1,I354=1),0,IF(E354=D348,U354,[1]DB!AZ354)),[1]DB!AZ354)</f>
        <v>6</v>
      </c>
      <c r="BA354" s="25">
        <f>IF(B6=13,IF(OR(G354=1,I354=1),0,IF(E354=D348,X354,[1]DB!BA354)),[1]DB!BA354)</f>
        <v>3</v>
      </c>
      <c r="BB354" s="25">
        <f>IF(B6=13,IF(OR(G354=1,I354=1),0,IF(E354=D348,AD354,[1]DB!BB354)),[1]DB!BB354)</f>
        <v>1</v>
      </c>
      <c r="BC354" s="25">
        <f>IF(B6=13,IF(OR(G354=1,I354=1),0,IF(E354=D349,R354,[1]DB!BC354)),[1]DB!BC354)</f>
        <v>5</v>
      </c>
      <c r="BD354" s="25">
        <f>IF(B6=13,IF(OR(G354=1,I354=1),0,IF(E354=D349,U354,[1]DB!BD354)),[1]DB!BD354)</f>
        <v>5</v>
      </c>
      <c r="BE354" s="25">
        <f>IF(B6=13,IF(OR(G354=1,I354=1),0,IF(E354=D349,X354,[1]DB!BE354)),[1]DB!BE354)</f>
        <v>1</v>
      </c>
      <c r="BF354" s="25">
        <f>IF(B6=13,IF(OR(G354=1,I354=1),0,IF(E354=D349,AD354,[1]DB!BF354)),[1]DB!BF354)</f>
        <v>1</v>
      </c>
      <c r="BG354" s="25">
        <f>IF(B6=13,IF(OR(G354=1,I354=1),0,IF(E354=D350,R354,[1]DB!BG354)),[1]DB!BG354)</f>
        <v>8</v>
      </c>
      <c r="BH354" s="25">
        <f>IF(B6=13,IF(OR(G354=1,I354=1),0,IF(E354=D350,U354,[1]DB!BH354)),[1]DB!BH354)</f>
        <v>6</v>
      </c>
      <c r="BI354" s="25">
        <f>IF(B6=13,IF(OR(G354=1,I354=1),0,IF(E354=D350,X354,[1]DB!BI354)),[1]DB!BI354)</f>
        <v>3</v>
      </c>
      <c r="BJ354" s="25">
        <f>IF(B6=13,IF(OR(G354=1,I354=1),0,IF(E354=D350,AD354,[1]DB!BJ354)),[1]DB!BJ354)</f>
        <v>1</v>
      </c>
      <c r="BK354" s="25">
        <f>IF(B6=13,IF(OR(G354=1,I354=1),0,IF(E354=D351,R354,[1]DB!BK354)),[1]DB!BK354)</f>
        <v>0</v>
      </c>
      <c r="BL354" s="25">
        <f>IF(B6=13,IF(OR(G354=1,I354=1),0,IF(E354=D351,U354,[1]DB!BL354)),[1]DB!BL354)</f>
        <v>0</v>
      </c>
      <c r="BM354" s="25">
        <f>IF(B6=13,IF(OR(G354=1,I354=1),0,IF(E354=D351,X354,[1]DB!BM354)),[1]DB!BM354)</f>
        <v>0</v>
      </c>
      <c r="BN354" s="25">
        <f>IF(B6=13,IF(OR(G354=1,I354=1),0,IF(E354=D351,AD354,[1]DB!BN354)),[1]DB!BN354)</f>
        <v>0</v>
      </c>
      <c r="BO354" s="25">
        <f>IF(B6=13,IF(OR(G354=1,I354=1),0,IF(E354=D352,R354,[1]DB!BO354)),[1]DB!BO354)</f>
        <v>6</v>
      </c>
      <c r="BP354" s="25">
        <f>IF(B6=13,IF(OR(G354=1,I354=1),0,IF(E354=D352,U354,[1]DB!BP354)),[1]DB!BP354)</f>
        <v>6</v>
      </c>
      <c r="BQ354" s="25">
        <f>IF(B6=13,IF(OR(G354=1,I354=1),0,IF(E354=D352,X354,[1]DB!BQ354)),[1]DB!BQ354)</f>
        <v>1</v>
      </c>
      <c r="BR354" s="25">
        <f>IF(B6=13,IF(OR(G354=1,I354=1),0,IF(E354=D352,AD354,[1]DB!BR354)),[1]DB!BR354)</f>
        <v>0</v>
      </c>
      <c r="BS354" s="25">
        <f>IF(B6=13,IF(OR(G354=1,I354=1),0,IF(E354=D353,R354,[1]DB!BS354)),[1]DB!BS354)</f>
        <v>6</v>
      </c>
      <c r="BT354" s="25">
        <f>IF(B6=13,IF(OR(G354=1,I354=1),0,IF(E354=D353,U354,[1]DB!BT354)),[1]DB!BT354)</f>
        <v>6</v>
      </c>
      <c r="BU354" s="25">
        <f>IF(B6=13,IF(OR(G354=1,I354=1),0,IF(E354=D353,X354,[1]DB!BU354)),[1]DB!BU354)</f>
        <v>1</v>
      </c>
      <c r="BV354" s="25">
        <f>IF(B6=13,IF(OR(G354=1,I354=1),0,IF(E354=D353,AD354,[1]DB!BV354)),[1]DB!BV354)</f>
        <v>0</v>
      </c>
      <c r="BW354" s="25">
        <f>IF(B6=13,IF(OR(G354=1,I354=1),0,IF(E354=D354,R354,[1]DB!BW354)),[1]DB!BW354)</f>
        <v>0</v>
      </c>
      <c r="BX354" s="25">
        <f>IF(B6=13,IF(OR(G354=1,I354=1),0,IF(E354=D354,U354,[1]DB!BX354)),[1]DB!BX354)</f>
        <v>0</v>
      </c>
      <c r="BY354" s="25">
        <f>IF(B6=13,IF(OR(G354=1,I354=1),0,IF(E354=D354,X354,[1]DB!BY354)),[1]DB!BY354)</f>
        <v>0</v>
      </c>
      <c r="BZ354" s="25">
        <f>IF(B6=13,IF(OR(G354=1,I354=1),0,IF(E354=D354,AD354,[1]DB!BZ354)),[1]DB!BZ354)</f>
        <v>0</v>
      </c>
      <c r="CA354" s="25">
        <f>(RANK(Y354,Y343:Y354,1)*169)+(RANK(S354,S343:S354,1)*13)+RANK(V354,V343:V354,0)</f>
        <v>2012</v>
      </c>
      <c r="CB354" s="25">
        <f>RANK(CA354,CA343:CA354,1)</f>
        <v>11</v>
      </c>
      <c r="CC354" s="25">
        <f>IF(CB354=CB343,AE354,0)+IF(CB354=CB344,AI354,0)+IF(CB354=CB345,AM354,0)+IF(CB354=CB346,AQ354,0)+IF(CB354=CB347,AU354,0)+IF(CB354=CB348,AY354,0)+IF(CB354=CB349,BC354,0)+IF(CB354=CB350,BG354,0)+IF(CB354=CB351,BK354,0)+IF(CB354=CB352,BO354,0)+IF(CB354=CB353,BS354,0)+IF(CB354=CB354,BW354,0)</f>
        <v>0</v>
      </c>
      <c r="CD354" s="25">
        <f>IF(CB354=CB343,AF354,0)+IF(CB354=CB344,AJ354,0)+IF(CB354=CB345,AN354,0)+IF(CB354=CB346,AR354,0)+IF(CB354=CB347,AV354,0)+IF(CB354=CB348,AZ354,0)+IF(CB354=CB349,BD354,0)+IF(CB354=CB350,BH354,0)+IF(CB354=CB351,BL354,0)+IF(CB354=CB352,BP354,0)+IF(CB354=CB353,BT354,0)+IF(CB354=CB354,BX354,0)</f>
        <v>0</v>
      </c>
      <c r="CE354" s="25">
        <f>IF(CB354=CB343,AG354,0)+IF(CB354=CB344,AK354,0)+IF(CB354=CB345,AO354,0)+IF(CB354=CB346,AS354,0)+IF(CB354=CB347,AW354,0)+IF(CB354=CB348,BA354,0)+IF(CB354=CB349,BE354,0)+IF(CB354=CB350,BI354,0)+IF(CB354=CB351,BM354,0)+IF(CB354=CB352,BQ354,0)+IF(CB354=CB353,BU354,0)+IF(CB354=CB354,BY354,0)</f>
        <v>0</v>
      </c>
      <c r="CF354" s="25">
        <f>(RANK(CE354,CE343:CE354,1)*169)+(RANK(CC354,CC343:CC354,1)*13)+RANK(CD354,CD343:CD354,0)</f>
        <v>183</v>
      </c>
      <c r="CG354" s="25">
        <f>CB354+(RANK(CF354,CF343:CF354,1)*0.01)</f>
        <v>11.01</v>
      </c>
      <c r="CH354" s="25">
        <f>IF(COUNTIF(CG343:CG354,CG354)=2,IF(CG354=CG343,1,0)+IF(CG354=CG344,2,0)+IF(CG354=CG345,3,0)+IF(CG354=CG346,4,0)+IF(CG354=CG347,5,0)+IF(CG354=CG348,6,0)+IF(CG354=CG349,7,0)+IF(CG354=CG350,8,0)+IF(CG354=CG351,9,0)+IF(CG354=CG352,10,0)+IF(CG354=CG353,11,0)+IF(CG354=CG354,12,0)-12,0)</f>
        <v>0</v>
      </c>
      <c r="CI354" s="25">
        <f t="shared" si="29"/>
        <v>0</v>
      </c>
      <c r="CJ354" s="25">
        <f t="shared" si="30"/>
        <v>11.01</v>
      </c>
      <c r="CK354" s="25">
        <f>(RANK(CJ354,CJ343:CJ354,1)*17850625)+(RANK(K354,K343:K354,0)*274625)+(RANK(M354,M343:M354,0)*4225)+(RANK(AC354,AC343:AC354,1)*65)+RANK(C354,C343:C354,0)</f>
        <v>196640284</v>
      </c>
      <c r="CL354" s="25">
        <f>RANK(CK354,CK343:CK354,0)</f>
        <v>2</v>
      </c>
    </row>
    <row r="355" spans="1:90" x14ac:dyDescent="0.15">
      <c r="A355" s="25" t="s">
        <v>17</v>
      </c>
      <c r="B355" s="25" t="s">
        <v>86</v>
      </c>
      <c r="C355" s="25" t="s">
        <v>45</v>
      </c>
      <c r="D355" s="25" t="s">
        <v>102</v>
      </c>
      <c r="E355" s="25" t="s">
        <v>103</v>
      </c>
      <c r="F355" s="25" t="s">
        <v>87</v>
      </c>
      <c r="G355" s="25" t="s">
        <v>88</v>
      </c>
      <c r="H355" s="25" t="s">
        <v>89</v>
      </c>
      <c r="I355" s="25" t="s">
        <v>90</v>
      </c>
      <c r="J355" s="25" t="s">
        <v>91</v>
      </c>
      <c r="K355" s="25" t="s">
        <v>92</v>
      </c>
      <c r="L355" s="25" t="s">
        <v>93</v>
      </c>
      <c r="M355" s="25" t="s">
        <v>94</v>
      </c>
      <c r="N355" s="25" t="s">
        <v>95</v>
      </c>
      <c r="O355" s="25" t="s">
        <v>96</v>
      </c>
      <c r="P355" s="25" t="s">
        <v>78</v>
      </c>
      <c r="Q355" s="25" t="s">
        <v>104</v>
      </c>
      <c r="R355" s="25" t="s">
        <v>73</v>
      </c>
      <c r="S355" s="25" t="s">
        <v>97</v>
      </c>
      <c r="T355" s="25" t="s">
        <v>98</v>
      </c>
      <c r="U355" s="25" t="s">
        <v>105</v>
      </c>
      <c r="V355" s="25" t="s">
        <v>99</v>
      </c>
      <c r="W355" s="25" t="s">
        <v>100</v>
      </c>
      <c r="X355" s="25" t="s">
        <v>106</v>
      </c>
      <c r="Y355" s="25" t="s">
        <v>101</v>
      </c>
      <c r="Z355" s="25" t="s">
        <v>107</v>
      </c>
      <c r="AA355" s="25" t="s">
        <v>79</v>
      </c>
      <c r="AB355" s="25" t="s">
        <v>109</v>
      </c>
      <c r="AC355" s="25" t="s">
        <v>108</v>
      </c>
      <c r="AD355" s="25" t="s">
        <v>110</v>
      </c>
      <c r="AE355" s="175" t="str">
        <f>A356</f>
        <v>Livpool</v>
      </c>
      <c r="AF355" s="175"/>
      <c r="AG355" s="175"/>
      <c r="AH355" s="106"/>
      <c r="AI355" s="175" t="str">
        <f>A357</f>
        <v>Himbo</v>
      </c>
      <c r="AJ355" s="175"/>
      <c r="AK355" s="175"/>
      <c r="AL355" s="175"/>
      <c r="AM355" s="175" t="str">
        <f>A358</f>
        <v>Hede</v>
      </c>
      <c r="AN355" s="175"/>
      <c r="AO355" s="175"/>
      <c r="AP355" s="175"/>
      <c r="AQ355" s="175" t="str">
        <f>A359</f>
        <v>Murer</v>
      </c>
      <c r="AR355" s="175"/>
      <c r="AS355" s="175"/>
      <c r="AT355" s="175"/>
      <c r="AU355" s="175" t="str">
        <f>A360</f>
        <v>Cottee</v>
      </c>
      <c r="AV355" s="175"/>
      <c r="AW355" s="175"/>
      <c r="AX355" s="175"/>
      <c r="AY355" s="175" t="str">
        <f>A361</f>
        <v>Sebjoh</v>
      </c>
      <c r="AZ355" s="175"/>
      <c r="BA355" s="175"/>
      <c r="BB355" s="175"/>
      <c r="BC355" s="175" t="str">
        <f>A362</f>
        <v>Steam</v>
      </c>
      <c r="BD355" s="175"/>
      <c r="BE355" s="175"/>
      <c r="BF355" s="175"/>
      <c r="BG355" s="175" t="str">
        <f>A363</f>
        <v>Gunners</v>
      </c>
      <c r="BH355" s="175"/>
      <c r="BI355" s="175"/>
      <c r="BJ355" s="175"/>
      <c r="BK355" s="175" t="str">
        <f>A364</f>
        <v>Select</v>
      </c>
      <c r="BL355" s="175"/>
      <c r="BM355" s="175"/>
      <c r="BN355" s="175"/>
      <c r="BO355" s="175" t="str">
        <f>A365</f>
        <v>Anderup</v>
      </c>
      <c r="BP355" s="175"/>
      <c r="BQ355" s="175"/>
      <c r="BR355" s="175"/>
      <c r="BS355" s="175" t="str">
        <f>A366</f>
        <v>Forest</v>
      </c>
      <c r="BT355" s="175"/>
      <c r="BU355" s="175"/>
      <c r="BV355" s="175"/>
      <c r="BW355" s="175" t="str">
        <f>A367</f>
        <v>Far</v>
      </c>
      <c r="BX355" s="175"/>
      <c r="BY355" s="175"/>
      <c r="BZ355" s="175"/>
      <c r="CA355" s="25" t="s">
        <v>111</v>
      </c>
      <c r="CB355" s="25" t="s">
        <v>112</v>
      </c>
      <c r="CC355" s="25" t="s">
        <v>25</v>
      </c>
      <c r="CD355" s="25" t="s">
        <v>26</v>
      </c>
      <c r="CE355" s="25" t="s">
        <v>113</v>
      </c>
      <c r="CF355" s="175" t="s">
        <v>114</v>
      </c>
      <c r="CG355" s="175"/>
      <c r="CH355" s="175">
        <v>2</v>
      </c>
      <c r="CI355" s="175"/>
      <c r="CJ355" s="106"/>
      <c r="CL355" s="25" t="s">
        <v>115</v>
      </c>
    </row>
    <row r="356" spans="1:90" x14ac:dyDescent="0.15">
      <c r="A356" s="25" t="str">
        <f>[1]DB!A356</f>
        <v>Livpool</v>
      </c>
      <c r="B356" s="25" t="str">
        <f>[1]DB!B356</f>
        <v>Livpool (5)</v>
      </c>
      <c r="C356" s="25">
        <f>[1]DB!C356</f>
        <v>28</v>
      </c>
      <c r="D356" s="25">
        <f>D343</f>
        <v>1</v>
      </c>
      <c r="E356" s="25">
        <f>IF(EVEN(D356)=D356,D356-1,D356+1)</f>
        <v>2</v>
      </c>
      <c r="F356" s="25">
        <f>[1]DB!G356</f>
        <v>0</v>
      </c>
      <c r="G356" s="25">
        <f>IF(B6=13,DGET(A11:K75,"Dis E",N522:N523),F356)</f>
        <v>0</v>
      </c>
      <c r="H356" s="25">
        <f>[1]DB!I356</f>
        <v>0</v>
      </c>
      <c r="I356" s="25">
        <f>IF(B6=13,DGET(A11:K75,"Udm E",N522:N523),H356)</f>
        <v>0</v>
      </c>
      <c r="J356" s="25">
        <f>[1]DB!K356</f>
        <v>0</v>
      </c>
      <c r="K356" s="25">
        <f>IF(B6=13,DGET(A11:K75,"MR E",N522:N523),J356)</f>
        <v>0</v>
      </c>
      <c r="L356" s="25">
        <f>[1]DB!M356</f>
        <v>0</v>
      </c>
      <c r="M356" s="25">
        <f>IF(B6=13,DGET(A11:K75,"Res E",N522:N523),L356)</f>
        <v>0</v>
      </c>
      <c r="N356" s="25">
        <f>[1]DB!O356</f>
        <v>9</v>
      </c>
      <c r="O356" s="25">
        <f>IF(B6=13,IF(AND(G356=0,I356=0),N356+1,0),N356)</f>
        <v>10</v>
      </c>
      <c r="P356" s="25">
        <f>[1]DB!S356</f>
        <v>60</v>
      </c>
      <c r="Q356" s="25">
        <f>IF(A356="",0,DGET(A11:AF75,"Total",N522:N523))</f>
        <v>5</v>
      </c>
      <c r="R356" s="25">
        <f>IF(A356="",0,DGET(A11:AF75,"ES N",N522:N523))</f>
        <v>5</v>
      </c>
      <c r="S356" s="25">
        <f>IF(B6=13,IF(OR(G356=1,I356=1),0,P356+R356),P356)</f>
        <v>65</v>
      </c>
      <c r="T356" s="25">
        <f>[1]DB!V356</f>
        <v>56</v>
      </c>
      <c r="U356" s="25">
        <f>IF(A356="",0,DGET(A355:Q367,"Total N",N546:N547))</f>
        <v>5</v>
      </c>
      <c r="V356" s="25">
        <f>IF(B6=13,IF(OR(G356=1,I356=1),0,T356+U356),T356)</f>
        <v>61</v>
      </c>
      <c r="W356" s="25">
        <f>[1]DB!Y356</f>
        <v>18</v>
      </c>
      <c r="X356" s="25">
        <f>IF(OR(G356=1,I356=1,J356&lt;&gt;K356),0,IF(R356&gt;U356,3,IF(R356=U356,1,0)))</f>
        <v>1</v>
      </c>
      <c r="Y356" s="25">
        <f>IF(B6=13,IF(OR(G356=1,I356=1),0,W356+X356),W356)</f>
        <v>19</v>
      </c>
      <c r="Z356" s="25">
        <f>[1]DB!AC356</f>
        <v>3</v>
      </c>
      <c r="AA356" s="25">
        <f>IF(A356="",0,DGET(A11:AF75,"BU Pl.",N522:N523))</f>
        <v>29</v>
      </c>
      <c r="AB356" s="25">
        <f>(AA356*65)+Z356</f>
        <v>1888</v>
      </c>
      <c r="AC356" s="25">
        <f>IF(B6=13,RANK(AB356,AB356:AB367,1),Z356)</f>
        <v>2</v>
      </c>
      <c r="AD356" s="25">
        <f>IF(B6=13,IF(AA356&gt;DGET(A355:AC367,"BU N",N546:N547),1,IF(AA356=DGET(A355:AC367,"BU N",N546:N547),0,-1)),0)</f>
        <v>-1</v>
      </c>
      <c r="AE356" s="25">
        <f>IF(B6=13,IF(OR(G356=1,I356=1),0,IF(E356=D356,R356,[1]DB!AE356)),[1]DB!AE356)</f>
        <v>0</v>
      </c>
      <c r="AF356" s="25">
        <f>IF(B6=13,IF(OR(G356=1,I356=1),0,IF(E356=D356,U356,[1]DB!AF356)),[1]DB!AF356)</f>
        <v>0</v>
      </c>
      <c r="AG356" s="25">
        <f>IF(B6=13,IF(OR(G356=1,I356=1),0,IF(E356=D356,X356,[1]DB!AG356)),[1]DB!AG356)</f>
        <v>0</v>
      </c>
      <c r="AH356" s="25">
        <f>IF(B6=13,IF(OR(G356=1,I356=1),0,IF(E356=D356,AD356,[1]DB!AH356)),[1]DB!AH356)</f>
        <v>0</v>
      </c>
      <c r="AI356" s="25">
        <f>IF(B6=13,IF(OR(G356=1,I356=1),0,IF(E356=D357,R356,[1]DB!AI356)),[1]DB!AI356)</f>
        <v>5</v>
      </c>
      <c r="AJ356" s="25">
        <f>IF(B6=13,IF(OR(G356=1,I356=1),0,IF(E356=D357,U356,[1]DB!AJ356)),[1]DB!AJ356)</f>
        <v>5</v>
      </c>
      <c r="AK356" s="25">
        <f>IF(B6=13,IF(OR(G356=1,I356=1),0,IF(E356=D357,X356,[1]DB!AK356)),[1]DB!AK356)</f>
        <v>1</v>
      </c>
      <c r="AL356" s="25">
        <f>IF(B6=13,IF(OR(G356=1,I356=1),0,IF(E356=D357,AD356,[1]DB!AL356)),[1]DB!AL356)</f>
        <v>1</v>
      </c>
      <c r="AM356" s="25">
        <f>IF(B6=13,IF(OR(G356=1,I356=1),0,IF(E356=D358,R356,[1]DB!AM356)),[1]DB!AM356)</f>
        <v>6</v>
      </c>
      <c r="AN356" s="25">
        <f>IF(B6=13,IF(OR(G356=1,I356=1),0,IF(E356=D358,U356,[1]DB!AN356)),[1]DB!AN356)</f>
        <v>7</v>
      </c>
      <c r="AO356" s="25">
        <f>IF(B6=13,IF(OR(G356=1,I356=1),0,IF(E356=D358,X356,[1]DB!AO356)),[1]DB!AO356)</f>
        <v>0</v>
      </c>
      <c r="AP356" s="25">
        <f>IF(B6=13,IF(OR(G356=1,I356=1),0,IF(E356=D358,AD356,[1]DB!AP356)),[1]DB!AP356)</f>
        <v>-1</v>
      </c>
      <c r="AQ356" s="25">
        <f>IF(B6=13,IF(OR(G356=1,I356=1),0,IF(E356=D359,R356,[1]DB!AQ356)),[1]DB!AQ356)</f>
        <v>0</v>
      </c>
      <c r="AR356" s="25">
        <f>IF(B6=13,IF(OR(G356=1,I356=1),0,IF(E356=D359,U356,[1]DB!AR356)),[1]DB!AR356)</f>
        <v>0</v>
      </c>
      <c r="AS356" s="25">
        <f>IF(B6=13,IF(OR(G356=1,I356=1),0,IF(E356=D359,X356,[1]DB!AS356)),[1]DB!AS356)</f>
        <v>0</v>
      </c>
      <c r="AT356" s="25">
        <f>IF(B6=13,IF(OR(G356=1,I356=1),0,IF(E356=D359,AD356,[1]DB!AT356)),[1]DB!AT356)</f>
        <v>0</v>
      </c>
      <c r="AU356" s="25">
        <f>IF(B6=13,IF(OR(G356=1,I356=1),0,IF(E356=D360,R356,[1]DB!AU356)),[1]DB!AU356)</f>
        <v>7</v>
      </c>
      <c r="AV356" s="25">
        <f>IF(B6=13,IF(OR(G356=1,I356=1),0,IF(E356=D360,U356,[1]DB!AV356)),[1]DB!AV356)</f>
        <v>6</v>
      </c>
      <c r="AW356" s="25">
        <f>IF(B6=13,IF(OR(G356=1,I356=1),0,IF(E356=D360,X356,[1]DB!AW356)),[1]DB!AW356)</f>
        <v>3</v>
      </c>
      <c r="AX356" s="25">
        <f>IF(B6=13,IF(OR(G356=1,I356=1),0,IF(E356=D360,AD356,[1]DB!AX356)),[1]DB!AX356)</f>
        <v>1</v>
      </c>
      <c r="AY356" s="25">
        <f>IF(B6=13,IF(OR(G356=1,I356=1),0,IF(E356=D361,R356,[1]DB!AY356)),[1]DB!AY356)</f>
        <v>5</v>
      </c>
      <c r="AZ356" s="25">
        <f>IF(B6=13,IF(OR(G356=1,I356=1),0,IF(E356=D361,U356,[1]DB!AZ356)),[1]DB!AZ356)</f>
        <v>5</v>
      </c>
      <c r="BA356" s="25">
        <f>IF(B6=13,IF(OR(G356=1,I356=1),0,IF(E356=D361,X356,[1]DB!BA356)),[1]DB!BA356)</f>
        <v>1</v>
      </c>
      <c r="BB356" s="25">
        <f>IF(B6=13,IF(OR(G356=1,I356=1),0,IF(E356=D361,AD356,[1]DB!BB356)),[1]DB!BB356)</f>
        <v>-1</v>
      </c>
      <c r="BC356" s="25">
        <f>IF(B6=13,IF(OR(G356=1,I356=1),0,IF(E356=D362,R356,[1]DB!BC356)),[1]DB!BC356)</f>
        <v>8</v>
      </c>
      <c r="BD356" s="25">
        <f>IF(B6=13,IF(OR(G356=1,I356=1),0,IF(E356=D362,U356,[1]DB!BD356)),[1]DB!BD356)</f>
        <v>7</v>
      </c>
      <c r="BE356" s="25">
        <f>IF(B6=13,IF(OR(G356=1,I356=1),0,IF(E356=D362,X356,[1]DB!BE356)),[1]DB!BE356)</f>
        <v>3</v>
      </c>
      <c r="BF356" s="25">
        <f>IF(B6=13,IF(OR(G356=1,I356=1),0,IF(E356=D362,AD356,[1]DB!BF356)),[1]DB!BF356)</f>
        <v>1</v>
      </c>
      <c r="BG356" s="25">
        <f>IF(B6=13,IF(OR(G356=1,I356=1),0,IF(E356=D363,R356,[1]DB!BG356)),[1]DB!BG356)</f>
        <v>7</v>
      </c>
      <c r="BH356" s="25">
        <f>IF(B6=13,IF(OR(G356=1,I356=1),0,IF(E356=D363,U356,[1]DB!BH356)),[1]DB!BH356)</f>
        <v>6</v>
      </c>
      <c r="BI356" s="25">
        <f>IF(B6=13,IF(OR(G356=1,I356=1),0,IF(E356=D363,X356,[1]DB!BI356)),[1]DB!BI356)</f>
        <v>3</v>
      </c>
      <c r="BJ356" s="25">
        <f>IF(B6=13,IF(OR(G356=1,I356=1),0,IF(E356=D363,AD356,[1]DB!BJ356)),[1]DB!BJ356)</f>
        <v>1</v>
      </c>
      <c r="BK356" s="25">
        <f>IF(B6=13,IF(OR(G356=1,I356=1),0,IF(E356=D364,R356,[1]DB!BK356)),[1]DB!BK356)</f>
        <v>6</v>
      </c>
      <c r="BL356" s="25">
        <f>IF(B6=13,IF(OR(G356=1,I356=1),0,IF(E356=D364,U356,[1]DB!BL356)),[1]DB!BL356)</f>
        <v>6</v>
      </c>
      <c r="BM356" s="25">
        <f>IF(B6=13,IF(OR(G356=1,I356=1),0,IF(E356=D364,X356,[1]DB!BM356)),[1]DB!BM356)</f>
        <v>1</v>
      </c>
      <c r="BN356" s="25">
        <f>IF(B6=13,IF(OR(G356=1,I356=1),0,IF(E356=D364,AD356,[1]DB!BN356)),[1]DB!BN356)</f>
        <v>1</v>
      </c>
      <c r="BO356" s="25">
        <f>IF(B6=13,IF(OR(G356=1,I356=1),0,IF(E356=D365,R356,[1]DB!BO356)),[1]DB!BO356)</f>
        <v>7</v>
      </c>
      <c r="BP356" s="25">
        <f>IF(B6=13,IF(OR(G356=1,I356=1),0,IF(E356=D365,U356,[1]DB!BP356)),[1]DB!BP356)</f>
        <v>6</v>
      </c>
      <c r="BQ356" s="25">
        <f>IF(B6=13,IF(OR(G356=1,I356=1),0,IF(E356=D365,X356,[1]DB!BQ356)),[1]DB!BQ356)</f>
        <v>3</v>
      </c>
      <c r="BR356" s="25">
        <f>IF(B6=13,IF(OR(G356=1,I356=1),0,IF(E356=D365,AD356,[1]DB!BR356)),[1]DB!BR356)</f>
        <v>1</v>
      </c>
      <c r="BS356" s="25">
        <f>IF(B6=13,IF(OR(G356=1,I356=1),0,IF(E356=D366,R356,[1]DB!BS356)),[1]DB!BS356)</f>
        <v>6</v>
      </c>
      <c r="BT356" s="25">
        <f>IF(B6=13,IF(OR(G356=1,I356=1),0,IF(E356=D366,U356,[1]DB!BT356)),[1]DB!BT356)</f>
        <v>6</v>
      </c>
      <c r="BU356" s="25">
        <f>IF(B6=13,IF(OR(G356=1,I356=1),0,IF(E356=D366,X356,[1]DB!BU356)),[1]DB!BU356)</f>
        <v>1</v>
      </c>
      <c r="BV356" s="25">
        <f>IF(B6=13,IF(OR(G356=1,I356=1),0,IF(E356=D366,AD356,[1]DB!BV356)),[1]DB!BV356)</f>
        <v>-1</v>
      </c>
      <c r="BW356" s="25">
        <f>IF(B6=13,IF(OR(G356=1,I356=1),0,IF(E356=D367,R356,[1]DB!BW356)),[1]DB!BW356)</f>
        <v>8</v>
      </c>
      <c r="BX356" s="25">
        <f>IF(B6=13,IF(OR(G356=1,I356=1),0,IF(E356=D367,U356,[1]DB!BX356)),[1]DB!BX356)</f>
        <v>7</v>
      </c>
      <c r="BY356" s="25">
        <f>IF(B6=13,IF(OR(G356=1,I356=1),0,IF(E356=D367,X356,[1]DB!BY356)),[1]DB!BY356)</f>
        <v>3</v>
      </c>
      <c r="BZ356" s="25">
        <f>IF(B6=13,IF(OR(G356=1,I356=1),0,IF(E356=D367,AD356,[1]DB!BZ356)),[1]DB!BZ356)</f>
        <v>1</v>
      </c>
      <c r="CA356" s="25">
        <f>(RANK(Y356,Y356:Y367,1)*169)+(RANK(S356,S356:S367,1)*13)+RANK(V356,V356:V367,0)</f>
        <v>2091</v>
      </c>
      <c r="CB356" s="25">
        <f>RANK(CA356,CA356:CA367,1)</f>
        <v>12</v>
      </c>
      <c r="CC356" s="25">
        <f>IF(CB356=CB356,AE356,0)+IF(CB356=CB357,AI356,0)+IF(CB356=CB358,AM356,0)+IF(CB356=CB359,AQ356,0)+IF(CB356=CB360,AU356,0)+IF(CB356=CB361,AY356,0)+IF(CB356=CB362,BC356,0)+IF(CB356=CB363,BG356,0)+IF(CB356=CB364,BK356,0)+IF(CB356=CB365,BO356,0)+IF(CB356=CB366,BS356,0)+IF(CB356=CB367,BW356,0)</f>
        <v>0</v>
      </c>
      <c r="CD356" s="25">
        <f>IF(CB356=CB356,AF356,0)+IF(CB356=CB357,AJ356,0)+IF(CB356=CB358,AN356,0)+IF(CB356=CB359,AR356,0)+IF(CB356=CB360,AV356,0)+IF(CB356=CB361,AZ356,0)+IF(CB356=CB362,BD356,0)+IF(CB356=CB363,BH356,0)+IF(CB356=CB364,BL356,0)+IF(CB356=CB365,BP356,0)+IF(CB356=CB366,BT356,0)+IF(CB356=CB367,BX356,0)</f>
        <v>0</v>
      </c>
      <c r="CE356" s="25">
        <f>IF(CB356=CB356,AG356,0)+IF(CB356=CB357,AK356,0)+IF(CB356=CB358,AO356,0)+IF(CB356=CB359,AS356,0)+IF(CB356=CB360,AW356,0)+IF(CB356=CB361,BA356,0)+IF(CB356=CB362,BE356,0)+IF(CB356=CB363,BI356,0)+IF(CB356=CB364,BM356,0)+IF(CB356=CB365,BQ356,0)+IF(CB356=CB366,BU356,0)+IF(CB356=CB367,BY356,0)</f>
        <v>0</v>
      </c>
      <c r="CF356" s="25">
        <f>(RANK(CE356,CE356:CE367,1)*169)+(RANK(CC356,CC356:CC367,1)*13)+RANK(CD356,CD356:CD367,0)</f>
        <v>183</v>
      </c>
      <c r="CG356" s="25">
        <f>CB356+(RANK(CF356,CF356:CF367,1)*0.01)</f>
        <v>12.01</v>
      </c>
      <c r="CH356" s="25">
        <f>IF(COUNTIF(CG356:CG367,CG356)=2,IF(CG356=CG356,1,0)+IF(CG356=CG357,2,0)+IF(CG356=CG358,3,0)+IF(CG356=CG359,4,0)+IF(CG356=CG360,5,0)+IF(CG356=CG361,6,0)+IF(CG356=CG362,7,0)+IF(CG356=CG363,8,0)+IF(CG356=CG364,9,0)+IF(CG356=CG365,10,0)+IF(CG356=CG366,11,0)+IF(CG356=CG367,12,0)-1,0)</f>
        <v>0</v>
      </c>
      <c r="CI356" s="25">
        <f>IF(CH356=1,AH356,0)+IF(CH356=2,AL356,0)+IF(CH356=3,AP356,0)+IF(CH356=4,AT356,0)+IF(CH356=5,AX356,0)+IF(CH356=6,BB356,0)+IF(CH356=7,BF356,0)+IF(CH356=8,BJ356,0)+IF(CH356=9,BN356,0)+IF(CH356=10,BR356,0)+IF(CH356=11,BV356,0)+IF(CH356=12,BZ356,0)</f>
        <v>0</v>
      </c>
      <c r="CJ356" s="25">
        <f>IF(CI356=1,CB356+0.01,IF(CI356=-1,CB356,CG356))</f>
        <v>12.01</v>
      </c>
      <c r="CK356" s="25">
        <f>(RANK(CJ356,CJ356:CJ367,1)*17850625)+(RANK(K356,K356:K367,0)*274625)+(RANK(M356,M356:M367,0)*4225)+(RANK(AC356,AC356:AC367,1)*65)+RANK(C356,C356:C367,0)</f>
        <v>214490710</v>
      </c>
      <c r="CL356" s="25">
        <f>RANK(CK356,CK356:CK367,0)</f>
        <v>1</v>
      </c>
    </row>
    <row r="357" spans="1:90" x14ac:dyDescent="0.15">
      <c r="A357" s="25" t="str">
        <f>[1]DB!A357</f>
        <v>Himbo</v>
      </c>
      <c r="B357" s="25" t="str">
        <f>[1]DB!B357</f>
        <v>Himbo (5)</v>
      </c>
      <c r="C357" s="25">
        <f>[1]DB!C357</f>
        <v>19</v>
      </c>
      <c r="D357" s="25">
        <f t="shared" ref="D357:D367" si="32">D344</f>
        <v>11</v>
      </c>
      <c r="E357" s="25">
        <f>IF(EVEN(D357)=D357,D357-1,D357+1)</f>
        <v>12</v>
      </c>
      <c r="F357" s="25">
        <f>[1]DB!G357</f>
        <v>0</v>
      </c>
      <c r="G357" s="25">
        <f>IF(B6=13,DGET(A11:K75,"Dis E",O522:O523),F357)</f>
        <v>0</v>
      </c>
      <c r="H357" s="25">
        <f>[1]DB!I357</f>
        <v>0</v>
      </c>
      <c r="I357" s="25">
        <f>IF(B6=13,DGET(A11:K75,"Udm E",O522:O523),H357)</f>
        <v>0</v>
      </c>
      <c r="J357" s="25">
        <f>[1]DB!K357</f>
        <v>0</v>
      </c>
      <c r="K357" s="25">
        <f>IF(B6=13,DGET(A11:K75,"MR E",O522:O523),J357)</f>
        <v>0</v>
      </c>
      <c r="L357" s="25">
        <f>[1]DB!M357</f>
        <v>0</v>
      </c>
      <c r="M357" s="25">
        <f>IF(B6=13,DGET(A11:K75,"Res E",O522:O523),L357)</f>
        <v>0</v>
      </c>
      <c r="N357" s="25">
        <f>[1]DB!O357</f>
        <v>9</v>
      </c>
      <c r="O357" s="25">
        <f>IF(B6=13,IF(AND(G357=0,I357=0),N357+1,0),N357)</f>
        <v>10</v>
      </c>
      <c r="P357" s="25">
        <f>[1]DB!S357</f>
        <v>62</v>
      </c>
      <c r="Q357" s="25">
        <f>IF(A357="",0,DGET(A11:AF75,"Total",O522:O523))</f>
        <v>5</v>
      </c>
      <c r="R357" s="25">
        <f>IF(A357="",0,DGET(A11:AF75,"ES N",O522:O523))</f>
        <v>5</v>
      </c>
      <c r="S357" s="25">
        <f>IF(B6=13,IF(OR(G357=1,I357=1),0,P357+R357),P357)</f>
        <v>67</v>
      </c>
      <c r="T357" s="25">
        <f>[1]DB!V357</f>
        <v>56</v>
      </c>
      <c r="U357" s="25">
        <f>IF(A357="",0,DGET(A355:Q367,"Total N",O546:O547))</f>
        <v>5</v>
      </c>
      <c r="V357" s="25">
        <f>IF(B6=13,IF(OR(G357=1,I357=1),0,T357+U357),T357)</f>
        <v>61</v>
      </c>
      <c r="W357" s="25">
        <f>[1]DB!Y357</f>
        <v>16</v>
      </c>
      <c r="X357" s="25">
        <f t="shared" ref="X357:X367" si="33">IF(OR(G357=1,I357=1,J357&lt;&gt;K357),0,IF(R357&gt;U357,3,IF(R357=U357,1,0)))</f>
        <v>1</v>
      </c>
      <c r="Y357" s="25">
        <f>IF(B6=13,IF(OR(G357=1,I357=1),0,W357+X357),W357)</f>
        <v>17</v>
      </c>
      <c r="Z357" s="25">
        <f>[1]DB!AC357</f>
        <v>12</v>
      </c>
      <c r="AA357" s="25">
        <f>IF(A357="",0,DGET(A11:AF75,"BU Pl.",O522:O523))</f>
        <v>32</v>
      </c>
      <c r="AB357" s="25">
        <f t="shared" ref="AB357:AB367" si="34">(AA357*65)+Z357</f>
        <v>2092</v>
      </c>
      <c r="AC357" s="25">
        <f>IF(B6=13,RANK(AB357,AB356:AB367,1),Z357)</f>
        <v>9</v>
      </c>
      <c r="AD357" s="25">
        <f>IF(B6=13,IF(AA357&gt;DGET(A355:AC367,"BU N",O546:O547),1,IF(AA357=DGET(A355:AC367,"BU N",O546:O547),0,-1)),0)</f>
        <v>1</v>
      </c>
      <c r="AE357" s="25">
        <f>IF(B6=13,IF(OR(G357=1,I357=1),0,IF(E357=D356,R357,[1]DB!AE357)),[1]DB!AE357)</f>
        <v>5</v>
      </c>
      <c r="AF357" s="25">
        <f>IF(B6=13,IF(OR(G357=1,I357=1),0,IF(E357=D356,U357,[1]DB!AF357)),[1]DB!AF357)</f>
        <v>5</v>
      </c>
      <c r="AG357" s="25">
        <f>IF(B6=13,IF(OR(G357=1,I357=1),0,IF(E357=D356,X357,[1]DB!AG357)),[1]DB!AG357)</f>
        <v>1</v>
      </c>
      <c r="AH357" s="25">
        <f>IF(B6=13,IF(OR(G357=1,I357=1),0,IF(E357=D356,AD357,[1]DB!AH357)),[1]DB!AH357)</f>
        <v>-1</v>
      </c>
      <c r="AI357" s="25">
        <f>IF(B6=13,IF(OR(G357=1,I357=1),0,IF(E357=D357,R357,[1]DB!AI357)),[1]DB!AI357)</f>
        <v>0</v>
      </c>
      <c r="AJ357" s="25">
        <f>IF(B6=13,IF(OR(G357=1,I357=1),0,IF(E357=D357,U357,[1]DB!AJ357)),[1]DB!AJ357)</f>
        <v>0</v>
      </c>
      <c r="AK357" s="25">
        <f>IF(B6=13,IF(OR(G357=1,I357=1),0,IF(E357=D357,X357,[1]DB!AK357)),[1]DB!AK357)</f>
        <v>0</v>
      </c>
      <c r="AL357" s="25">
        <f>IF(B6=13,IF(OR(G357=1,I357=1),0,IF(E357=D357,AD357,[1]DB!AL357)),[1]DB!AL357)</f>
        <v>0</v>
      </c>
      <c r="AM357" s="25">
        <f>IF(B6=13,IF(OR(G357=1,I357=1),0,IF(E357=D358,R357,[1]DB!AM357)),[1]DB!AM357)</f>
        <v>3</v>
      </c>
      <c r="AN357" s="25">
        <f>IF(B6=13,IF(OR(G357=1,I357=1),0,IF(E357=D358,U357,[1]DB!AN357)),[1]DB!AN357)</f>
        <v>4</v>
      </c>
      <c r="AO357" s="25">
        <f>IF(B6=13,IF(OR(G357=1,I357=1),0,IF(E357=D358,X357,[1]DB!AO357)),[1]DB!AO357)</f>
        <v>0</v>
      </c>
      <c r="AP357" s="25">
        <f>IF(B6=13,IF(OR(G357=1,I357=1),0,IF(E357=D358,AD357,[1]DB!AP357)),[1]DB!AP357)</f>
        <v>-1</v>
      </c>
      <c r="AQ357" s="25">
        <f>IF(B6=13,IF(OR(G357=1,I357=1),0,IF(E357=D359,R357,[1]DB!AQ357)),[1]DB!AQ357)</f>
        <v>5</v>
      </c>
      <c r="AR357" s="25">
        <f>IF(B6=13,IF(OR(G357=1,I357=1),0,IF(E357=D359,U357,[1]DB!AR357)),[1]DB!AR357)</f>
        <v>5</v>
      </c>
      <c r="AS357" s="25">
        <f>IF(B6=13,IF(OR(G357=1,I357=1),0,IF(E357=D359,X357,[1]DB!AS357)),[1]DB!AS357)</f>
        <v>1</v>
      </c>
      <c r="AT357" s="25">
        <f>IF(B6=13,IF(OR(G357=1,I357=1),0,IF(E357=D359,AD357,[1]DB!AT357)),[1]DB!AT357)</f>
        <v>1</v>
      </c>
      <c r="AU357" s="25">
        <f>IF(B6=13,IF(OR(G357=1,I357=1),0,IF(E357=D360,R357,[1]DB!AU357)),[1]DB!AU357)</f>
        <v>8</v>
      </c>
      <c r="AV357" s="25">
        <f>IF(B6=13,IF(OR(G357=1,I357=1),0,IF(E357=D360,U357,[1]DB!AV357)),[1]DB!AV357)</f>
        <v>5</v>
      </c>
      <c r="AW357" s="25">
        <f>IF(B6=13,IF(OR(G357=1,I357=1),0,IF(E357=D360,X357,[1]DB!AW357)),[1]DB!AW357)</f>
        <v>3</v>
      </c>
      <c r="AX357" s="25">
        <f>IF(B6=13,IF(OR(G357=1,I357=1),0,IF(E357=D360,AD357,[1]DB!AX357)),[1]DB!AX357)</f>
        <v>1</v>
      </c>
      <c r="AY357" s="25">
        <f>IF(B6=13,IF(OR(G357=1,I357=1),0,IF(E357=D361,R357,[1]DB!AY357)),[1]DB!AY357)</f>
        <v>8</v>
      </c>
      <c r="AZ357" s="25">
        <f>IF(B6=13,IF(OR(G357=1,I357=1),0,IF(E357=D361,U357,[1]DB!AZ357)),[1]DB!AZ357)</f>
        <v>8</v>
      </c>
      <c r="BA357" s="25">
        <f>IF(B6=13,IF(OR(G357=1,I357=1),0,IF(E357=D361,X357,[1]DB!BA357)),[1]DB!BA357)</f>
        <v>1</v>
      </c>
      <c r="BB357" s="25">
        <f>IF(B6=13,IF(OR(G357=1,I357=1),0,IF(E357=D361,AD357,[1]DB!BB357)),[1]DB!BB357)</f>
        <v>1</v>
      </c>
      <c r="BC357" s="25">
        <f>IF(B6=13,IF(OR(G357=1,I357=1),0,IF(E357=D362,R357,[1]DB!BC357)),[1]DB!BC357)</f>
        <v>8</v>
      </c>
      <c r="BD357" s="25">
        <f>IF(B6=13,IF(OR(G357=1,I357=1),0,IF(E357=D362,U357,[1]DB!BD357)),[1]DB!BD357)</f>
        <v>7</v>
      </c>
      <c r="BE357" s="25">
        <f>IF(B6=13,IF(OR(G357=1,I357=1),0,IF(E357=D362,X357,[1]DB!BE357)),[1]DB!BE357)</f>
        <v>3</v>
      </c>
      <c r="BF357" s="25">
        <f>IF(B6=13,IF(OR(G357=1,I357=1),0,IF(E357=D362,AD357,[1]DB!BF357)),[1]DB!BF357)</f>
        <v>1</v>
      </c>
      <c r="BG357" s="25">
        <f>IF(B6=13,IF(OR(G357=1,I357=1),0,IF(E357=D363,R357,[1]DB!BG357)),[1]DB!BG357)</f>
        <v>7</v>
      </c>
      <c r="BH357" s="25">
        <f>IF(B6=13,IF(OR(G357=1,I357=1),0,IF(E357=D363,U357,[1]DB!BH357)),[1]DB!BH357)</f>
        <v>5</v>
      </c>
      <c r="BI357" s="25">
        <f>IF(B6=13,IF(OR(G357=1,I357=1),0,IF(E357=D363,X357,[1]DB!BI357)),[1]DB!BI357)</f>
        <v>3</v>
      </c>
      <c r="BJ357" s="25">
        <f>IF(B6=13,IF(OR(G357=1,I357=1),0,IF(E357=D363,AD357,[1]DB!BJ357)),[1]DB!BJ357)</f>
        <v>1</v>
      </c>
      <c r="BK357" s="25">
        <f>IF(B6=13,IF(OR(G357=1,I357=1),0,IF(E357=D364,R357,[1]DB!BK357)),[1]DB!BK357)</f>
        <v>9</v>
      </c>
      <c r="BL357" s="25">
        <f>IF(B6=13,IF(OR(G357=1,I357=1),0,IF(E357=D364,U357,[1]DB!BL357)),[1]DB!BL357)</f>
        <v>9</v>
      </c>
      <c r="BM357" s="25">
        <f>IF(B6=13,IF(OR(G357=1,I357=1),0,IF(E357=D364,X357,[1]DB!BM357)),[1]DB!BM357)</f>
        <v>1</v>
      </c>
      <c r="BN357" s="25">
        <f>IF(B6=13,IF(OR(G357=1,I357=1),0,IF(E357=D364,AD357,[1]DB!BN357)),[1]DB!BN357)</f>
        <v>0</v>
      </c>
      <c r="BO357" s="25">
        <f>IF(B6=13,IF(OR(G357=1,I357=1),0,IF(E357=D365,R357,[1]DB!BO357)),[1]DB!BO357)</f>
        <v>7</v>
      </c>
      <c r="BP357" s="25">
        <f>IF(B6=13,IF(OR(G357=1,I357=1),0,IF(E357=D365,U357,[1]DB!BP357)),[1]DB!BP357)</f>
        <v>7</v>
      </c>
      <c r="BQ357" s="25">
        <f>IF(B6=13,IF(OR(G357=1,I357=1),0,IF(E357=D365,X357,[1]DB!BQ357)),[1]DB!BQ357)</f>
        <v>1</v>
      </c>
      <c r="BR357" s="25">
        <f>IF(B6=13,IF(OR(G357=1,I357=1),0,IF(E357=D365,AD357,[1]DB!BR357)),[1]DB!BR357)</f>
        <v>-1</v>
      </c>
      <c r="BS357" s="25">
        <f>IF(B6=13,IF(OR(G357=1,I357=1),0,IF(E357=D366,R357,[1]DB!BS357)),[1]DB!BS357)</f>
        <v>0</v>
      </c>
      <c r="BT357" s="25">
        <f>IF(B6=13,IF(OR(G357=1,I357=1),0,IF(E357=D366,U357,[1]DB!BT357)),[1]DB!BT357)</f>
        <v>0</v>
      </c>
      <c r="BU357" s="25">
        <f>IF(B6=13,IF(OR(G357=1,I357=1),0,IF(E357=D366,X357,[1]DB!BU357)),[1]DB!BU357)</f>
        <v>0</v>
      </c>
      <c r="BV357" s="25">
        <f>IF(B6=13,IF(OR(G357=1,I357=1),0,IF(E357=D366,AD357,[1]DB!BV357)),[1]DB!BV357)</f>
        <v>0</v>
      </c>
      <c r="BW357" s="25">
        <f>IF(B6=13,IF(OR(G357=1,I357=1),0,IF(E357=D367,R357,[1]DB!BW357)),[1]DB!BW357)</f>
        <v>7</v>
      </c>
      <c r="BX357" s="25">
        <f>IF(B6=13,IF(OR(G357=1,I357=1),0,IF(E357=D367,U357,[1]DB!BX357)),[1]DB!BX357)</f>
        <v>6</v>
      </c>
      <c r="BY357" s="25">
        <f>IF(B6=13,IF(OR(G357=1,I357=1),0,IF(E357=D367,X357,[1]DB!BY357)),[1]DB!BY357)</f>
        <v>3</v>
      </c>
      <c r="BZ357" s="25">
        <f>IF(B6=13,IF(OR(G357=1,I357=1),0,IF(E357=D367,AD357,[1]DB!BZ357)),[1]DB!BZ357)</f>
        <v>1</v>
      </c>
      <c r="CA357" s="25">
        <f>(RANK(Y357,Y356:Y367,1)*169)+(RANK(S357,S356:S367,1)*13)+RANK(V357,V356:V367,0)</f>
        <v>1792</v>
      </c>
      <c r="CB357" s="25">
        <f>RANK(CA357,CA356:CA367,1)</f>
        <v>10</v>
      </c>
      <c r="CC357" s="25">
        <f>IF(CB357=CB356,AE357,0)+IF(CB357=CB357,AI357,0)+IF(CB357=CB358,AM357,0)+IF(CB357=CB359,AQ357,0)+IF(CB357=CB360,AU357,0)+IF(CB357=CB361,AY357,0)+IF(CB357=CB362,BC357,0)+IF(CB357=CB363,BG357,0)+IF(CB357=CB364,BK357,0)+IF(CB357=CB365,BO357,0)+IF(CB357=CB366,BS357,0)+IF(CB357=CB367,BW357,0)</f>
        <v>0</v>
      </c>
      <c r="CD357" s="25">
        <f>IF(CB357=CB356,AF357,0)+IF(CB357=CB357,AJ357,0)+IF(CB357=CB358,AN357,0)+IF(CB357=CB359,AR357,0)+IF(CB357=CB360,AV357,0)+IF(CB357=CB361,AZ357,0)+IF(CB357=CB362,BD357,0)+IF(CB357=CB363,BH357,0)+IF(CB357=CB364,BL357,0)+IF(CB357=CB365,BP357,0)+IF(CB357=CB366,BT357,0)+IF(CB357=CB367,BX357,0)</f>
        <v>0</v>
      </c>
      <c r="CE357" s="25">
        <f>IF(CB357=CB356,AG357,0)+IF(CB357=CB357,AK357,0)+IF(CB357=CB358,AO357,0)+IF(CB357=CB359,AS357,0)+IF(CB357=CB360,AW357,0)+IF(CB357=CB361,BA357,0)+IF(CB357=CB362,BE357,0)+IF(CB357=CB363,BI357,0)+IF(CB357=CB364,BM357,0)+IF(CB357=CB365,BQ357,0)+IF(CB357=CB366,BU357,0)+IF(CB357=CB367,BY357,0)</f>
        <v>0</v>
      </c>
      <c r="CF357" s="25">
        <f>(RANK(CE357,CE356:CE367,1)*169)+(RANK(CC357,CC356:CC367,1)*13)+RANK(CD357,CD356:CD367,0)</f>
        <v>183</v>
      </c>
      <c r="CG357" s="25">
        <f>CB357+(RANK(CF357,CF356:CF367,1)*0.01)</f>
        <v>10.01</v>
      </c>
      <c r="CH357" s="25">
        <f>IF(COUNTIF(CG356:CG367,CG357)=2,IF(CG357=CG356,1,0)+IF(CG357=CG357,2,0)+IF(CG357=CG358,3,0)+IF(CG357=CG359,4,0)+IF(CG357=CG360,5,0)+IF(CG357=CG361,6,0)+IF(CG357=CG362,7,0)+IF(CG357=CG363,8,0)+IF(CG357=CG364,9,0)+IF(CG357=CG365,10,0)+IF(CG357=CG366,11,0)+IF(CG357=CG367,12,0)-2,0)</f>
        <v>0</v>
      </c>
      <c r="CI357" s="25">
        <f t="shared" ref="CI357:CI367" si="35">IF(CH357=1,AH357,0)+IF(CH357=2,AL357,0)+IF(CH357=3,AP357,0)+IF(CH357=4,AT357,0)+IF(CH357=5,AX357,0)+IF(CH357=6,BB357,0)+IF(CH357=7,BF357,0)+IF(CH357=8,BJ357,0)+IF(CH357=9,BN357,0)+IF(CH357=10,BR357,0)+IF(CH357=11,BV357,0)+IF(CH357=12,BZ357,0)</f>
        <v>0</v>
      </c>
      <c r="CJ357" s="25">
        <f t="shared" ref="CJ357:CJ367" si="36">IF(CI357=1,CB357+0.01,IF(CI357=-1,CB357,CG357))</f>
        <v>10.01</v>
      </c>
      <c r="CK357" s="25">
        <f>(RANK(CJ357,CJ356:CJ367,1)*17850625)+(RANK(K357,K356:K367,0)*274625)+(RANK(M357,M356:M367,0)*4225)+(RANK(AC357,AC356:AC367,1)*65)+RANK(C357,C356:C367,0)</f>
        <v>178789916</v>
      </c>
      <c r="CL357" s="25">
        <f>RANK(CK357,CK356:CK367,0)</f>
        <v>3</v>
      </c>
    </row>
    <row r="358" spans="1:90" x14ac:dyDescent="0.15">
      <c r="A358" s="25" t="str">
        <f>[1]DB!A358</f>
        <v>Hede</v>
      </c>
      <c r="B358" s="25" t="str">
        <f>[1]DB!B358</f>
        <v>Hede (5)</v>
      </c>
      <c r="C358" s="25">
        <f>[1]DB!C358</f>
        <v>18</v>
      </c>
      <c r="D358" s="25">
        <f t="shared" si="32"/>
        <v>3</v>
      </c>
      <c r="E358" s="25">
        <f t="shared" ref="E358:E367" si="37">IF(EVEN(D358)=D358,D358-1,D358+1)</f>
        <v>4</v>
      </c>
      <c r="F358" s="25">
        <f>[1]DB!G358</f>
        <v>0</v>
      </c>
      <c r="G358" s="25">
        <f>IF(B6=13,DGET(A11:K75,"Dis E",P522:P523),F358)</f>
        <v>0</v>
      </c>
      <c r="H358" s="25">
        <f>[1]DB!I358</f>
        <v>0</v>
      </c>
      <c r="I358" s="25">
        <f>IF(B6=13,DGET(A11:K75,"Udm E",P522:P523),H358)</f>
        <v>0</v>
      </c>
      <c r="J358" s="25">
        <f>[1]DB!K358</f>
        <v>0</v>
      </c>
      <c r="K358" s="25">
        <f>IF(B6=13,DGET(A11:K75,"MR E",P522:P523),J358)</f>
        <v>0</v>
      </c>
      <c r="L358" s="25">
        <f>[1]DB!M358</f>
        <v>1</v>
      </c>
      <c r="M358" s="25">
        <f>IF(B6=13,DGET(A11:K75,"Res E",P522:P523),L358)</f>
        <v>1</v>
      </c>
      <c r="N358" s="25">
        <f>[1]DB!O358</f>
        <v>9</v>
      </c>
      <c r="O358" s="25">
        <f>IF(B6=13,IF(AND(G358=0,I358=0),N358+1,0),N358)</f>
        <v>10</v>
      </c>
      <c r="P358" s="25">
        <f>[1]DB!S358</f>
        <v>58</v>
      </c>
      <c r="Q358" s="25">
        <f>IF(A358="",0,DGET(A11:AF75,"Total",P522:P523))</f>
        <v>5</v>
      </c>
      <c r="R358" s="25">
        <f>IF(A358="",0,DGET(A11:AF75,"ES N",P522:P523))</f>
        <v>5</v>
      </c>
      <c r="S358" s="25">
        <f>IF(B6=13,IF(OR(G358=1,I358=1),0,P358+R358),P358)</f>
        <v>63</v>
      </c>
      <c r="T358" s="25">
        <f>[1]DB!V358</f>
        <v>57</v>
      </c>
      <c r="U358" s="25">
        <f>IF(A358="",0,DGET(A355:Q367,"Total N",P546:P547))</f>
        <v>7</v>
      </c>
      <c r="V358" s="25">
        <f>IF(B6=13,IF(OR(G358=1,I358=1),0,T358+U358),T358)</f>
        <v>64</v>
      </c>
      <c r="W358" s="25">
        <f>[1]DB!Y358</f>
        <v>14</v>
      </c>
      <c r="X358" s="25">
        <f t="shared" si="33"/>
        <v>0</v>
      </c>
      <c r="Y358" s="25">
        <f>IF(B6=13,IF(OR(G358=1,I358=1),0,W358+X358),W358)</f>
        <v>14</v>
      </c>
      <c r="Z358" s="25">
        <f>[1]DB!AC358</f>
        <v>5</v>
      </c>
      <c r="AA358" s="25">
        <f>IF(A358="",0,DGET(A11:AF75,"BU Pl.",P522:P523))</f>
        <v>32</v>
      </c>
      <c r="AB358" s="25">
        <f t="shared" si="34"/>
        <v>2085</v>
      </c>
      <c r="AC358" s="25">
        <f>IF(B6=13,RANK(AB358,AB356:AB367,1),Z358)</f>
        <v>5</v>
      </c>
      <c r="AD358" s="25">
        <f>IF(B6=13,IF(AA358&gt;DGET(A355:AC367,"BU N",P546:P547),1,IF(AA358=DGET(A355:AC367,"BU N",P546:P547),0,-1)),0)</f>
        <v>-1</v>
      </c>
      <c r="AE358" s="25">
        <f>IF(B6=13,IF(OR(G358=1,I358=1),0,IF(E358=D356,R358,[1]DB!AE358)),[1]DB!AE358)</f>
        <v>7</v>
      </c>
      <c r="AF358" s="25">
        <f>IF(B6=13,IF(OR(G358=1,I358=1),0,IF(E358=D356,U358,[1]DB!AF358)),[1]DB!AF358)</f>
        <v>6</v>
      </c>
      <c r="AG358" s="25">
        <f>IF(B6=13,IF(OR(G358=1,I358=1),0,IF(E358=D356,X358,[1]DB!AG358)),[1]DB!AG358)</f>
        <v>3</v>
      </c>
      <c r="AH358" s="25">
        <f>IF(B6=13,IF(OR(G358=1,I358=1),0,IF(E358=D356,AD358,[1]DB!AH358)),[1]DB!AH358)</f>
        <v>1</v>
      </c>
      <c r="AI358" s="25">
        <f>IF(B6=13,IF(OR(G358=1,I358=1),0,IF(E358=D357,R358,[1]DB!AI358)),[1]DB!AI358)</f>
        <v>4</v>
      </c>
      <c r="AJ358" s="25">
        <f>IF(B6=13,IF(OR(G358=1,I358=1),0,IF(E358=D357,U358,[1]DB!AJ358)),[1]DB!AJ358)</f>
        <v>3</v>
      </c>
      <c r="AK358" s="25">
        <f>IF(B6=13,IF(OR(G358=1,I358=1),0,IF(E358=D357,X358,[1]DB!AK358)),[1]DB!AK358)</f>
        <v>3</v>
      </c>
      <c r="AL358" s="25">
        <f>IF(B6=13,IF(OR(G358=1,I358=1),0,IF(E358=D357,AD358,[1]DB!AL358)),[1]DB!AL358)</f>
        <v>1</v>
      </c>
      <c r="AM358" s="25">
        <f>IF(B6=13,IF(OR(G358=1,I358=1),0,IF(E358=D358,R358,[1]DB!AM358)),[1]DB!AM358)</f>
        <v>0</v>
      </c>
      <c r="AN358" s="25">
        <f>IF(B6=13,IF(OR(G358=1,I358=1),0,IF(E358=D358,U358,[1]DB!AN358)),[1]DB!AN358)</f>
        <v>0</v>
      </c>
      <c r="AO358" s="25">
        <f>IF(B6=13,IF(OR(G358=1,I358=1),0,IF(E358=D358,X358,[1]DB!AO358)),[1]DB!AO358)</f>
        <v>0</v>
      </c>
      <c r="AP358" s="25">
        <f>IF(B6=13,IF(OR(G358=1,I358=1),0,IF(E358=D358,AD358,[1]DB!AP358)),[1]DB!AP358)</f>
        <v>0</v>
      </c>
      <c r="AQ358" s="25">
        <f>IF(B6=13,IF(OR(G358=1,I358=1),0,IF(E358=D359,R358,[1]DB!AQ358)),[1]DB!AQ358)</f>
        <v>5</v>
      </c>
      <c r="AR358" s="25">
        <f>IF(B6=13,IF(OR(G358=1,I358=1),0,IF(E358=D359,U358,[1]DB!AR358)),[1]DB!AR358)</f>
        <v>4</v>
      </c>
      <c r="AS358" s="25">
        <f>IF(B6=13,IF(OR(G358=1,I358=1),0,IF(E358=D359,X358,[1]DB!AS358)),[1]DB!AS358)</f>
        <v>3</v>
      </c>
      <c r="AT358" s="25">
        <f>IF(B6=13,IF(OR(G358=1,I358=1),0,IF(E358=D359,AD358,[1]DB!AT358)),[1]DB!AT358)</f>
        <v>1</v>
      </c>
      <c r="AU358" s="25">
        <f>IF(B6=13,IF(OR(G358=1,I358=1),0,IF(E358=D360,R358,[1]DB!AU358)),[1]DB!AU358)</f>
        <v>7</v>
      </c>
      <c r="AV358" s="25">
        <f>IF(B6=13,IF(OR(G358=1,I358=1),0,IF(E358=D360,U358,[1]DB!AV358)),[1]DB!AV358)</f>
        <v>8</v>
      </c>
      <c r="AW358" s="25">
        <f>IF(B6=13,IF(OR(G358=1,I358=1),0,IF(E358=D360,X358,[1]DB!AW358)),[1]DB!AW358)</f>
        <v>0</v>
      </c>
      <c r="AX358" s="25">
        <f>IF(B6=13,IF(OR(G358=1,I358=1),0,IF(E358=D360,AD358,[1]DB!AX358)),[1]DB!AX358)</f>
        <v>-1</v>
      </c>
      <c r="AY358" s="25">
        <f>IF(B6=13,IF(OR(G358=1,I358=1),0,IF(E358=D361,R358,[1]DB!AY358)),[1]DB!AY358)</f>
        <v>0</v>
      </c>
      <c r="AZ358" s="25">
        <f>IF(B6=13,IF(OR(G358=1,I358=1),0,IF(E358=D361,U358,[1]DB!AZ358)),[1]DB!AZ358)</f>
        <v>0</v>
      </c>
      <c r="BA358" s="25">
        <f>IF(B6=13,IF(OR(G358=1,I358=1),0,IF(E358=D361,X358,[1]DB!BA358)),[1]DB!BA358)</f>
        <v>0</v>
      </c>
      <c r="BB358" s="25">
        <f>IF(B6=13,IF(OR(G358=1,I358=1),0,IF(E358=D361,AD358,[1]DB!BB358)),[1]DB!BB358)</f>
        <v>0</v>
      </c>
      <c r="BC358" s="25">
        <f>IF(B6=13,IF(OR(G358=1,I358=1),0,IF(E358=D362,R358,[1]DB!BC358)),[1]DB!BC358)</f>
        <v>6</v>
      </c>
      <c r="BD358" s="25">
        <f>IF(B6=13,IF(OR(G358=1,I358=1),0,IF(E358=D362,U358,[1]DB!BD358)),[1]DB!BD358)</f>
        <v>7</v>
      </c>
      <c r="BE358" s="25">
        <f>IF(B6=13,IF(OR(G358=1,I358=1),0,IF(E358=D362,X358,[1]DB!BE358)),[1]DB!BE358)</f>
        <v>0</v>
      </c>
      <c r="BF358" s="25">
        <f>IF(B6=13,IF(OR(G358=1,I358=1),0,IF(E358=D362,AD358,[1]DB!BF358)),[1]DB!BF358)</f>
        <v>-1</v>
      </c>
      <c r="BG358" s="25">
        <f>IF(B6=13,IF(OR(G358=1,I358=1),0,IF(E358=D363,R358,[1]DB!BG358)),[1]DB!BG358)</f>
        <v>5</v>
      </c>
      <c r="BH358" s="25">
        <f>IF(B6=13,IF(OR(G358=1,I358=1),0,IF(E358=D363,U358,[1]DB!BH358)),[1]DB!BH358)</f>
        <v>7</v>
      </c>
      <c r="BI358" s="25">
        <f>IF(B6=13,IF(OR(G358=1,I358=1),0,IF(E358=D363,X358,[1]DB!BI358)),[1]DB!BI358)</f>
        <v>0</v>
      </c>
      <c r="BJ358" s="25">
        <f>IF(B6=13,IF(OR(G358=1,I358=1),0,IF(E358=D363,AD358,[1]DB!BJ358)),[1]DB!BJ358)</f>
        <v>-1</v>
      </c>
      <c r="BK358" s="25">
        <f>IF(B6=13,IF(OR(G358=1,I358=1),0,IF(E358=D364,R358,[1]DB!BK358)),[1]DB!BK358)</f>
        <v>7</v>
      </c>
      <c r="BL358" s="25">
        <f>IF(B6=13,IF(OR(G358=1,I358=1),0,IF(E358=D364,U358,[1]DB!BL358)),[1]DB!BL358)</f>
        <v>7</v>
      </c>
      <c r="BM358" s="25">
        <f>IF(B6=13,IF(OR(G358=1,I358=1),0,IF(E358=D364,X358,[1]DB!BM358)),[1]DB!BM358)</f>
        <v>1</v>
      </c>
      <c r="BN358" s="25">
        <f>IF(B6=13,IF(OR(G358=1,I358=1),0,IF(E358=D364,AD358,[1]DB!BN358)),[1]DB!BN358)</f>
        <v>1</v>
      </c>
      <c r="BO358" s="25">
        <f>IF(B6=13,IF(OR(G358=1,I358=1),0,IF(E358=D365,R358,[1]DB!BO358)),[1]DB!BO358)</f>
        <v>8</v>
      </c>
      <c r="BP358" s="25">
        <f>IF(B6=13,IF(OR(G358=1,I358=1),0,IF(E358=D365,U358,[1]DB!BP358)),[1]DB!BP358)</f>
        <v>7</v>
      </c>
      <c r="BQ358" s="25">
        <f>IF(B6=13,IF(OR(G358=1,I358=1),0,IF(E358=D365,X358,[1]DB!BQ358)),[1]DB!BQ358)</f>
        <v>3</v>
      </c>
      <c r="BR358" s="25">
        <f>IF(B6=13,IF(OR(G358=1,I358=1),0,IF(E358=D365,AD358,[1]DB!BR358)),[1]DB!BR358)</f>
        <v>1</v>
      </c>
      <c r="BS358" s="25">
        <f>IF(B6=13,IF(OR(G358=1,I358=1),0,IF(E358=D366,R358,[1]DB!BS358)),[1]DB!BS358)</f>
        <v>7</v>
      </c>
      <c r="BT358" s="25">
        <f>IF(B6=13,IF(OR(G358=1,I358=1),0,IF(E358=D366,U358,[1]DB!BT358)),[1]DB!BT358)</f>
        <v>7</v>
      </c>
      <c r="BU358" s="25">
        <f>IF(B6=13,IF(OR(G358=1,I358=1),0,IF(E358=D366,X358,[1]DB!BU358)),[1]DB!BU358)</f>
        <v>1</v>
      </c>
      <c r="BV358" s="25">
        <f>IF(B6=13,IF(OR(G358=1,I358=1),0,IF(E358=D366,AD358,[1]DB!BV358)),[1]DB!BV358)</f>
        <v>-1</v>
      </c>
      <c r="BW358" s="25">
        <f>IF(B6=13,IF(OR(G358=1,I358=1),0,IF(E358=D367,R358,[1]DB!BW358)),[1]DB!BW358)</f>
        <v>7</v>
      </c>
      <c r="BX358" s="25">
        <f>IF(B6=13,IF(OR(G358=1,I358=1),0,IF(E358=D367,U358,[1]DB!BX358)),[1]DB!BX358)</f>
        <v>8</v>
      </c>
      <c r="BY358" s="25">
        <f>IF(B6=13,IF(OR(G358=1,I358=1),0,IF(E358=D367,X358,[1]DB!BY358)),[1]DB!BY358)</f>
        <v>0</v>
      </c>
      <c r="BZ358" s="25">
        <f>IF(B6=13,IF(OR(G358=1,I358=1),0,IF(E358=D367,AD358,[1]DB!BZ358)),[1]DB!BZ358)</f>
        <v>-1</v>
      </c>
      <c r="CA358" s="25">
        <f>(RANK(Y358,Y356:Y367,1)*169)+(RANK(S358,S356:S367,1)*13)+RANK(V358,V356:V367,0)</f>
        <v>1219</v>
      </c>
      <c r="CB358" s="25">
        <f>RANK(CA358,CA356:CA367,1)</f>
        <v>7</v>
      </c>
      <c r="CC358" s="25">
        <f>IF(CB358=CB356,AE358,0)+IF(CB358=CB357,AI358,0)+IF(CB358=CB358,AM358,0)+IF(CB358=CB359,AQ358,0)+IF(CB358=CB360,AU358,0)+IF(CB358=CB361,AY358,0)+IF(CB358=CB362,BC358,0)+IF(CB358=CB363,BG358,0)+IF(CB358=CB364,BK358,0)+IF(CB358=CB365,BO358,0)+IF(CB358=CB366,BS358,0)+IF(CB358=CB367,BW358,0)</f>
        <v>0</v>
      </c>
      <c r="CD358" s="25">
        <f>IF(CB358=CB356,AF358,0)+IF(CB358=CB357,AJ358,0)+IF(CB358=CB358,AN358,0)+IF(CB358=CB359,AR358,0)+IF(CB358=CB360,AV358,0)+IF(CB358=CB361,AZ358,0)+IF(CB358=CB362,BD358,0)+IF(CB358=CB363,BH358,0)+IF(CB358=CB364,BL358,0)+IF(CB358=CB365,BP358,0)+IF(CB358=CB366,BT358,0)+IF(CB358=CB367,BX358,0)</f>
        <v>0</v>
      </c>
      <c r="CE358" s="25">
        <f>IF(CB358=CB356,AG358,0)+IF(CB358=CB357,AK358,0)+IF(CB358=CB358,AO358,0)+IF(CB358=CB359,AS358,0)+IF(CB358=CB360,AW358,0)+IF(CB358=CB361,BA358,0)+IF(CB358=CB362,BE358,0)+IF(CB358=CB363,BI358,0)+IF(CB358=CB364,BM358,0)+IF(CB358=CB365,BQ358,0)+IF(CB358=CB366,BU358,0)+IF(CB358=CB367,BY358,0)</f>
        <v>0</v>
      </c>
      <c r="CF358" s="25">
        <f>(RANK(CE358,CE356:CE367,1)*169)+(RANK(CC358,CC356:CC367,1)*13)+RANK(CD358,CD356:CD367,0)</f>
        <v>183</v>
      </c>
      <c r="CG358" s="25">
        <f>CB358+(RANK(CF358,CF356:CF367,1)*0.01)</f>
        <v>7.01</v>
      </c>
      <c r="CH358" s="25">
        <f>IF(COUNTIF(CG356:CG367,CG358)=2,IF(CG358=CG356,1,0)+IF(CG358=CG357,2,0)+IF(CG358=CG358,3,0)+IF(CG358=CG359,4,0)+IF(CG358=CG360,5,0)+IF(CG358=CG361,6,0)+IF(CG358=CG362,7,0)+IF(CG358=CG363,8,0)+IF(CG358=CG364,9,0)+IF(CG358=CG365,10,0)+IF(CG358=CG366,11,0)+IF(CG358=CG367,12,0)-3,0)</f>
        <v>0</v>
      </c>
      <c r="CI358" s="25">
        <f t="shared" si="35"/>
        <v>0</v>
      </c>
      <c r="CJ358" s="25">
        <f t="shared" si="36"/>
        <v>7.01</v>
      </c>
      <c r="CK358" s="25">
        <f>(RANK(CJ358,CJ356:CJ367,1)*17850625)+(RANK(K358,K356:K367,0)*274625)+(RANK(M358,M356:M367,0)*4225)+(RANK(AC358,AC356:AC367,1)*65)+RANK(C358,C356:C367,0)</f>
        <v>125233557</v>
      </c>
      <c r="CL358" s="25">
        <f>RANK(CK358,CK356:CK367,0)</f>
        <v>6</v>
      </c>
    </row>
    <row r="359" spans="1:90" x14ac:dyDescent="0.15">
      <c r="A359" s="25" t="str">
        <f>[1]DB!A359</f>
        <v>Murer</v>
      </c>
      <c r="B359" s="25" t="str">
        <f>[1]DB!B359</f>
        <v>Murer (5)</v>
      </c>
      <c r="C359" s="25">
        <f>[1]DB!C359</f>
        <v>35</v>
      </c>
      <c r="D359" s="25">
        <f t="shared" si="32"/>
        <v>12</v>
      </c>
      <c r="E359" s="25">
        <f t="shared" si="37"/>
        <v>11</v>
      </c>
      <c r="F359" s="25">
        <f>[1]DB!G359</f>
        <v>0</v>
      </c>
      <c r="G359" s="25">
        <f>IF(B6=13,DGET(A11:K75,"Dis E",Q522:Q523),F359)</f>
        <v>0</v>
      </c>
      <c r="H359" s="25">
        <f>[1]DB!I359</f>
        <v>0</v>
      </c>
      <c r="I359" s="25">
        <f>IF(B6=13,DGET(A11:K75,"Udm E",Q522:Q523),H359)</f>
        <v>0</v>
      </c>
      <c r="J359" s="25">
        <f>[1]DB!K359</f>
        <v>0</v>
      </c>
      <c r="K359" s="25">
        <f>IF(B6=13,DGET(A11:K75,"MR E",Q522:Q523),J359)</f>
        <v>0</v>
      </c>
      <c r="L359" s="25">
        <f>[1]DB!M359</f>
        <v>0</v>
      </c>
      <c r="M359" s="25">
        <f>IF(B6=13,DGET(A11:K75,"Res E",Q522:Q523),L359)</f>
        <v>0</v>
      </c>
      <c r="N359" s="25">
        <f>[1]DB!O359</f>
        <v>9</v>
      </c>
      <c r="O359" s="25">
        <f>IF(B6=13,IF(AND(G359=0,I359=0),N359+1,0),N359)</f>
        <v>10</v>
      </c>
      <c r="P359" s="25">
        <f>[1]DB!S359</f>
        <v>57</v>
      </c>
      <c r="Q359" s="25">
        <f>IF(A359="",0,DGET(A11:AF75,"Total",Q522:Q523))</f>
        <v>5</v>
      </c>
      <c r="R359" s="25">
        <f>IF(A359="",0,DGET(A11:AF75,"ES N",Q522:Q523))</f>
        <v>5</v>
      </c>
      <c r="S359" s="25">
        <f>IF(B6=13,IF(OR(G359=1,I359=1),0,P359+R359),P359)</f>
        <v>62</v>
      </c>
      <c r="T359" s="25">
        <f>[1]DB!V359</f>
        <v>63</v>
      </c>
      <c r="U359" s="25">
        <f>IF(A359="",0,DGET(A355:Q367,"Total N",Q546:Q547))</f>
        <v>5</v>
      </c>
      <c r="V359" s="25">
        <f>IF(B6=13,IF(OR(G359=1,I359=1),0,T359+U359),T359)</f>
        <v>68</v>
      </c>
      <c r="W359" s="25">
        <f>[1]DB!Y359</f>
        <v>3</v>
      </c>
      <c r="X359" s="25">
        <f t="shared" si="33"/>
        <v>1</v>
      </c>
      <c r="Y359" s="25">
        <f>IF(B6=13,IF(OR(G359=1,I359=1),0,W359+X359),W359)</f>
        <v>4</v>
      </c>
      <c r="Z359" s="25">
        <f>[1]DB!AC359</f>
        <v>4</v>
      </c>
      <c r="AA359" s="25">
        <f>IF(A359="",0,DGET(A11:AF75,"BU Pl.",Q522:Q523))</f>
        <v>29</v>
      </c>
      <c r="AB359" s="25">
        <f t="shared" si="34"/>
        <v>1889</v>
      </c>
      <c r="AC359" s="25">
        <f>IF(B6=13,RANK(AB359,AB356:AB367,1),Z359)</f>
        <v>3</v>
      </c>
      <c r="AD359" s="25">
        <f>IF(B6=13,IF(AA359&gt;DGET(A355:AC367,"BU N",Q546:Q547),1,IF(AA359=DGET(A355:AC367,"BU N",Q546:Q547),0,-1)),0)</f>
        <v>-1</v>
      </c>
      <c r="AE359" s="25">
        <f>IF(B6=13,IF(OR(G359=1,I359=1),0,IF(E359=D356,R359,[1]DB!AE359)),[1]DB!AE359)</f>
        <v>0</v>
      </c>
      <c r="AF359" s="25">
        <f>IF(B6=13,IF(OR(G359=1,I359=1),0,IF(E359=D356,U359,[1]DB!AF359)),[1]DB!AF359)</f>
        <v>0</v>
      </c>
      <c r="AG359" s="25">
        <f>IF(B6=13,IF(OR(G359=1,I359=1),0,IF(E359=D356,X359,[1]DB!AG359)),[1]DB!AG359)</f>
        <v>0</v>
      </c>
      <c r="AH359" s="25">
        <f>IF(B6=13,IF(OR(G359=1,I359=1),0,IF(E359=D356,AD359,[1]DB!AH359)),[1]DB!AH359)</f>
        <v>0</v>
      </c>
      <c r="AI359" s="25">
        <f>IF(B6=13,IF(OR(G359=1,I359=1),0,IF(E359=D357,R359,[1]DB!AI359)),[1]DB!AI359)</f>
        <v>5</v>
      </c>
      <c r="AJ359" s="25">
        <f>IF(B6=13,IF(OR(G359=1,I359=1),0,IF(E359=D357,U359,[1]DB!AJ359)),[1]DB!AJ359)</f>
        <v>5</v>
      </c>
      <c r="AK359" s="25">
        <f>IF(B6=13,IF(OR(G359=1,I359=1),0,IF(E359=D357,X359,[1]DB!AK359)),[1]DB!AK359)</f>
        <v>1</v>
      </c>
      <c r="AL359" s="25">
        <f>IF(B6=13,IF(OR(G359=1,I359=1),0,IF(E359=D357,AD359,[1]DB!AL359)),[1]DB!AL359)</f>
        <v>-1</v>
      </c>
      <c r="AM359" s="25">
        <f>IF(B6=13,IF(OR(G359=1,I359=1),0,IF(E359=D358,R359,[1]DB!AM359)),[1]DB!AM359)</f>
        <v>4</v>
      </c>
      <c r="AN359" s="25">
        <f>IF(B6=13,IF(OR(G359=1,I359=1),0,IF(E359=D358,U359,[1]DB!AN359)),[1]DB!AN359)</f>
        <v>5</v>
      </c>
      <c r="AO359" s="25">
        <f>IF(B6=13,IF(OR(G359=1,I359=1),0,IF(E359=D358,X359,[1]DB!AO359)),[1]DB!AO359)</f>
        <v>0</v>
      </c>
      <c r="AP359" s="25">
        <f>IF(B6=13,IF(OR(G359=1,I359=1),0,IF(E359=D358,AD359,[1]DB!AP359)),[1]DB!AP359)</f>
        <v>-1</v>
      </c>
      <c r="AQ359" s="25">
        <f>IF(B6=13,IF(OR(G359=1,I359=1),0,IF(E359=D359,R359,[1]DB!AQ359)),[1]DB!AQ359)</f>
        <v>0</v>
      </c>
      <c r="AR359" s="25">
        <f>IF(B6=13,IF(OR(G359=1,I359=1),0,IF(E359=D359,U359,[1]DB!AR359)),[1]DB!AR359)</f>
        <v>0</v>
      </c>
      <c r="AS359" s="25">
        <f>IF(B6=13,IF(OR(G359=1,I359=1),0,IF(E359=D359,X359,[1]DB!AS359)),[1]DB!AS359)</f>
        <v>0</v>
      </c>
      <c r="AT359" s="25">
        <f>IF(B6=13,IF(OR(G359=1,I359=1),0,IF(E359=D359,AD359,[1]DB!AT359)),[1]DB!AT359)</f>
        <v>0</v>
      </c>
      <c r="AU359" s="25">
        <f>IF(B6=13,IF(OR(G359=1,I359=1),0,IF(E359=D360,R359,[1]DB!AU359)),[1]DB!AU359)</f>
        <v>6</v>
      </c>
      <c r="AV359" s="25">
        <f>IF(B6=13,IF(OR(G359=1,I359=1),0,IF(E359=D360,U359,[1]DB!AV359)),[1]DB!AV359)</f>
        <v>6</v>
      </c>
      <c r="AW359" s="25">
        <f>IF(B6=13,IF(OR(G359=1,I359=1),0,IF(E359=D360,X359,[1]DB!AW359)),[1]DB!AW359)</f>
        <v>1</v>
      </c>
      <c r="AX359" s="25">
        <f>IF(B6=13,IF(OR(G359=1,I359=1),0,IF(E359=D360,AD359,[1]DB!AX359)),[1]DB!AX359)</f>
        <v>-1</v>
      </c>
      <c r="AY359" s="25">
        <f>IF(B6=13,IF(OR(G359=1,I359=1),0,IF(E359=D361,R359,[1]DB!AY359)),[1]DB!AY359)</f>
        <v>8</v>
      </c>
      <c r="AZ359" s="25">
        <f>IF(B6=13,IF(OR(G359=1,I359=1),0,IF(E359=D361,U359,[1]DB!AZ359)),[1]DB!AZ359)</f>
        <v>9</v>
      </c>
      <c r="BA359" s="25">
        <f>IF(B6=13,IF(OR(G359=1,I359=1),0,IF(E359=D361,X359,[1]DB!BA359)),[1]DB!BA359)</f>
        <v>0</v>
      </c>
      <c r="BB359" s="25">
        <f>IF(B6=13,IF(OR(G359=1,I359=1),0,IF(E359=D361,AD359,[1]DB!BB359)),[1]DB!BB359)</f>
        <v>-1</v>
      </c>
      <c r="BC359" s="25">
        <f>IF(B6=13,IF(OR(G359=1,I359=1),0,IF(E359=D362,R359,[1]DB!BC359)),[1]DB!BC359)</f>
        <v>6</v>
      </c>
      <c r="BD359" s="25">
        <f>IF(B6=13,IF(OR(G359=1,I359=1),0,IF(E359=D362,U359,[1]DB!BD359)),[1]DB!BD359)</f>
        <v>6</v>
      </c>
      <c r="BE359" s="25">
        <f>IF(B6=13,IF(OR(G359=1,I359=1),0,IF(E359=D362,X359,[1]DB!BE359)),[1]DB!BE359)</f>
        <v>1</v>
      </c>
      <c r="BF359" s="25">
        <f>IF(B6=13,IF(OR(G359=1,I359=1),0,IF(E359=D362,AD359,[1]DB!BF359)),[1]DB!BF359)</f>
        <v>0</v>
      </c>
      <c r="BG359" s="25">
        <f>IF(B6=13,IF(OR(G359=1,I359=1),0,IF(E359=D363,R359,[1]DB!BG359)),[1]DB!BG359)</f>
        <v>7</v>
      </c>
      <c r="BH359" s="25">
        <f>IF(B6=13,IF(OR(G359=1,I359=1),0,IF(E359=D363,U359,[1]DB!BH359)),[1]DB!BH359)</f>
        <v>8</v>
      </c>
      <c r="BI359" s="25">
        <f>IF(B6=13,IF(OR(G359=1,I359=1),0,IF(E359=D363,X359,[1]DB!BI359)),[1]DB!BI359)</f>
        <v>0</v>
      </c>
      <c r="BJ359" s="25">
        <f>IF(B6=13,IF(OR(G359=1,I359=1),0,IF(E359=D363,AD359,[1]DB!BJ359)),[1]DB!BJ359)</f>
        <v>-1</v>
      </c>
      <c r="BK359" s="25">
        <f>IF(B6=13,IF(OR(G359=1,I359=1),0,IF(E359=D364,R359,[1]DB!BK359)),[1]DB!BK359)</f>
        <v>8</v>
      </c>
      <c r="BL359" s="25">
        <f>IF(B6=13,IF(OR(G359=1,I359=1),0,IF(E359=D364,U359,[1]DB!BL359)),[1]DB!BL359)</f>
        <v>8</v>
      </c>
      <c r="BM359" s="25">
        <f>IF(B6=13,IF(OR(G359=1,I359=1),0,IF(E359=D364,X359,[1]DB!BM359)),[1]DB!BM359)</f>
        <v>1</v>
      </c>
      <c r="BN359" s="25">
        <f>IF(B6=13,IF(OR(G359=1,I359=1),0,IF(E359=D364,AD359,[1]DB!BN359)),[1]DB!BN359)</f>
        <v>0</v>
      </c>
      <c r="BO359" s="25">
        <f>IF(B6=13,IF(OR(G359=1,I359=1),0,IF(E359=D365,R359,[1]DB!BO359)),[1]DB!BO359)</f>
        <v>7</v>
      </c>
      <c r="BP359" s="25">
        <f>IF(B6=13,IF(OR(G359=1,I359=1),0,IF(E359=D365,U359,[1]DB!BP359)),[1]DB!BP359)</f>
        <v>8</v>
      </c>
      <c r="BQ359" s="25">
        <f>IF(B6=13,IF(OR(G359=1,I359=1),0,IF(E359=D365,X359,[1]DB!BQ359)),[1]DB!BQ359)</f>
        <v>0</v>
      </c>
      <c r="BR359" s="25">
        <f>IF(B6=13,IF(OR(G359=1,I359=1),0,IF(E359=D365,AD359,[1]DB!BR359)),[1]DB!BR359)</f>
        <v>-1</v>
      </c>
      <c r="BS359" s="25">
        <f>IF(B6=13,IF(OR(G359=1,I359=1),0,IF(E359=D366,R359,[1]DB!BS359)),[1]DB!BS359)</f>
        <v>5</v>
      </c>
      <c r="BT359" s="25">
        <f>IF(B6=13,IF(OR(G359=1,I359=1),0,IF(E359=D366,U359,[1]DB!BT359)),[1]DB!BT359)</f>
        <v>6</v>
      </c>
      <c r="BU359" s="25">
        <f>IF(B6=13,IF(OR(G359=1,I359=1),0,IF(E359=D366,X359,[1]DB!BU359)),[1]DB!BU359)</f>
        <v>0</v>
      </c>
      <c r="BV359" s="25">
        <f>IF(B6=13,IF(OR(G359=1,I359=1),0,IF(E359=D366,AD359,[1]DB!BV359)),[1]DB!BV359)</f>
        <v>-1</v>
      </c>
      <c r="BW359" s="25">
        <f>IF(B6=13,IF(OR(G359=1,I359=1),0,IF(E359=D367,R359,[1]DB!BW359)),[1]DB!BW359)</f>
        <v>6</v>
      </c>
      <c r="BX359" s="25">
        <f>IF(B6=13,IF(OR(G359=1,I359=1),0,IF(E359=D367,U359,[1]DB!BX359)),[1]DB!BX359)</f>
        <v>7</v>
      </c>
      <c r="BY359" s="25">
        <f>IF(B6=13,IF(OR(G359=1,I359=1),0,IF(E359=D367,X359,[1]DB!BY359)),[1]DB!BY359)</f>
        <v>0</v>
      </c>
      <c r="BZ359" s="25">
        <f>IF(B6=13,IF(OR(G359=1,I359=1),0,IF(E359=D367,AD359,[1]DB!BZ359)),[1]DB!BZ359)</f>
        <v>-1</v>
      </c>
      <c r="CA359" s="25">
        <f>(RANK(Y359,Y356:Y367,1)*169)+(RANK(S359,S356:S367,1)*13)+RANK(V359,V356:V367,0)</f>
        <v>186</v>
      </c>
      <c r="CB359" s="25">
        <f>RANK(CA359,CA356:CA367,1)</f>
        <v>1</v>
      </c>
      <c r="CC359" s="25">
        <f>IF(CB359=CB356,AE359,0)+IF(CB359=CB357,AI359,0)+IF(CB359=CB358,AM359,0)+IF(CB359=CB359,AQ359,0)+IF(CB359=CB360,AU359,0)+IF(CB359=CB361,AY359,0)+IF(CB359=CB362,BC359,0)+IF(CB359=CB363,BG359,0)+IF(CB359=CB364,BK359,0)+IF(CB359=CB365,BO359,0)+IF(CB359=CB366,BS359,0)+IF(CB359=CB367,BW359,0)</f>
        <v>0</v>
      </c>
      <c r="CD359" s="25">
        <f>IF(CB359=CB356,AF359,0)+IF(CB359=CB357,AJ359,0)+IF(CB359=CB358,AN359,0)+IF(CB359=CB359,AR359,0)+IF(CB359=CB360,AV359,0)+IF(CB359=CB361,AZ359,0)+IF(CB359=CB362,BD359,0)+IF(CB359=CB363,BH359,0)+IF(CB359=CB364,BL359,0)+IF(CB359=CB365,BP359,0)+IF(CB359=CB366,BT359,0)+IF(CB359=CB367,BX359,0)</f>
        <v>0</v>
      </c>
      <c r="CE359" s="25">
        <f>IF(CB359=CB356,AG359,0)+IF(CB359=CB357,AK359,0)+IF(CB359=CB358,AO359,0)+IF(CB359=CB359,AS359,0)+IF(CB359=CB360,AW359,0)+IF(CB359=CB361,BA359,0)+IF(CB359=CB362,BE359,0)+IF(CB359=CB363,BI359,0)+IF(CB359=CB364,BM359,0)+IF(CB359=CB365,BQ359,0)+IF(CB359=CB366,BU359,0)+IF(CB359=CB367,BY359,0)</f>
        <v>0</v>
      </c>
      <c r="CF359" s="25">
        <f>(RANK(CE359,CE356:CE367,1)*169)+(RANK(CC359,CC356:CC367,1)*13)+RANK(CD359,CD356:CD367,0)</f>
        <v>183</v>
      </c>
      <c r="CG359" s="25">
        <f>CB359+(RANK(CF359,CF356:CF367,1)*0.01)</f>
        <v>1.01</v>
      </c>
      <c r="CH359" s="25">
        <f>IF(COUNTIF(CG356:CG367,CG359)=2,IF(CG359=CG356,1,0)+IF(CG359=CG357,2,0)+IF(CG359=CG358,3,0)+IF(CG359=CG359,4,0)+IF(CG359=CG360,5,0)+IF(CG359=CG361,6,0)+IF(CG359=CG362,7,0)+IF(CG359=CG363,8,0)+IF(CG359=CG364,9,0)+IF(CG359=CG365,10,0)+IF(CG359=CG366,11,0)+IF(CG359=CG367,12,0)-4,0)</f>
        <v>0</v>
      </c>
      <c r="CI359" s="25">
        <f t="shared" si="35"/>
        <v>0</v>
      </c>
      <c r="CJ359" s="25">
        <f t="shared" si="36"/>
        <v>1.01</v>
      </c>
      <c r="CK359" s="25">
        <f>(RANK(CJ359,CJ356:CJ367,1)*17850625)+(RANK(K359,K356:K367,0)*274625)+(RANK(M359,M356:M367,0)*4225)+(RANK(AC359,AC356:AC367,1)*65)+RANK(C359,C356:C367,0)</f>
        <v>18133899</v>
      </c>
      <c r="CL359" s="25">
        <f>RANK(CK359,CK356:CK367,0)</f>
        <v>12</v>
      </c>
    </row>
    <row r="360" spans="1:90" x14ac:dyDescent="0.15">
      <c r="A360" s="25" t="str">
        <f>[1]DB!A360</f>
        <v>Cottee</v>
      </c>
      <c r="B360" s="25" t="str">
        <f>[1]DB!B360</f>
        <v>Cottee (5)</v>
      </c>
      <c r="C360" s="25">
        <f>[1]DB!C360</f>
        <v>8</v>
      </c>
      <c r="D360" s="25">
        <f t="shared" si="32"/>
        <v>5</v>
      </c>
      <c r="E360" s="25">
        <f t="shared" si="37"/>
        <v>6</v>
      </c>
      <c r="F360" s="25">
        <f>[1]DB!G360</f>
        <v>0</v>
      </c>
      <c r="G360" s="25">
        <f>IF(B6=13,DGET(A11:K75,"Dis E",R522:R523),F360)</f>
        <v>0</v>
      </c>
      <c r="H360" s="25">
        <f>[1]DB!I360</f>
        <v>0</v>
      </c>
      <c r="I360" s="25">
        <f>IF(B6=13,DGET(A11:K75,"Udm E",R522:R523),H360)</f>
        <v>0</v>
      </c>
      <c r="J360" s="25">
        <f>[1]DB!K360</f>
        <v>0</v>
      </c>
      <c r="K360" s="25">
        <f>IF(B6=13,DGET(A11:K75,"MR E",R522:R523),J360)</f>
        <v>0</v>
      </c>
      <c r="L360" s="25">
        <f>[1]DB!M360</f>
        <v>0</v>
      </c>
      <c r="M360" s="25">
        <f>IF(B6=13,DGET(A11:K75,"Res E",R522:R523),L360)</f>
        <v>0</v>
      </c>
      <c r="N360" s="25">
        <f>[1]DB!O360</f>
        <v>9</v>
      </c>
      <c r="O360" s="25">
        <f>IF(B6=13,IF(AND(G360=0,I360=0),N360+1,0),N360)</f>
        <v>10</v>
      </c>
      <c r="P360" s="25">
        <f>[1]DB!S360</f>
        <v>58</v>
      </c>
      <c r="Q360" s="25">
        <f>IF(A360="",0,DGET(A11:AF75,"Total",R522:R523))</f>
        <v>5</v>
      </c>
      <c r="R360" s="25">
        <f>IF(A360="",0,DGET(A11:AF75,"ES N",R522:R523))</f>
        <v>5</v>
      </c>
      <c r="S360" s="25">
        <f>IF(B6=13,IF(OR(G360=1,I360=1),0,P360+R360),P360)</f>
        <v>63</v>
      </c>
      <c r="T360" s="25">
        <f>[1]DB!V360</f>
        <v>63</v>
      </c>
      <c r="U360" s="25">
        <f>IF(A360="",0,DGET(A355:Q367,"Total N",R546:R547))</f>
        <v>5</v>
      </c>
      <c r="V360" s="25">
        <f>IF(B6=13,IF(OR(G360=1,I360=1),0,T360+U360),T360)</f>
        <v>68</v>
      </c>
      <c r="W360" s="25">
        <f>[1]DB!Y360</f>
        <v>8</v>
      </c>
      <c r="X360" s="25">
        <f t="shared" si="33"/>
        <v>1</v>
      </c>
      <c r="Y360" s="25">
        <f>IF(B6=13,IF(OR(G360=1,I360=1),0,W360+X360),W360)</f>
        <v>9</v>
      </c>
      <c r="Z360" s="25">
        <f>[1]DB!AC360</f>
        <v>7</v>
      </c>
      <c r="AA360" s="25">
        <f>IF(A360="",0,DGET(A11:AF75,"BU Pl.",R522:R523))</f>
        <v>27</v>
      </c>
      <c r="AB360" s="25">
        <f t="shared" si="34"/>
        <v>1762</v>
      </c>
      <c r="AC360" s="25">
        <f>IF(B6=13,RANK(AB360,AB356:AB367,1),Z360)</f>
        <v>1</v>
      </c>
      <c r="AD360" s="25">
        <f>IF(B6=13,IF(AA360&gt;DGET(A355:AC367,"BU N",R546:R547),1,IF(AA360=DGET(A355:AC367,"BU N",R546:R547),0,-1)),0)</f>
        <v>-1</v>
      </c>
      <c r="AE360" s="25">
        <f>IF(B6=13,IF(OR(G360=1,I360=1),0,IF(E360=D356,R360,[1]DB!AE360)),[1]DB!AE360)</f>
        <v>6</v>
      </c>
      <c r="AF360" s="25">
        <f>IF(B6=13,IF(OR(G360=1,I360=1),0,IF(E360=D356,U360,[1]DB!AF360)),[1]DB!AF360)</f>
        <v>7</v>
      </c>
      <c r="AG360" s="25">
        <f>IF(B6=13,IF(OR(G360=1,I360=1),0,IF(E360=D356,X360,[1]DB!AG360)),[1]DB!AG360)</f>
        <v>0</v>
      </c>
      <c r="AH360" s="25">
        <f>IF(B6=13,IF(OR(G360=1,I360=1),0,IF(E360=D356,AD360,[1]DB!AH360)),[1]DB!AH360)</f>
        <v>-1</v>
      </c>
      <c r="AI360" s="25">
        <f>IF(B6=13,IF(OR(G360=1,I360=1),0,IF(E360=D357,R360,[1]DB!AI360)),[1]DB!AI360)</f>
        <v>5</v>
      </c>
      <c r="AJ360" s="25">
        <f>IF(B6=13,IF(OR(G360=1,I360=1),0,IF(E360=D357,U360,[1]DB!AJ360)),[1]DB!AJ360)</f>
        <v>8</v>
      </c>
      <c r="AK360" s="25">
        <f>IF(B6=13,IF(OR(G360=1,I360=1),0,IF(E360=D357,X360,[1]DB!AK360)),[1]DB!AK360)</f>
        <v>0</v>
      </c>
      <c r="AL360" s="25">
        <f>IF(B6=13,IF(OR(G360=1,I360=1),0,IF(E360=D357,AD360,[1]DB!AL360)),[1]DB!AL360)</f>
        <v>-1</v>
      </c>
      <c r="AM360" s="25">
        <f>IF(B6=13,IF(OR(G360=1,I360=1),0,IF(E360=D358,R360,[1]DB!AM360)),[1]DB!AM360)</f>
        <v>8</v>
      </c>
      <c r="AN360" s="25">
        <f>IF(B6=13,IF(OR(G360=1,I360=1),0,IF(E360=D358,U360,[1]DB!AN360)),[1]DB!AN360)</f>
        <v>7</v>
      </c>
      <c r="AO360" s="25">
        <f>IF(B6=13,IF(OR(G360=1,I360=1),0,IF(E360=D358,X360,[1]DB!AO360)),[1]DB!AO360)</f>
        <v>3</v>
      </c>
      <c r="AP360" s="25">
        <f>IF(B6=13,IF(OR(G360=1,I360=1),0,IF(E360=D358,AD360,[1]DB!AP360)),[1]DB!AP360)</f>
        <v>1</v>
      </c>
      <c r="AQ360" s="25">
        <f>IF(B6=13,IF(OR(G360=1,I360=1),0,IF(E360=D359,R360,[1]DB!AQ360)),[1]DB!AQ360)</f>
        <v>6</v>
      </c>
      <c r="AR360" s="25">
        <f>IF(B6=13,IF(OR(G360=1,I360=1),0,IF(E360=D359,U360,[1]DB!AR360)),[1]DB!AR360)</f>
        <v>6</v>
      </c>
      <c r="AS360" s="25">
        <f>IF(B6=13,IF(OR(G360=1,I360=1),0,IF(E360=D359,X360,[1]DB!AS360)),[1]DB!AS360)</f>
        <v>1</v>
      </c>
      <c r="AT360" s="25">
        <f>IF(B6=13,IF(OR(G360=1,I360=1),0,IF(E360=D359,AD360,[1]DB!AT360)),[1]DB!AT360)</f>
        <v>1</v>
      </c>
      <c r="AU360" s="25">
        <f>IF(B6=13,IF(OR(G360=1,I360=1),0,IF(E360=D360,R360,[1]DB!AU360)),[1]DB!AU360)</f>
        <v>0</v>
      </c>
      <c r="AV360" s="25">
        <f>IF(B6=13,IF(OR(G360=1,I360=1),0,IF(E360=D360,U360,[1]DB!AV360)),[1]DB!AV360)</f>
        <v>0</v>
      </c>
      <c r="AW360" s="25">
        <f>IF(B6=13,IF(OR(G360=1,I360=1),0,IF(E360=D360,X360,[1]DB!AW360)),[1]DB!AW360)</f>
        <v>0</v>
      </c>
      <c r="AX360" s="25">
        <f>IF(B6=13,IF(OR(G360=1,I360=1),0,IF(E360=D360,AD360,[1]DB!AX360)),[1]DB!AX360)</f>
        <v>0</v>
      </c>
      <c r="AY360" s="25">
        <f>IF(B6=13,IF(OR(G360=1,I360=1),0,IF(E360=D361,R360,[1]DB!AY360)),[1]DB!AY360)</f>
        <v>4</v>
      </c>
      <c r="AZ360" s="25">
        <f>IF(B6=13,IF(OR(G360=1,I360=1),0,IF(E360=D361,U360,[1]DB!AZ360)),[1]DB!AZ360)</f>
        <v>6</v>
      </c>
      <c r="BA360" s="25">
        <f>IF(B6=13,IF(OR(G360=1,I360=1),0,IF(E360=D361,X360,[1]DB!BA360)),[1]DB!BA360)</f>
        <v>0</v>
      </c>
      <c r="BB360" s="25">
        <f>IF(B6=13,IF(OR(G360=1,I360=1),0,IF(E360=D361,AD360,[1]DB!BB360)),[1]DB!BB360)</f>
        <v>-1</v>
      </c>
      <c r="BC360" s="25">
        <f>IF(B6=13,IF(OR(G360=1,I360=1),0,IF(E360=D362,R360,[1]DB!BC360)),[1]DB!BC360)</f>
        <v>6</v>
      </c>
      <c r="BD360" s="25">
        <f>IF(B6=13,IF(OR(G360=1,I360=1),0,IF(E360=D362,U360,[1]DB!BD360)),[1]DB!BD360)</f>
        <v>6</v>
      </c>
      <c r="BE360" s="25">
        <f>IF(B6=13,IF(OR(G360=1,I360=1),0,IF(E360=D362,X360,[1]DB!BE360)),[1]DB!BE360)</f>
        <v>1</v>
      </c>
      <c r="BF360" s="25">
        <f>IF(B6=13,IF(OR(G360=1,I360=1),0,IF(E360=D362,AD360,[1]DB!BF360)),[1]DB!BF360)</f>
        <v>-1</v>
      </c>
      <c r="BG360" s="25">
        <f>IF(B6=13,IF(OR(G360=1,I360=1),0,IF(E360=D363,R360,[1]DB!BG360)),[1]DB!BG360)</f>
        <v>0</v>
      </c>
      <c r="BH360" s="25">
        <f>IF(B6=13,IF(OR(G360=1,I360=1),0,IF(E360=D363,U360,[1]DB!BH360)),[1]DB!BH360)</f>
        <v>0</v>
      </c>
      <c r="BI360" s="25">
        <f>IF(B6=13,IF(OR(G360=1,I360=1),0,IF(E360=D363,X360,[1]DB!BI360)),[1]DB!BI360)</f>
        <v>0</v>
      </c>
      <c r="BJ360" s="25">
        <f>IF(B6=13,IF(OR(G360=1,I360=1),0,IF(E360=D363,AD360,[1]DB!BJ360)),[1]DB!BJ360)</f>
        <v>0</v>
      </c>
      <c r="BK360" s="25">
        <f>IF(B6=13,IF(OR(G360=1,I360=1),0,IF(E360=D364,R360,[1]DB!BK360)),[1]DB!BK360)</f>
        <v>6</v>
      </c>
      <c r="BL360" s="25">
        <f>IF(B6=13,IF(OR(G360=1,I360=1),0,IF(E360=D364,U360,[1]DB!BL360)),[1]DB!BL360)</f>
        <v>6</v>
      </c>
      <c r="BM360" s="25">
        <f>IF(B6=13,IF(OR(G360=1,I360=1),0,IF(E360=D364,X360,[1]DB!BM360)),[1]DB!BM360)</f>
        <v>1</v>
      </c>
      <c r="BN360" s="25">
        <f>IF(B6=13,IF(OR(G360=1,I360=1),0,IF(E360=D364,AD360,[1]DB!BN360)),[1]DB!BN360)</f>
        <v>-1</v>
      </c>
      <c r="BO360" s="25">
        <f>IF(B6=13,IF(OR(G360=1,I360=1),0,IF(E360=D365,R360,[1]DB!BO360)),[1]DB!BO360)</f>
        <v>5</v>
      </c>
      <c r="BP360" s="25">
        <f>IF(B6=13,IF(OR(G360=1,I360=1),0,IF(E360=D365,U360,[1]DB!BP360)),[1]DB!BP360)</f>
        <v>5</v>
      </c>
      <c r="BQ360" s="25">
        <f>IF(B6=13,IF(OR(G360=1,I360=1),0,IF(E360=D365,X360,[1]DB!BQ360)),[1]DB!BQ360)</f>
        <v>1</v>
      </c>
      <c r="BR360" s="25">
        <f>IF(B6=13,IF(OR(G360=1,I360=1),0,IF(E360=D365,AD360,[1]DB!BR360)),[1]DB!BR360)</f>
        <v>-1</v>
      </c>
      <c r="BS360" s="25">
        <f>IF(B6=13,IF(OR(G360=1,I360=1),0,IF(E360=D366,R360,[1]DB!BS360)),[1]DB!BS360)</f>
        <v>8</v>
      </c>
      <c r="BT360" s="25">
        <f>IF(B6=13,IF(OR(G360=1,I360=1),0,IF(E360=D366,U360,[1]DB!BT360)),[1]DB!BT360)</f>
        <v>8</v>
      </c>
      <c r="BU360" s="25">
        <f>IF(B6=13,IF(OR(G360=1,I360=1),0,IF(E360=D366,X360,[1]DB!BU360)),[1]DB!BU360)</f>
        <v>1</v>
      </c>
      <c r="BV360" s="25">
        <f>IF(B6=13,IF(OR(G360=1,I360=1),0,IF(E360=D366,AD360,[1]DB!BV360)),[1]DB!BV360)</f>
        <v>-1</v>
      </c>
      <c r="BW360" s="25">
        <f>IF(B6=13,IF(OR(G360=1,I360=1),0,IF(E360=D367,R360,[1]DB!BW360)),[1]DB!BW360)</f>
        <v>9</v>
      </c>
      <c r="BX360" s="25">
        <f>IF(B6=13,IF(OR(G360=1,I360=1),0,IF(E360=D367,U360,[1]DB!BX360)),[1]DB!BX360)</f>
        <v>9</v>
      </c>
      <c r="BY360" s="25">
        <f>IF(B6=13,IF(OR(G360=1,I360=1),0,IF(E360=D367,X360,[1]DB!BY360)),[1]DB!BY360)</f>
        <v>1</v>
      </c>
      <c r="BZ360" s="25">
        <f>IF(B6=13,IF(OR(G360=1,I360=1),0,IF(E360=D367,AD360,[1]DB!BZ360)),[1]DB!BZ360)</f>
        <v>-1</v>
      </c>
      <c r="CA360" s="25">
        <f>(RANK(Y360,Y356:Y367,1)*169)+(RANK(S360,S356:S367,1)*13)+RANK(V360,V356:V367,0)</f>
        <v>368</v>
      </c>
      <c r="CB360" s="25">
        <f>RANK(CA360,CA356:CA367,1)</f>
        <v>2</v>
      </c>
      <c r="CC360" s="25">
        <f>IF(CB360=CB356,AE360,0)+IF(CB360=CB357,AI360,0)+IF(CB360=CB358,AM360,0)+IF(CB360=CB359,AQ360,0)+IF(CB360=CB360,AU360,0)+IF(CB360=CB361,AY360,0)+IF(CB360=CB362,BC360,0)+IF(CB360=CB363,BG360,0)+IF(CB360=CB364,BK360,0)+IF(CB360=CB365,BO360,0)+IF(CB360=CB366,BS360,0)+IF(CB360=CB367,BW360,0)</f>
        <v>0</v>
      </c>
      <c r="CD360" s="25">
        <f>IF(CB360=CB356,AF360,0)+IF(CB360=CB357,AJ360,0)+IF(CB360=CB358,AN360,0)+IF(CB360=CB359,AR360,0)+IF(CB360=CB360,AV360,0)+IF(CB360=CB361,AZ360,0)+IF(CB360=CB362,BD360,0)+IF(CB360=CB363,BH360,0)+IF(CB360=CB364,BL360,0)+IF(CB360=CB365,BP360,0)+IF(CB360=CB366,BT360,0)+IF(CB360=CB367,BX360,0)</f>
        <v>0</v>
      </c>
      <c r="CE360" s="25">
        <f>IF(CB360=CB356,AG360,0)+IF(CB360=CB357,AK360,0)+IF(CB360=CB358,AO360,0)+IF(CB360=CB359,AS360,0)+IF(CB360=CB360,AW360,0)+IF(CB360=CB361,BA360,0)+IF(CB360=CB362,BE360,0)+IF(CB360=CB363,BI360,0)+IF(CB360=CB364,BM360,0)+IF(CB360=CB365,BQ360,0)+IF(CB360=CB366,BU360,0)+IF(CB360=CB367,BY360,0)</f>
        <v>0</v>
      </c>
      <c r="CF360" s="25">
        <f>(RANK(CE360,CE356:CE367,1)*169)+(RANK(CC360,CC356:CC367,1)*13)+RANK(CD360,CD356:CD367,0)</f>
        <v>183</v>
      </c>
      <c r="CG360" s="25">
        <f>CB360+(RANK(CF360,CF356:CF367,1)*0.01)</f>
        <v>2.0099999999999998</v>
      </c>
      <c r="CH360" s="25">
        <f>IF(COUNTIF(CG356:CG367,CG360)=2,IF(CG360=CG356,1,0)+IF(CG360=CG357,2,0)+IF(CG360=CG358,3,0)+IF(CG360=CG359,4,0)+IF(CG360=CG360,5,0)+IF(CG360=CG361,6,0)+IF(CG360=CG362,7,0)+IF(CG360=CG363,8,0)+IF(CG360=CG364,9,0)+IF(CG360=CG365,10,0)+IF(CG360=CG366,11,0)+IF(CG360=CG367,12,0)-5,0)</f>
        <v>0</v>
      </c>
      <c r="CI360" s="25">
        <f t="shared" si="35"/>
        <v>0</v>
      </c>
      <c r="CJ360" s="25">
        <f t="shared" si="36"/>
        <v>2.0099999999999998</v>
      </c>
      <c r="CK360" s="25">
        <f>(RANK(CJ360,CJ356:CJ367,1)*17850625)+(RANK(K360,K356:K367,0)*274625)+(RANK(M360,M356:M367,0)*4225)+(RANK(AC360,AC356:AC367,1)*65)+RANK(C360,C356:C367,0)</f>
        <v>35984401</v>
      </c>
      <c r="CL360" s="25">
        <f>RANK(CK360,CK356:CK367,0)</f>
        <v>11</v>
      </c>
    </row>
    <row r="361" spans="1:90" x14ac:dyDescent="0.15">
      <c r="A361" s="25" t="str">
        <f>[1]DB!A361</f>
        <v>Sebjoh</v>
      </c>
      <c r="B361" s="25" t="str">
        <f>[1]DB!B361</f>
        <v>Sebjoh (5)</v>
      </c>
      <c r="C361" s="25">
        <f>[1]DB!C361</f>
        <v>43</v>
      </c>
      <c r="D361" s="25">
        <f t="shared" si="32"/>
        <v>2</v>
      </c>
      <c r="E361" s="25">
        <f t="shared" si="37"/>
        <v>1</v>
      </c>
      <c r="F361" s="25">
        <f>[1]DB!G361</f>
        <v>0</v>
      </c>
      <c r="G361" s="25">
        <f>IF(B6=13,DGET(A11:K75,"Dis E",S522:S523),F361)</f>
        <v>0</v>
      </c>
      <c r="H361" s="25">
        <f>[1]DB!I361</f>
        <v>0</v>
      </c>
      <c r="I361" s="25">
        <f>IF(B6=13,DGET(A11:K75,"Udm E",S522:S523),H361)</f>
        <v>0</v>
      </c>
      <c r="J361" s="25">
        <f>[1]DB!K361</f>
        <v>0</v>
      </c>
      <c r="K361" s="25">
        <f>IF(B6=13,DGET(A11:K75,"MR E",S522:S523),J361)</f>
        <v>0</v>
      </c>
      <c r="L361" s="25">
        <f>[1]DB!M361</f>
        <v>0</v>
      </c>
      <c r="M361" s="25">
        <f>IF(B6=13,DGET(A11:K75,"Res E",S522:S523),L361)</f>
        <v>0</v>
      </c>
      <c r="N361" s="25">
        <f>[1]DB!O361</f>
        <v>9</v>
      </c>
      <c r="O361" s="25">
        <f>IF(B6=13,IF(AND(G361=0,I361=0),N361+1,0),N361)</f>
        <v>10</v>
      </c>
      <c r="P361" s="25">
        <f>[1]DB!S361</f>
        <v>64</v>
      </c>
      <c r="Q361" s="25">
        <f>IF(A361="",0,DGET(A11:AF75,"Total",S522:S523))</f>
        <v>5</v>
      </c>
      <c r="R361" s="25">
        <f>IF(A361="",0,DGET(A11:AF75,"ES N",S522:S523))</f>
        <v>5</v>
      </c>
      <c r="S361" s="25">
        <f>IF(B6=13,IF(OR(G361=1,I361=1),0,P361+R361),P361)</f>
        <v>69</v>
      </c>
      <c r="T361" s="25">
        <f>[1]DB!V361</f>
        <v>63</v>
      </c>
      <c r="U361" s="25">
        <f>IF(A361="",0,DGET(A355:Q367,"Total N",S546:S547))</f>
        <v>5</v>
      </c>
      <c r="V361" s="25">
        <f>IF(B6=13,IF(OR(G361=1,I361=1),0,T361+U361),T361)</f>
        <v>68</v>
      </c>
      <c r="W361" s="25">
        <f>[1]DB!Y361</f>
        <v>12</v>
      </c>
      <c r="X361" s="25">
        <f t="shared" si="33"/>
        <v>1</v>
      </c>
      <c r="Y361" s="25">
        <f>IF(B6=13,IF(OR(G361=1,I361=1),0,W361+X361),W361)</f>
        <v>13</v>
      </c>
      <c r="Z361" s="25">
        <f>[1]DB!AC361</f>
        <v>10</v>
      </c>
      <c r="AA361" s="25">
        <f>IF(A361="",0,DGET(A11:AF75,"BU Pl.",S522:S523))</f>
        <v>32</v>
      </c>
      <c r="AB361" s="25">
        <f t="shared" si="34"/>
        <v>2090</v>
      </c>
      <c r="AC361" s="25">
        <f>IF(B6=13,RANK(AB361,AB356:AB367,1),Z361)</f>
        <v>7</v>
      </c>
      <c r="AD361" s="25">
        <f>IF(B6=13,IF(AA361&gt;DGET(A355:AC367,"BU N",S546:S547),1,IF(AA361=DGET(A355:AC367,"BU N",S546:S547),0,-1)),0)</f>
        <v>1</v>
      </c>
      <c r="AE361" s="25">
        <f>IF(B6=13,IF(OR(G361=1,I361=1),0,IF(E361=D356,R361,[1]DB!AE361)),[1]DB!AE361)</f>
        <v>5</v>
      </c>
      <c r="AF361" s="25">
        <f>IF(B6=13,IF(OR(G361=1,I361=1),0,IF(E361=D356,U361,[1]DB!AF361)),[1]DB!AF361)</f>
        <v>5</v>
      </c>
      <c r="AG361" s="25">
        <f>IF(B6=13,IF(OR(G361=1,I361=1),0,IF(E361=D356,X361,[1]DB!AG361)),[1]DB!AG361)</f>
        <v>1</v>
      </c>
      <c r="AH361" s="25">
        <f>IF(B6=13,IF(OR(G361=1,I361=1),0,IF(E361=D356,AD361,[1]DB!AH361)),[1]DB!AH361)</f>
        <v>1</v>
      </c>
      <c r="AI361" s="25">
        <f>IF(B6=13,IF(OR(G361=1,I361=1),0,IF(E361=D357,R361,[1]DB!AI361)),[1]DB!AI361)</f>
        <v>8</v>
      </c>
      <c r="AJ361" s="25">
        <f>IF(B6=13,IF(OR(G361=1,I361=1),0,IF(E361=D357,U361,[1]DB!AJ361)),[1]DB!AJ361)</f>
        <v>8</v>
      </c>
      <c r="AK361" s="25">
        <f>IF(B6=13,IF(OR(G361=1,I361=1),0,IF(E361=D357,X361,[1]DB!AK361)),[1]DB!AK361)</f>
        <v>1</v>
      </c>
      <c r="AL361" s="25">
        <f>IF(B6=13,IF(OR(G361=1,I361=1),0,IF(E361=D357,AD361,[1]DB!AL361)),[1]DB!AL361)</f>
        <v>-1</v>
      </c>
      <c r="AM361" s="25">
        <f>IF(B6=13,IF(OR(G361=1,I361=1),0,IF(E361=D358,R361,[1]DB!AM361)),[1]DB!AM361)</f>
        <v>0</v>
      </c>
      <c r="AN361" s="25">
        <f>IF(B6=13,IF(OR(G361=1,I361=1),0,IF(E361=D358,U361,[1]DB!AN361)),[1]DB!AN361)</f>
        <v>0</v>
      </c>
      <c r="AO361" s="25">
        <f>IF(B6=13,IF(OR(G361=1,I361=1),0,IF(E361=D358,X361,[1]DB!AO361)),[1]DB!AO361)</f>
        <v>0</v>
      </c>
      <c r="AP361" s="25">
        <f>IF(B6=13,IF(OR(G361=1,I361=1),0,IF(E361=D358,AD361,[1]DB!AP361)),[1]DB!AP361)</f>
        <v>0</v>
      </c>
      <c r="AQ361" s="25">
        <f>IF(B6=13,IF(OR(G361=1,I361=1),0,IF(E361=D359,R361,[1]DB!AQ361)),[1]DB!AQ361)</f>
        <v>9</v>
      </c>
      <c r="AR361" s="25">
        <f>IF(B6=13,IF(OR(G361=1,I361=1),0,IF(E361=D359,U361,[1]DB!AR361)),[1]DB!AR361)</f>
        <v>8</v>
      </c>
      <c r="AS361" s="25">
        <f>IF(B6=13,IF(OR(G361=1,I361=1),0,IF(E361=D359,X361,[1]DB!AS361)),[1]DB!AS361)</f>
        <v>3</v>
      </c>
      <c r="AT361" s="25">
        <f>IF(B6=13,IF(OR(G361=1,I361=1),0,IF(E361=D359,AD361,[1]DB!AT361)),[1]DB!AT361)</f>
        <v>1</v>
      </c>
      <c r="AU361" s="25">
        <f>IF(B6=13,IF(OR(G361=1,I361=1),0,IF(E361=D360,R361,[1]DB!AU361)),[1]DB!AU361)</f>
        <v>6</v>
      </c>
      <c r="AV361" s="25">
        <f>IF(B6=13,IF(OR(G361=1,I361=1),0,IF(E361=D360,U361,[1]DB!AV361)),[1]DB!AV361)</f>
        <v>4</v>
      </c>
      <c r="AW361" s="25">
        <f>IF(B6=13,IF(OR(G361=1,I361=1),0,IF(E361=D360,X361,[1]DB!AW361)),[1]DB!AW361)</f>
        <v>3</v>
      </c>
      <c r="AX361" s="25">
        <f>IF(B6=13,IF(OR(G361=1,I361=1),0,IF(E361=D360,AD361,[1]DB!AX361)),[1]DB!AX361)</f>
        <v>1</v>
      </c>
      <c r="AY361" s="25">
        <f>IF(B6=13,IF(OR(G361=1,I361=1),0,IF(E361=D361,R361,[1]DB!AY361)),[1]DB!AY361)</f>
        <v>0</v>
      </c>
      <c r="AZ361" s="25">
        <f>IF(B6=13,IF(OR(G361=1,I361=1),0,IF(E361=D361,U361,[1]DB!AZ361)),[1]DB!AZ361)</f>
        <v>0</v>
      </c>
      <c r="BA361" s="25">
        <f>IF(B6=13,IF(OR(G361=1,I361=1),0,IF(E361=D361,X361,[1]DB!BA361)),[1]DB!BA361)</f>
        <v>0</v>
      </c>
      <c r="BB361" s="25">
        <f>IF(B6=13,IF(OR(G361=1,I361=1),0,IF(E361=D361,AD361,[1]DB!BB361)),[1]DB!BB361)</f>
        <v>0</v>
      </c>
      <c r="BC361" s="25">
        <f>IF(B6=13,IF(OR(G361=1,I361=1),0,IF(E361=D362,R361,[1]DB!BC361)),[1]DB!BC361)</f>
        <v>6</v>
      </c>
      <c r="BD361" s="25">
        <f>IF(B6=13,IF(OR(G361=1,I361=1),0,IF(E361=D362,U361,[1]DB!BD361)),[1]DB!BD361)</f>
        <v>7</v>
      </c>
      <c r="BE361" s="25">
        <f>IF(B6=13,IF(OR(G361=1,I361=1),0,IF(E361=D362,X361,[1]DB!BE361)),[1]DB!BE361)</f>
        <v>0</v>
      </c>
      <c r="BF361" s="25">
        <f>IF(B6=13,IF(OR(G361=1,I361=1),0,IF(E361=D362,AD361,[1]DB!BF361)),[1]DB!BF361)</f>
        <v>-1</v>
      </c>
      <c r="BG361" s="25">
        <f>IF(B6=13,IF(OR(G361=1,I361=1),0,IF(E361=D363,R361,[1]DB!BG361)),[1]DB!BG361)</f>
        <v>6</v>
      </c>
      <c r="BH361" s="25">
        <f>IF(B6=13,IF(OR(G361=1,I361=1),0,IF(E361=D363,U361,[1]DB!BH361)),[1]DB!BH361)</f>
        <v>7</v>
      </c>
      <c r="BI361" s="25">
        <f>IF(B6=13,IF(OR(G361=1,I361=1),0,IF(E361=D363,X361,[1]DB!BI361)),[1]DB!BI361)</f>
        <v>0</v>
      </c>
      <c r="BJ361" s="25">
        <f>IF(B6=13,IF(OR(G361=1,I361=1),0,IF(E361=D363,AD361,[1]DB!BJ361)),[1]DB!BJ361)</f>
        <v>-1</v>
      </c>
      <c r="BK361" s="25">
        <f>IF(B6=13,IF(OR(G361=1,I361=1),0,IF(E361=D364,R361,[1]DB!BK361)),[1]DB!BK361)</f>
        <v>6</v>
      </c>
      <c r="BL361" s="25">
        <f>IF(B6=13,IF(OR(G361=1,I361=1),0,IF(E361=D364,U361,[1]DB!BL361)),[1]DB!BL361)</f>
        <v>6</v>
      </c>
      <c r="BM361" s="25">
        <f>IF(B6=13,IF(OR(G361=1,I361=1),0,IF(E361=D364,X361,[1]DB!BM361)),[1]DB!BM361)</f>
        <v>1</v>
      </c>
      <c r="BN361" s="25">
        <f>IF(B6=13,IF(OR(G361=1,I361=1),0,IF(E361=D364,AD361,[1]DB!BN361)),[1]DB!BN361)</f>
        <v>-1</v>
      </c>
      <c r="BO361" s="25">
        <f>IF(B6=13,IF(OR(G361=1,I361=1),0,IF(E361=D365,R361,[1]DB!BO361)),[1]DB!BO361)</f>
        <v>8</v>
      </c>
      <c r="BP361" s="25">
        <f>IF(B6=13,IF(OR(G361=1,I361=1),0,IF(E361=D365,U361,[1]DB!BP361)),[1]DB!BP361)</f>
        <v>9</v>
      </c>
      <c r="BQ361" s="25">
        <f>IF(B6=13,IF(OR(G361=1,I361=1),0,IF(E361=D365,X361,[1]DB!BQ361)),[1]DB!BQ361)</f>
        <v>0</v>
      </c>
      <c r="BR361" s="25">
        <f>IF(B6=13,IF(OR(G361=1,I361=1),0,IF(E361=D365,AD361,[1]DB!BR361)),[1]DB!BR361)</f>
        <v>-1</v>
      </c>
      <c r="BS361" s="25">
        <f>IF(B6=13,IF(OR(G361=1,I361=1),0,IF(E361=D366,R361,[1]DB!BS361)),[1]DB!BS361)</f>
        <v>8</v>
      </c>
      <c r="BT361" s="25">
        <f>IF(B6=13,IF(OR(G361=1,I361=1),0,IF(E361=D366,U361,[1]DB!BT361)),[1]DB!BT361)</f>
        <v>8</v>
      </c>
      <c r="BU361" s="25">
        <f>IF(B6=13,IF(OR(G361=1,I361=1),0,IF(E361=D366,X361,[1]DB!BU361)),[1]DB!BU361)</f>
        <v>1</v>
      </c>
      <c r="BV361" s="25">
        <f>IF(B6=13,IF(OR(G361=1,I361=1),0,IF(E361=D366,AD361,[1]DB!BV361)),[1]DB!BV361)</f>
        <v>0</v>
      </c>
      <c r="BW361" s="25">
        <f>IF(B6=13,IF(OR(G361=1,I361=1),0,IF(E361=D367,R361,[1]DB!BW361)),[1]DB!BW361)</f>
        <v>7</v>
      </c>
      <c r="BX361" s="25">
        <f>IF(B6=13,IF(OR(G361=1,I361=1),0,IF(E361=D367,U361,[1]DB!BX361)),[1]DB!BX361)</f>
        <v>6</v>
      </c>
      <c r="BY361" s="25">
        <f>IF(B6=13,IF(OR(G361=1,I361=1),0,IF(E361=D367,X361,[1]DB!BY361)),[1]DB!BY361)</f>
        <v>3</v>
      </c>
      <c r="BZ361" s="25">
        <f>IF(B6=13,IF(OR(G361=1,I361=1),0,IF(E361=D367,AD361,[1]DB!BZ361)),[1]DB!BZ361)</f>
        <v>1</v>
      </c>
      <c r="CA361" s="25">
        <f>(RANK(Y361,Y356:Y367,1)*169)+(RANK(S361,S356:S367,1)*13)+RANK(V361,V356:V367,0)</f>
        <v>1148</v>
      </c>
      <c r="CB361" s="25">
        <f>RANK(CA361,CA356:CA367,1)</f>
        <v>6</v>
      </c>
      <c r="CC361" s="25">
        <f>IF(CB361=CB356,AE361,0)+IF(CB361=CB357,AI361,0)+IF(CB361=CB358,AM361,0)+IF(CB361=CB359,AQ361,0)+IF(CB361=CB360,AU361,0)+IF(CB361=CB361,AY361,0)+IF(CB361=CB362,BC361,0)+IF(CB361=CB363,BG361,0)+IF(CB361=CB364,BK361,0)+IF(CB361=CB365,BO361,0)+IF(CB361=CB366,BS361,0)+IF(CB361=CB367,BW361,0)</f>
        <v>0</v>
      </c>
      <c r="CD361" s="25">
        <f>IF(CB361=CB356,AF361,0)+IF(CB361=CB357,AJ361,0)+IF(CB361=CB358,AN361,0)+IF(CB361=CB359,AR361,0)+IF(CB361=CB360,AV361,0)+IF(CB361=CB361,AZ361,0)+IF(CB361=CB362,BD361,0)+IF(CB361=CB363,BH361,0)+IF(CB361=CB364,BL361,0)+IF(CB361=CB365,BP361,0)+IF(CB361=CB366,BT361,0)+IF(CB361=CB367,BX361,0)</f>
        <v>0</v>
      </c>
      <c r="CE361" s="25">
        <f>IF(CB361=CB356,AG361,0)+IF(CB361=CB357,AK361,0)+IF(CB361=CB358,AO361,0)+IF(CB361=CB359,AS361,0)+IF(CB361=CB360,AW361,0)+IF(CB361=CB361,BA361,0)+IF(CB361=CB362,BE361,0)+IF(CB361=CB363,BI361,0)+IF(CB361=CB364,BM361,0)+IF(CB361=CB365,BQ361,0)+IF(CB361=CB366,BU361,0)+IF(CB361=CB367,BY361,0)</f>
        <v>0</v>
      </c>
      <c r="CF361" s="25">
        <f>(RANK(CE361,CE356:CE367,1)*169)+(RANK(CC361,CC356:CC367,1)*13)+RANK(CD361,CD356:CD367,0)</f>
        <v>183</v>
      </c>
      <c r="CG361" s="25">
        <f>CB361+(RANK(CF361,CF356:CF367,1)*0.01)</f>
        <v>6.01</v>
      </c>
      <c r="CH361" s="25">
        <f>IF(COUNTIF(CG356:CG367,CG361)=2,IF(CG361=CG356,1,0)+IF(CG361=CG357,2,0)+IF(CG361=CG358,3,0)+IF(CG361=CG359,4,0)+IF(CG361=CG360,5,0)+IF(CG361=CG361,6,0)+IF(CG361=CG362,7,0)+IF(CG361=CG363,8,0)+IF(CG361=CG364,9,0)+IF(CG361=CG365,10,0)+IF(CG361=CG366,11,0)+IF(CG361=CG367,12,0)-6,0)</f>
        <v>0</v>
      </c>
      <c r="CI361" s="25">
        <f t="shared" si="35"/>
        <v>0</v>
      </c>
      <c r="CJ361" s="25">
        <f t="shared" si="36"/>
        <v>6.01</v>
      </c>
      <c r="CK361" s="25">
        <f>(RANK(CJ361,CJ356:CJ367,1)*17850625)+(RANK(K361,K356:K367,0)*274625)+(RANK(M361,M356:M367,0)*4225)+(RANK(AC361,AC356:AC367,1)*65)+RANK(C361,C356:C367,0)</f>
        <v>107387283</v>
      </c>
      <c r="CL361" s="25">
        <f>RANK(CK361,CK356:CK367,0)</f>
        <v>7</v>
      </c>
    </row>
    <row r="362" spans="1:90" x14ac:dyDescent="0.15">
      <c r="A362" s="25" t="str">
        <f>[1]DB!A362</f>
        <v>Steam</v>
      </c>
      <c r="B362" s="25" t="str">
        <f>[1]DB!B362</f>
        <v>Steam (5)</v>
      </c>
      <c r="C362" s="25">
        <f>[1]DB!C362</f>
        <v>46</v>
      </c>
      <c r="D362" s="25">
        <f t="shared" si="32"/>
        <v>7</v>
      </c>
      <c r="E362" s="25">
        <f t="shared" si="37"/>
        <v>8</v>
      </c>
      <c r="F362" s="25">
        <f>[1]DB!G362</f>
        <v>0</v>
      </c>
      <c r="G362" s="25">
        <f>IF(B6=13,DGET(A11:K75,"Dis E",T522:T523),F362)</f>
        <v>0</v>
      </c>
      <c r="H362" s="25">
        <f>[1]DB!I362</f>
        <v>0</v>
      </c>
      <c r="I362" s="25">
        <f>IF(B6=13,DGET(A11:K75,"Udm E",T522:T523),H362)</f>
        <v>0</v>
      </c>
      <c r="J362" s="25">
        <f>[1]DB!K362</f>
        <v>0</v>
      </c>
      <c r="K362" s="25">
        <f>IF(B6=13,DGET(A11:K75,"MR E",T522:T523),J362)</f>
        <v>0</v>
      </c>
      <c r="L362" s="25">
        <f>[1]DB!M362</f>
        <v>0</v>
      </c>
      <c r="M362" s="25">
        <f>IF(B6=13,DGET(A11:K75,"Res E",T522:T523),L362)</f>
        <v>0</v>
      </c>
      <c r="N362" s="25">
        <f>[1]DB!O362</f>
        <v>9</v>
      </c>
      <c r="O362" s="25">
        <f>IF(B6=13,IF(AND(G362=0,I362=0),N362+1,0),N362)</f>
        <v>10</v>
      </c>
      <c r="P362" s="25">
        <f>[1]DB!S362</f>
        <v>61</v>
      </c>
      <c r="Q362" s="25">
        <f>IF(A362="",0,DGET(A11:AF75,"Total",T522:T523))</f>
        <v>5</v>
      </c>
      <c r="R362" s="25">
        <f>IF(A362="",0,DGET(A11:AF75,"ES N",T522:T523))</f>
        <v>5</v>
      </c>
      <c r="S362" s="25">
        <f>IF(B6=13,IF(OR(G362=1,I362=1),0,P362+R362),P362)</f>
        <v>66</v>
      </c>
      <c r="T362" s="25">
        <f>[1]DB!V362</f>
        <v>63</v>
      </c>
      <c r="U362" s="25">
        <f>IF(A362="",0,DGET(A355:Q367,"Total N",T546:T547))</f>
        <v>6</v>
      </c>
      <c r="V362" s="25">
        <f>IF(B6=13,IF(OR(G362=1,I362=1),0,T362+U362),T362)</f>
        <v>69</v>
      </c>
      <c r="W362" s="25">
        <f>[1]DB!Y362</f>
        <v>9</v>
      </c>
      <c r="X362" s="25">
        <f t="shared" si="33"/>
        <v>0</v>
      </c>
      <c r="Y362" s="25">
        <f>IF(B6=13,IF(OR(G362=1,I362=1),0,W362+X362),W362)</f>
        <v>9</v>
      </c>
      <c r="Z362" s="25">
        <f>[1]DB!AC362</f>
        <v>6</v>
      </c>
      <c r="AA362" s="25">
        <f>IF(A362="",0,DGET(A11:AF75,"BU Pl.",T522:T523))</f>
        <v>32</v>
      </c>
      <c r="AB362" s="25">
        <f t="shared" si="34"/>
        <v>2086</v>
      </c>
      <c r="AC362" s="25">
        <f>IF(B6=13,RANK(AB362,AB356:AB367,1),Z362)</f>
        <v>6</v>
      </c>
      <c r="AD362" s="25">
        <f>IF(B6=13,IF(AA362&gt;DGET(A355:AC367,"BU N",T546:T547),1,IF(AA362=DGET(A355:AC367,"BU N",T546:T547),0,-1)),0)</f>
        <v>-1</v>
      </c>
      <c r="AE362" s="25">
        <f>IF(B6=13,IF(OR(G362=1,I362=1),0,IF(E362=D356,R362,[1]DB!AE362)),[1]DB!AE362)</f>
        <v>7</v>
      </c>
      <c r="AF362" s="25">
        <f>IF(B6=13,IF(OR(G362=1,I362=1),0,IF(E362=D356,U362,[1]DB!AF362)),[1]DB!AF362)</f>
        <v>8</v>
      </c>
      <c r="AG362" s="25">
        <f>IF(B6=13,IF(OR(G362=1,I362=1),0,IF(E362=D356,X362,[1]DB!AG362)),[1]DB!AG362)</f>
        <v>0</v>
      </c>
      <c r="AH362" s="25">
        <f>IF(B6=13,IF(OR(G362=1,I362=1),0,IF(E362=D356,AD362,[1]DB!AH362)),[1]DB!AH362)</f>
        <v>-1</v>
      </c>
      <c r="AI362" s="25">
        <f>IF(B6=13,IF(OR(G362=1,I362=1),0,IF(E362=D357,R362,[1]DB!AI362)),[1]DB!AI362)</f>
        <v>7</v>
      </c>
      <c r="AJ362" s="25">
        <f>IF(B6=13,IF(OR(G362=1,I362=1),0,IF(E362=D357,U362,[1]DB!AJ362)),[1]DB!AJ362)</f>
        <v>8</v>
      </c>
      <c r="AK362" s="25">
        <f>IF(B6=13,IF(OR(G362=1,I362=1),0,IF(E362=D357,X362,[1]DB!AK362)),[1]DB!AK362)</f>
        <v>0</v>
      </c>
      <c r="AL362" s="25">
        <f>IF(B6=13,IF(OR(G362=1,I362=1),0,IF(E362=D357,AD362,[1]DB!AL362)),[1]DB!AL362)</f>
        <v>-1</v>
      </c>
      <c r="AM362" s="25">
        <f>IF(B6=13,IF(OR(G362=1,I362=1),0,IF(E362=D358,R362,[1]DB!AM362)),[1]DB!AM362)</f>
        <v>7</v>
      </c>
      <c r="AN362" s="25">
        <f>IF(B6=13,IF(OR(G362=1,I362=1),0,IF(E362=D358,U362,[1]DB!AN362)),[1]DB!AN362)</f>
        <v>6</v>
      </c>
      <c r="AO362" s="25">
        <f>IF(B6=13,IF(OR(G362=1,I362=1),0,IF(E362=D358,X362,[1]DB!AO362)),[1]DB!AO362)</f>
        <v>3</v>
      </c>
      <c r="AP362" s="25">
        <f>IF(B6=13,IF(OR(G362=1,I362=1),0,IF(E362=D358,AD362,[1]DB!AP362)),[1]DB!AP362)</f>
        <v>1</v>
      </c>
      <c r="AQ362" s="25">
        <f>IF(B6=13,IF(OR(G362=1,I362=1),0,IF(E362=D359,R362,[1]DB!AQ362)),[1]DB!AQ362)</f>
        <v>6</v>
      </c>
      <c r="AR362" s="25">
        <f>IF(B6=13,IF(OR(G362=1,I362=1),0,IF(E362=D359,U362,[1]DB!AR362)),[1]DB!AR362)</f>
        <v>6</v>
      </c>
      <c r="AS362" s="25">
        <f>IF(B6=13,IF(OR(G362=1,I362=1),0,IF(E362=D359,X362,[1]DB!AS362)),[1]DB!AS362)</f>
        <v>1</v>
      </c>
      <c r="AT362" s="25">
        <f>IF(B6=13,IF(OR(G362=1,I362=1),0,IF(E362=D359,AD362,[1]DB!AT362)),[1]DB!AT362)</f>
        <v>0</v>
      </c>
      <c r="AU362" s="25">
        <f>IF(B6=13,IF(OR(G362=1,I362=1),0,IF(E362=D360,R362,[1]DB!AU362)),[1]DB!AU362)</f>
        <v>6</v>
      </c>
      <c r="AV362" s="25">
        <f>IF(B6=13,IF(OR(G362=1,I362=1),0,IF(E362=D360,U362,[1]DB!AV362)),[1]DB!AV362)</f>
        <v>6</v>
      </c>
      <c r="AW362" s="25">
        <f>IF(B6=13,IF(OR(G362=1,I362=1),0,IF(E362=D360,X362,[1]DB!AW362)),[1]DB!AW362)</f>
        <v>1</v>
      </c>
      <c r="AX362" s="25">
        <f>IF(B6=13,IF(OR(G362=1,I362=1),0,IF(E362=D360,AD362,[1]DB!AX362)),[1]DB!AX362)</f>
        <v>1</v>
      </c>
      <c r="AY362" s="25">
        <f>IF(B6=13,IF(OR(G362=1,I362=1),0,IF(E362=D361,R362,[1]DB!AY362)),[1]DB!AY362)</f>
        <v>7</v>
      </c>
      <c r="AZ362" s="25">
        <f>IF(B6=13,IF(OR(G362=1,I362=1),0,IF(E362=D361,U362,[1]DB!AZ362)),[1]DB!AZ362)</f>
        <v>6</v>
      </c>
      <c r="BA362" s="25">
        <f>IF(B6=13,IF(OR(G362=1,I362=1),0,IF(E362=D361,X362,[1]DB!BA362)),[1]DB!BA362)</f>
        <v>3</v>
      </c>
      <c r="BB362" s="25">
        <f>IF(B6=13,IF(OR(G362=1,I362=1),0,IF(E362=D361,AD362,[1]DB!BB362)),[1]DB!BB362)</f>
        <v>1</v>
      </c>
      <c r="BC362" s="25">
        <f>IF(B6=13,IF(OR(G362=1,I362=1),0,IF(E362=D362,R362,[1]DB!BC362)),[1]DB!BC362)</f>
        <v>0</v>
      </c>
      <c r="BD362" s="25">
        <f>IF(B6=13,IF(OR(G362=1,I362=1),0,IF(E362=D362,U362,[1]DB!BD362)),[1]DB!BD362)</f>
        <v>0</v>
      </c>
      <c r="BE362" s="25">
        <f>IF(B6=13,IF(OR(G362=1,I362=1),0,IF(E362=D362,X362,[1]DB!BE362)),[1]DB!BE362)</f>
        <v>0</v>
      </c>
      <c r="BF362" s="25">
        <f>IF(B6=13,IF(OR(G362=1,I362=1),0,IF(E362=D362,AD362,[1]DB!BF362)),[1]DB!BF362)</f>
        <v>0</v>
      </c>
      <c r="BG362" s="25">
        <f>IF(B6=13,IF(OR(G362=1,I362=1),0,IF(E362=D363,R362,[1]DB!BG362)),[1]DB!BG362)</f>
        <v>5</v>
      </c>
      <c r="BH362" s="25">
        <f>IF(B6=13,IF(OR(G362=1,I362=1),0,IF(E362=D363,U362,[1]DB!BH362)),[1]DB!BH362)</f>
        <v>6</v>
      </c>
      <c r="BI362" s="25">
        <f>IF(B6=13,IF(OR(G362=1,I362=1),0,IF(E362=D363,X362,[1]DB!BI362)),[1]DB!BI362)</f>
        <v>0</v>
      </c>
      <c r="BJ362" s="25">
        <f>IF(B6=13,IF(OR(G362=1,I362=1),0,IF(E362=D363,AD362,[1]DB!BJ362)),[1]DB!BJ362)</f>
        <v>-1</v>
      </c>
      <c r="BK362" s="25">
        <f>IF(B6=13,IF(OR(G362=1,I362=1),0,IF(E362=D364,R362,[1]DB!BK362)),[1]DB!BK362)</f>
        <v>7</v>
      </c>
      <c r="BL362" s="25">
        <f>IF(B6=13,IF(OR(G362=1,I362=1),0,IF(E362=D364,U362,[1]DB!BL362)),[1]DB!BL362)</f>
        <v>8</v>
      </c>
      <c r="BM362" s="25">
        <f>IF(B6=13,IF(OR(G362=1,I362=1),0,IF(E362=D364,X362,[1]DB!BM362)),[1]DB!BM362)</f>
        <v>0</v>
      </c>
      <c r="BN362" s="25">
        <f>IF(B6=13,IF(OR(G362=1,I362=1),0,IF(E362=D364,AD362,[1]DB!BN362)),[1]DB!BN362)</f>
        <v>-1</v>
      </c>
      <c r="BO362" s="25">
        <f>IF(B6=13,IF(OR(G362=1,I362=1),0,IF(E362=D365,R362,[1]DB!BO362)),[1]DB!BO362)</f>
        <v>0</v>
      </c>
      <c r="BP362" s="25">
        <f>IF(B6=13,IF(OR(G362=1,I362=1),0,IF(E362=D365,U362,[1]DB!BP362)),[1]DB!BP362)</f>
        <v>0</v>
      </c>
      <c r="BQ362" s="25">
        <f>IF(B6=13,IF(OR(G362=1,I362=1),0,IF(E362=D365,X362,[1]DB!BQ362)),[1]DB!BQ362)</f>
        <v>0</v>
      </c>
      <c r="BR362" s="25">
        <f>IF(B6=13,IF(OR(G362=1,I362=1),0,IF(E362=D365,AD362,[1]DB!BR362)),[1]DB!BR362)</f>
        <v>0</v>
      </c>
      <c r="BS362" s="25">
        <f>IF(B6=13,IF(OR(G362=1,I362=1),0,IF(E362=D366,R362,[1]DB!BS362)),[1]DB!BS362)</f>
        <v>9</v>
      </c>
      <c r="BT362" s="25">
        <f>IF(B6=13,IF(OR(G362=1,I362=1),0,IF(E362=D366,U362,[1]DB!BT362)),[1]DB!BT362)</f>
        <v>9</v>
      </c>
      <c r="BU362" s="25">
        <f>IF(B6=13,IF(OR(G362=1,I362=1),0,IF(E362=D366,X362,[1]DB!BU362)),[1]DB!BU362)</f>
        <v>1</v>
      </c>
      <c r="BV362" s="25">
        <f>IF(B6=13,IF(OR(G362=1,I362=1),0,IF(E362=D366,AD362,[1]DB!BV362)),[1]DB!BV362)</f>
        <v>-1</v>
      </c>
      <c r="BW362" s="25">
        <f>IF(B6=13,IF(OR(G362=1,I362=1),0,IF(E362=D367,R362,[1]DB!BW362)),[1]DB!BW362)</f>
        <v>5</v>
      </c>
      <c r="BX362" s="25">
        <f>IF(B6=13,IF(OR(G362=1,I362=1),0,IF(E362=D367,U362,[1]DB!BX362)),[1]DB!BX362)</f>
        <v>6</v>
      </c>
      <c r="BY362" s="25">
        <f>IF(B6=13,IF(OR(G362=1,I362=1),0,IF(E362=D367,X362,[1]DB!BY362)),[1]DB!BY362)</f>
        <v>0</v>
      </c>
      <c r="BZ362" s="25">
        <f>IF(B6=13,IF(OR(G362=1,I362=1),0,IF(E362=D367,AD362,[1]DB!BZ362)),[1]DB!BZ362)</f>
        <v>-1</v>
      </c>
      <c r="CA362" s="25">
        <f>(RANK(Y362,Y356:Y367,1)*169)+(RANK(S362,S356:S367,1)*13)+RANK(V362,V356:V367,0)</f>
        <v>405</v>
      </c>
      <c r="CB362" s="25">
        <f>RANK(CA362,CA356:CA367,1)</f>
        <v>3</v>
      </c>
      <c r="CC362" s="25">
        <f>IF(CB362=CB356,AE362,0)+IF(CB362=CB357,AI362,0)+IF(CB362=CB358,AM362,0)+IF(CB362=CB359,AQ362,0)+IF(CB362=CB360,AU362,0)+IF(CB362=CB361,AY362,0)+IF(CB362=CB362,BC362,0)+IF(CB362=CB363,BG362,0)+IF(CB362=CB364,BK362,0)+IF(CB362=CB365,BO362,0)+IF(CB362=CB366,BS362,0)+IF(CB362=CB367,BW362,0)</f>
        <v>0</v>
      </c>
      <c r="CD362" s="25">
        <f>IF(CB362=CB356,AF362,0)+IF(CB362=CB357,AJ362,0)+IF(CB362=CB358,AN362,0)+IF(CB362=CB359,AR362,0)+IF(CB362=CB360,AV362,0)+IF(CB362=CB361,AZ362,0)+IF(CB362=CB362,BD362,0)+IF(CB362=CB363,BH362,0)+IF(CB362=CB364,BL362,0)+IF(CB362=CB365,BP362,0)+IF(CB362=CB366,BT362,0)+IF(CB362=CB367,BX362,0)</f>
        <v>0</v>
      </c>
      <c r="CE362" s="25">
        <f>IF(CB362=CB356,AG362,0)+IF(CB362=CB357,AK362,0)+IF(CB362=CB358,AO362,0)+IF(CB362=CB359,AS362,0)+IF(CB362=CB360,AW362,0)+IF(CB362=CB361,BA362,0)+IF(CB362=CB362,BE362,0)+IF(CB362=CB363,BI362,0)+IF(CB362=CB364,BM362,0)+IF(CB362=CB365,BQ362,0)+IF(CB362=CB366,BU362,0)+IF(CB362=CB367,BY362,0)</f>
        <v>0</v>
      </c>
      <c r="CF362" s="25">
        <f>(RANK(CE362,CE356:CE367,1)*169)+(RANK(CC362,CC356:CC367,1)*13)+RANK(CD362,CD356:CD367,0)</f>
        <v>183</v>
      </c>
      <c r="CG362" s="25">
        <f>CB362+(RANK(CF362,CF356:CF367,1)*0.01)</f>
        <v>3.01</v>
      </c>
      <c r="CH362" s="25">
        <f>IF(COUNTIF(CG356:CG367,CG362)=2,IF(CG362=CG356,1,0)+IF(CG362=CG357,2,0)+IF(CG362=CG358,3,0)+IF(CG362=CG359,4,0)+IF(CG362=CG360,5,0)+IF(CG362=CG361,6,0)+IF(CG362=CG362,7,0)+IF(CG362=CG363,8,0)+IF(CG362=CG364,9,0)+IF(CG362=CG365,10,0)+IF(CG362=CG366,11,0)+IF(CG362=CG367,12,0)-7,0)</f>
        <v>0</v>
      </c>
      <c r="CI362" s="25">
        <f t="shared" si="35"/>
        <v>0</v>
      </c>
      <c r="CJ362" s="25">
        <f t="shared" si="36"/>
        <v>3.01</v>
      </c>
      <c r="CK362" s="25">
        <f>(RANK(CJ362,CJ356:CJ367,1)*17850625)+(RANK(K362,K356:K367,0)*274625)+(RANK(M362,M356:M367,0)*4225)+(RANK(AC362,AC356:AC367,1)*65)+RANK(C362,C356:C367,0)</f>
        <v>53835341</v>
      </c>
      <c r="CL362" s="25">
        <f>RANK(CK362,CK356:CK367,0)</f>
        <v>10</v>
      </c>
    </row>
    <row r="363" spans="1:90" x14ac:dyDescent="0.15">
      <c r="A363" s="25" t="str">
        <f>[1]DB!A363</f>
        <v>Gunners</v>
      </c>
      <c r="B363" s="25" t="str">
        <f>[1]DB!B363</f>
        <v>Gunners (5)</v>
      </c>
      <c r="C363" s="25">
        <f>[1]DB!C363</f>
        <v>15</v>
      </c>
      <c r="D363" s="25">
        <f t="shared" si="32"/>
        <v>4</v>
      </c>
      <c r="E363" s="25">
        <f t="shared" si="37"/>
        <v>3</v>
      </c>
      <c r="F363" s="25">
        <f>[1]DB!G363</f>
        <v>0</v>
      </c>
      <c r="G363" s="25">
        <f>IF(B6=13,DGET(A11:K75,"Dis E",U522:U523),F363)</f>
        <v>0</v>
      </c>
      <c r="H363" s="25">
        <f>[1]DB!I363</f>
        <v>0</v>
      </c>
      <c r="I363" s="25">
        <f>IF(B6=13,DGET(A11:K75,"Udm E",U522:U523),H363)</f>
        <v>0</v>
      </c>
      <c r="J363" s="25">
        <f>[1]DB!K363</f>
        <v>0</v>
      </c>
      <c r="K363" s="25">
        <f>IF(B6=13,DGET(A11:K75,"MR E",U522:U523),J363)</f>
        <v>0</v>
      </c>
      <c r="L363" s="25">
        <f>[1]DB!M363</f>
        <v>0</v>
      </c>
      <c r="M363" s="25">
        <f>IF(B6=13,DGET(A11:K75,"Res E",U522:U523),L363)</f>
        <v>0</v>
      </c>
      <c r="N363" s="25">
        <f>[1]DB!O363</f>
        <v>9</v>
      </c>
      <c r="O363" s="25">
        <f>IF(B6=13,IF(AND(G363=0,I363=0),N363+1,0),N363)</f>
        <v>10</v>
      </c>
      <c r="P363" s="25">
        <f>[1]DB!S363</f>
        <v>59</v>
      </c>
      <c r="Q363" s="25">
        <f>IF(A363="",0,DGET(A11:AF75,"Total",U522:U523))</f>
        <v>7</v>
      </c>
      <c r="R363" s="25">
        <f>IF(A363="",0,DGET(A11:AF75,"ES N",U522:U523))</f>
        <v>7</v>
      </c>
      <c r="S363" s="25">
        <f>IF(B6=13,IF(OR(G363=1,I363=1),0,P363+R363),P363)</f>
        <v>66</v>
      </c>
      <c r="T363" s="25">
        <f>[1]DB!V363</f>
        <v>60</v>
      </c>
      <c r="U363" s="25">
        <f>IF(A363="",0,DGET(A355:Q367,"Total N",U546:U547))</f>
        <v>5</v>
      </c>
      <c r="V363" s="25">
        <f>IF(B6=13,IF(OR(G363=1,I363=1),0,T363+U363),T363)</f>
        <v>65</v>
      </c>
      <c r="W363" s="25">
        <f>[1]DB!Y363</f>
        <v>12</v>
      </c>
      <c r="X363" s="25">
        <f t="shared" si="33"/>
        <v>3</v>
      </c>
      <c r="Y363" s="25">
        <f>IF(B6=13,IF(OR(G363=1,I363=1),0,W363+X363),W363)</f>
        <v>15</v>
      </c>
      <c r="Z363" s="25">
        <f>[1]DB!AC363</f>
        <v>1</v>
      </c>
      <c r="AA363" s="25">
        <f>IF(A363="",0,DGET(A11:AF75,"BU Pl.",U522:U523))</f>
        <v>63</v>
      </c>
      <c r="AB363" s="25">
        <f t="shared" si="34"/>
        <v>4096</v>
      </c>
      <c r="AC363" s="25">
        <f>IF(B6=13,RANK(AB363,AB356:AB367,1),Z363)</f>
        <v>12</v>
      </c>
      <c r="AD363" s="25">
        <f>IF(B6=13,IF(AA363&gt;DGET(A355:AC367,"BU N",U546:U547),1,IF(AA363=DGET(A355:AC367,"BU N",U546:U547),0,-1)),0)</f>
        <v>1</v>
      </c>
      <c r="AE363" s="25">
        <f>IF(B6=13,IF(OR(G363=1,I363=1),0,IF(E363=D356,R363,[1]DB!AE363)),[1]DB!AE363)</f>
        <v>6</v>
      </c>
      <c r="AF363" s="25">
        <f>IF(B6=13,IF(OR(G363=1,I363=1),0,IF(E363=D356,U363,[1]DB!AF363)),[1]DB!AF363)</f>
        <v>7</v>
      </c>
      <c r="AG363" s="25">
        <f>IF(B6=13,IF(OR(G363=1,I363=1),0,IF(E363=D356,X363,[1]DB!AG363)),[1]DB!AG363)</f>
        <v>0</v>
      </c>
      <c r="AH363" s="25">
        <f>IF(B6=13,IF(OR(G363=1,I363=1),0,IF(E363=D356,AD363,[1]DB!AH363)),[1]DB!AH363)</f>
        <v>-1</v>
      </c>
      <c r="AI363" s="25">
        <f>IF(B6=13,IF(OR(G363=1,I363=1),0,IF(E363=D357,R363,[1]DB!AI363)),[1]DB!AI363)</f>
        <v>5</v>
      </c>
      <c r="AJ363" s="25">
        <f>IF(B6=13,IF(OR(G363=1,I363=1),0,IF(E363=D357,U363,[1]DB!AJ363)),[1]DB!AJ363)</f>
        <v>7</v>
      </c>
      <c r="AK363" s="25">
        <f>IF(B6=13,IF(OR(G363=1,I363=1),0,IF(E363=D357,X363,[1]DB!AK363)),[1]DB!AK363)</f>
        <v>0</v>
      </c>
      <c r="AL363" s="25">
        <f>IF(B6=13,IF(OR(G363=1,I363=1),0,IF(E363=D357,AD363,[1]DB!AL363)),[1]DB!AL363)</f>
        <v>-1</v>
      </c>
      <c r="AM363" s="25">
        <f>IF(B6=13,IF(OR(G363=1,I363=1),0,IF(E363=D358,R363,[1]DB!AM363)),[1]DB!AM363)</f>
        <v>7</v>
      </c>
      <c r="AN363" s="25">
        <f>IF(B6=13,IF(OR(G363=1,I363=1),0,IF(E363=D358,U363,[1]DB!AN363)),[1]DB!AN363)</f>
        <v>5</v>
      </c>
      <c r="AO363" s="25">
        <f>IF(B6=13,IF(OR(G363=1,I363=1),0,IF(E363=D358,X363,[1]DB!AO363)),[1]DB!AO363)</f>
        <v>3</v>
      </c>
      <c r="AP363" s="25">
        <f>IF(B6=13,IF(OR(G363=1,I363=1),0,IF(E363=D358,AD363,[1]DB!AP363)),[1]DB!AP363)</f>
        <v>1</v>
      </c>
      <c r="AQ363" s="25">
        <f>IF(B6=13,IF(OR(G363=1,I363=1),0,IF(E363=D359,R363,[1]DB!AQ363)),[1]DB!AQ363)</f>
        <v>8</v>
      </c>
      <c r="AR363" s="25">
        <f>IF(B6=13,IF(OR(G363=1,I363=1),0,IF(E363=D359,U363,[1]DB!AR363)),[1]DB!AR363)</f>
        <v>7</v>
      </c>
      <c r="AS363" s="25">
        <f>IF(B6=13,IF(OR(G363=1,I363=1),0,IF(E363=D359,X363,[1]DB!AS363)),[1]DB!AS363)</f>
        <v>3</v>
      </c>
      <c r="AT363" s="25">
        <f>IF(B6=13,IF(OR(G363=1,I363=1),0,IF(E363=D359,AD363,[1]DB!AT363)),[1]DB!AT363)</f>
        <v>1</v>
      </c>
      <c r="AU363" s="25">
        <f>IF(B6=13,IF(OR(G363=1,I363=1),0,IF(E363=D360,R363,[1]DB!AU363)),[1]DB!AU363)</f>
        <v>0</v>
      </c>
      <c r="AV363" s="25">
        <f>IF(B6=13,IF(OR(G363=1,I363=1),0,IF(E363=D360,U363,[1]DB!AV363)),[1]DB!AV363)</f>
        <v>0</v>
      </c>
      <c r="AW363" s="25">
        <f>IF(B6=13,IF(OR(G363=1,I363=1),0,IF(E363=D360,X363,[1]DB!AW363)),[1]DB!AW363)</f>
        <v>0</v>
      </c>
      <c r="AX363" s="25">
        <f>IF(B6=13,IF(OR(G363=1,I363=1),0,IF(E363=D360,AD363,[1]DB!AX363)),[1]DB!AX363)</f>
        <v>0</v>
      </c>
      <c r="AY363" s="25">
        <f>IF(B6=13,IF(OR(G363=1,I363=1),0,IF(E363=D361,R363,[1]DB!AY363)),[1]DB!AY363)</f>
        <v>7</v>
      </c>
      <c r="AZ363" s="25">
        <f>IF(B6=13,IF(OR(G363=1,I363=1),0,IF(E363=D361,U363,[1]DB!AZ363)),[1]DB!AZ363)</f>
        <v>6</v>
      </c>
      <c r="BA363" s="25">
        <f>IF(B6=13,IF(OR(G363=1,I363=1),0,IF(E363=D361,X363,[1]DB!BA363)),[1]DB!BA363)</f>
        <v>3</v>
      </c>
      <c r="BB363" s="25">
        <f>IF(B6=13,IF(OR(G363=1,I363=1),0,IF(E363=D361,AD363,[1]DB!BB363)),[1]DB!BB363)</f>
        <v>1</v>
      </c>
      <c r="BC363" s="25">
        <f>IF(B6=13,IF(OR(G363=1,I363=1),0,IF(E363=D362,R363,[1]DB!BC363)),[1]DB!BC363)</f>
        <v>6</v>
      </c>
      <c r="BD363" s="25">
        <f>IF(B6=13,IF(OR(G363=1,I363=1),0,IF(E363=D362,U363,[1]DB!BD363)),[1]DB!BD363)</f>
        <v>5</v>
      </c>
      <c r="BE363" s="25">
        <f>IF(B6=13,IF(OR(G363=1,I363=1),0,IF(E363=D362,X363,[1]DB!BE363)),[1]DB!BE363)</f>
        <v>3</v>
      </c>
      <c r="BF363" s="25">
        <f>IF(B6=13,IF(OR(G363=1,I363=1),0,IF(E363=D362,AD363,[1]DB!BF363)),[1]DB!BF363)</f>
        <v>1</v>
      </c>
      <c r="BG363" s="25">
        <f>IF(B6=13,IF(OR(G363=1,I363=1),0,IF(E363=D363,R363,[1]DB!BG363)),[1]DB!BG363)</f>
        <v>0</v>
      </c>
      <c r="BH363" s="25">
        <f>IF(B6=13,IF(OR(G363=1,I363=1),0,IF(E363=D363,U363,[1]DB!BH363)),[1]DB!BH363)</f>
        <v>0</v>
      </c>
      <c r="BI363" s="25">
        <f>IF(B6=13,IF(OR(G363=1,I363=1),0,IF(E363=D363,X363,[1]DB!BI363)),[1]DB!BI363)</f>
        <v>0</v>
      </c>
      <c r="BJ363" s="25">
        <f>IF(B6=13,IF(OR(G363=1,I363=1),0,IF(E363=D363,AD363,[1]DB!BJ363)),[1]DB!BJ363)</f>
        <v>0</v>
      </c>
      <c r="BK363" s="25">
        <f>IF(B6=13,IF(OR(G363=1,I363=1),0,IF(E363=D364,R363,[1]DB!BK363)),[1]DB!BK363)</f>
        <v>9</v>
      </c>
      <c r="BL363" s="25">
        <f>IF(B6=13,IF(OR(G363=1,I363=1),0,IF(E363=D364,U363,[1]DB!BL363)),[1]DB!BL363)</f>
        <v>6</v>
      </c>
      <c r="BM363" s="25">
        <f>IF(B6=13,IF(OR(G363=1,I363=1),0,IF(E363=D364,X363,[1]DB!BM363)),[1]DB!BM363)</f>
        <v>3</v>
      </c>
      <c r="BN363" s="25">
        <f>IF(B6=13,IF(OR(G363=1,I363=1),0,IF(E363=D364,AD363,[1]DB!BN363)),[1]DB!BN363)</f>
        <v>1</v>
      </c>
      <c r="BO363" s="25">
        <f>IF(B6=13,IF(OR(G363=1,I363=1),0,IF(E363=D365,R363,[1]DB!BO363)),[1]DB!BO363)</f>
        <v>5</v>
      </c>
      <c r="BP363" s="25">
        <f>IF(B6=13,IF(OR(G363=1,I363=1),0,IF(E363=D365,U363,[1]DB!BP363)),[1]DB!BP363)</f>
        <v>6</v>
      </c>
      <c r="BQ363" s="25">
        <f>IF(B6=13,IF(OR(G363=1,I363=1),0,IF(E363=D365,X363,[1]DB!BQ363)),[1]DB!BQ363)</f>
        <v>0</v>
      </c>
      <c r="BR363" s="25">
        <f>IF(B6=13,IF(OR(G363=1,I363=1),0,IF(E363=D365,AD363,[1]DB!BR363)),[1]DB!BR363)</f>
        <v>-1</v>
      </c>
      <c r="BS363" s="25">
        <f>IF(B6=13,IF(OR(G363=1,I363=1),0,IF(E363=D366,R363,[1]DB!BS363)),[1]DB!BS363)</f>
        <v>7</v>
      </c>
      <c r="BT363" s="25">
        <f>IF(B6=13,IF(OR(G363=1,I363=1),0,IF(E363=D366,U363,[1]DB!BT363)),[1]DB!BT363)</f>
        <v>8</v>
      </c>
      <c r="BU363" s="25">
        <f>IF(B6=13,IF(OR(G363=1,I363=1),0,IF(E363=D366,X363,[1]DB!BU363)),[1]DB!BU363)</f>
        <v>0</v>
      </c>
      <c r="BV363" s="25">
        <f>IF(B6=13,IF(OR(G363=1,I363=1),0,IF(E363=D366,AD363,[1]DB!BV363)),[1]DB!BV363)</f>
        <v>-1</v>
      </c>
      <c r="BW363" s="25">
        <f>IF(B6=13,IF(OR(G363=1,I363=1),0,IF(E363=D367,R363,[1]DB!BW363)),[1]DB!BW363)</f>
        <v>6</v>
      </c>
      <c r="BX363" s="25">
        <f>IF(B6=13,IF(OR(G363=1,I363=1),0,IF(E363=D367,U363,[1]DB!BX363)),[1]DB!BX363)</f>
        <v>8</v>
      </c>
      <c r="BY363" s="25">
        <f>IF(B6=13,IF(OR(G363=1,I363=1),0,IF(E363=D367,X363,[1]DB!BY363)),[1]DB!BY363)</f>
        <v>0</v>
      </c>
      <c r="BZ363" s="25">
        <f>IF(B6=13,IF(OR(G363=1,I363=1),0,IF(E363=D367,AD363,[1]DB!BZ363)),[1]DB!BZ363)</f>
        <v>-1</v>
      </c>
      <c r="CA363" s="25">
        <f>(RANK(Y363,Y356:Y367,1)*169)+(RANK(S363,S356:S367,1)*13)+RANK(V363,V356:V367,0)</f>
        <v>1425</v>
      </c>
      <c r="CB363" s="25">
        <f>RANK(CA363,CA356:CA367,1)</f>
        <v>8</v>
      </c>
      <c r="CC363" s="25">
        <f>IF(CB363=CB356,AE363,0)+IF(CB363=CB357,AI363,0)+IF(CB363=CB358,AM363,0)+IF(CB363=CB359,AQ363,0)+IF(CB363=CB360,AU363,0)+IF(CB363=CB361,AY363,0)+IF(CB363=CB362,BC363,0)+IF(CB363=CB363,BG363,0)+IF(CB363=CB364,BK363,0)+IF(CB363=CB365,BO363,0)+IF(CB363=CB366,BS363,0)+IF(CB363=CB367,BW363,0)</f>
        <v>0</v>
      </c>
      <c r="CD363" s="25">
        <f>IF(CB363=CB356,AF363,0)+IF(CB363=CB357,AJ363,0)+IF(CB363=CB358,AN363,0)+IF(CB363=CB359,AR363,0)+IF(CB363=CB360,AV363,0)+IF(CB363=CB361,AZ363,0)+IF(CB363=CB362,BD363,0)+IF(CB363=CB363,BH363,0)+IF(CB363=CB364,BL363,0)+IF(CB363=CB365,BP363,0)+IF(CB363=CB366,BT363,0)+IF(CB363=CB367,BX363,0)</f>
        <v>0</v>
      </c>
      <c r="CE363" s="25">
        <f>IF(CB363=CB356,AG363,0)+IF(CB363=CB357,AK363,0)+IF(CB363=CB358,AO363,0)+IF(CB363=CB359,AS363,0)+IF(CB363=CB360,AW363,0)+IF(CB363=CB361,BA363,0)+IF(CB363=CB362,BE363,0)+IF(CB363=CB363,BI363,0)+IF(CB363=CB364,BM363,0)+IF(CB363=CB365,BQ363,0)+IF(CB363=CB366,BU363,0)+IF(CB363=CB367,BY363,0)</f>
        <v>0</v>
      </c>
      <c r="CF363" s="25">
        <f>(RANK(CE363,CE356:CE367,1)*169)+(RANK(CC363,CC356:CC367,1)*13)+RANK(CD363,CD356:CD367,0)</f>
        <v>183</v>
      </c>
      <c r="CG363" s="25">
        <f>CB363+(RANK(CF363,CF356:CF367,1)*0.01)</f>
        <v>8.01</v>
      </c>
      <c r="CH363" s="25">
        <f>IF(COUNTIF(CG356:CG367,CG363)=2,IF(CG363=CG356,1,0)+IF(CG363=CG357,2,0)+IF(CG363=CG358,3,0)+IF(CG363=CG359,4,0)+IF(CG363=CG360,5,0)+IF(CG363=CG361,6,0)+IF(CG363=CG362,7,0)+IF(CG363=CG363,8,0)+IF(CG363=CG364,9,0)+IF(CG363=CG365,10,0)+IF(CG363=CG366,11,0)+IF(CG363=CG367,12,0)-8,0)</f>
        <v>0</v>
      </c>
      <c r="CI363" s="25">
        <f t="shared" si="35"/>
        <v>0</v>
      </c>
      <c r="CJ363" s="25">
        <f t="shared" si="36"/>
        <v>8.01</v>
      </c>
      <c r="CK363" s="25">
        <f>(RANK(CJ363,CJ356:CJ367,1)*17850625)+(RANK(K363,K356:K367,0)*274625)+(RANK(M363,M356:M367,0)*4225)+(RANK(AC363,AC356:AC367,1)*65)+RANK(C363,C356:C367,0)</f>
        <v>143088863</v>
      </c>
      <c r="CL363" s="25">
        <f>RANK(CK363,CK356:CK367,0)</f>
        <v>5</v>
      </c>
    </row>
    <row r="364" spans="1:90" x14ac:dyDescent="0.15">
      <c r="A364" s="25" t="str">
        <f>[1]DB!A364</f>
        <v>Select</v>
      </c>
      <c r="B364" s="25" t="str">
        <f>[1]DB!B364</f>
        <v>Select (5)</v>
      </c>
      <c r="C364" s="25">
        <f>[1]DB!C364</f>
        <v>44</v>
      </c>
      <c r="D364" s="25">
        <f t="shared" si="32"/>
        <v>9</v>
      </c>
      <c r="E364" s="25">
        <f t="shared" si="37"/>
        <v>10</v>
      </c>
      <c r="F364" s="25">
        <f>[1]DB!G364</f>
        <v>0</v>
      </c>
      <c r="G364" s="25">
        <f>IF(B6=13,DGET(A11:K75,"Dis E",V522:V523),F364)</f>
        <v>0</v>
      </c>
      <c r="H364" s="25">
        <f>[1]DB!I364</f>
        <v>0</v>
      </c>
      <c r="I364" s="25">
        <f>IF(B6=13,DGET(A11:K75,"Udm E",V522:V523),H364)</f>
        <v>0</v>
      </c>
      <c r="J364" s="25">
        <f>[1]DB!K364</f>
        <v>0</v>
      </c>
      <c r="K364" s="25">
        <f>IF(B6=13,DGET(A11:K75,"MR E",V522:V523),J364)</f>
        <v>0</v>
      </c>
      <c r="L364" s="25">
        <f>[1]DB!M364</f>
        <v>0</v>
      </c>
      <c r="M364" s="25">
        <f>IF(B6=13,DGET(A11:K75,"Res E",V522:V523),L364)</f>
        <v>0</v>
      </c>
      <c r="N364" s="25">
        <f>[1]DB!O364</f>
        <v>9</v>
      </c>
      <c r="O364" s="25">
        <f>IF(B6=13,IF(AND(G364=0,I364=0),N364+1,0),N364)</f>
        <v>10</v>
      </c>
      <c r="P364" s="25">
        <f>[1]DB!S364</f>
        <v>62</v>
      </c>
      <c r="Q364" s="25">
        <f>IF(A364="",0,DGET(A11:AF75,"Total",V522:V523))</f>
        <v>6</v>
      </c>
      <c r="R364" s="25">
        <f>IF(A364="",0,DGET(A11:AF75,"ES N",V522:V523))</f>
        <v>6</v>
      </c>
      <c r="S364" s="25">
        <f>IF(B6=13,IF(OR(G364=1,I364=1),0,P364+R364),P364)</f>
        <v>68</v>
      </c>
      <c r="T364" s="25">
        <f>[1]DB!V364</f>
        <v>65</v>
      </c>
      <c r="U364" s="25">
        <f>IF(A364="",0,DGET(A355:Q367,"Total N",V546:V547))</f>
        <v>5</v>
      </c>
      <c r="V364" s="25">
        <f>IF(B6=13,IF(OR(G364=1,I364=1),0,T364+U364),T364)</f>
        <v>70</v>
      </c>
      <c r="W364" s="25">
        <f>[1]DB!Y364</f>
        <v>9</v>
      </c>
      <c r="X364" s="25">
        <f t="shared" si="33"/>
        <v>3</v>
      </c>
      <c r="Y364" s="25">
        <f>IF(B6=13,IF(OR(G364=1,I364=1),0,W364+X364),W364)</f>
        <v>12</v>
      </c>
      <c r="Z364" s="25">
        <f>[1]DB!AC364</f>
        <v>9</v>
      </c>
      <c r="AA364" s="25">
        <f>IF(A364="",0,DGET(A11:AF75,"BU Pl.",V522:V523))</f>
        <v>50</v>
      </c>
      <c r="AB364" s="25">
        <f t="shared" si="34"/>
        <v>3259</v>
      </c>
      <c r="AC364" s="25">
        <f>IF(B6=13,RANK(AB364,AB356:AB367,1),Z364)</f>
        <v>10</v>
      </c>
      <c r="AD364" s="25">
        <f>IF(B6=13,IF(AA364&gt;DGET(A355:AC367,"BU N",V546:V547),1,IF(AA364=DGET(A355:AC367,"BU N",V546:V547),0,-1)),0)</f>
        <v>1</v>
      </c>
      <c r="AE364" s="25">
        <f>IF(B6=13,IF(OR(G364=1,I364=1),0,IF(E364=D356,R364,[1]DB!AE364)),[1]DB!AE364)</f>
        <v>6</v>
      </c>
      <c r="AF364" s="25">
        <f>IF(B6=13,IF(OR(G364=1,I364=1),0,IF(E364=D356,U364,[1]DB!AF364)),[1]DB!AF364)</f>
        <v>6</v>
      </c>
      <c r="AG364" s="25">
        <f>IF(B6=13,IF(OR(G364=1,I364=1),0,IF(E364=D356,X364,[1]DB!AG364)),[1]DB!AG364)</f>
        <v>1</v>
      </c>
      <c r="AH364" s="25">
        <f>IF(B6=13,IF(OR(G364=1,I364=1),0,IF(E364=D356,AD364,[1]DB!AH364)),[1]DB!AH364)</f>
        <v>-1</v>
      </c>
      <c r="AI364" s="25">
        <f>IF(B6=13,IF(OR(G364=1,I364=1),0,IF(E364=D357,R364,[1]DB!AI364)),[1]DB!AI364)</f>
        <v>9</v>
      </c>
      <c r="AJ364" s="25">
        <f>IF(B6=13,IF(OR(G364=1,I364=1),0,IF(E364=D357,U364,[1]DB!AJ364)),[1]DB!AJ364)</f>
        <v>9</v>
      </c>
      <c r="AK364" s="25">
        <f>IF(B6=13,IF(OR(G364=1,I364=1),0,IF(E364=D357,X364,[1]DB!AK364)),[1]DB!AK364)</f>
        <v>1</v>
      </c>
      <c r="AL364" s="25">
        <f>IF(B6=13,IF(OR(G364=1,I364=1),0,IF(E364=D357,AD364,[1]DB!AL364)),[1]DB!AL364)</f>
        <v>0</v>
      </c>
      <c r="AM364" s="25">
        <f>IF(B6=13,IF(OR(G364=1,I364=1),0,IF(E364=D358,R364,[1]DB!AM364)),[1]DB!AM364)</f>
        <v>7</v>
      </c>
      <c r="AN364" s="25">
        <f>IF(B6=13,IF(OR(G364=1,I364=1),0,IF(E364=D358,U364,[1]DB!AN364)),[1]DB!AN364)</f>
        <v>7</v>
      </c>
      <c r="AO364" s="25">
        <f>IF(B6=13,IF(OR(G364=1,I364=1),0,IF(E364=D358,X364,[1]DB!AO364)),[1]DB!AO364)</f>
        <v>1</v>
      </c>
      <c r="AP364" s="25">
        <f>IF(B6=13,IF(OR(G364=1,I364=1),0,IF(E364=D358,AD364,[1]DB!AP364)),[1]DB!AP364)</f>
        <v>-1</v>
      </c>
      <c r="AQ364" s="25">
        <f>IF(B6=13,IF(OR(G364=1,I364=1),0,IF(E364=D359,R364,[1]DB!AQ364)),[1]DB!AQ364)</f>
        <v>8</v>
      </c>
      <c r="AR364" s="25">
        <f>IF(B6=13,IF(OR(G364=1,I364=1),0,IF(E364=D359,U364,[1]DB!AR364)),[1]DB!AR364)</f>
        <v>8</v>
      </c>
      <c r="AS364" s="25">
        <f>IF(B6=13,IF(OR(G364=1,I364=1),0,IF(E364=D359,X364,[1]DB!AS364)),[1]DB!AS364)</f>
        <v>1</v>
      </c>
      <c r="AT364" s="25">
        <f>IF(B6=13,IF(OR(G364=1,I364=1),0,IF(E364=D359,AD364,[1]DB!AT364)),[1]DB!AT364)</f>
        <v>0</v>
      </c>
      <c r="AU364" s="25">
        <f>IF(B6=13,IF(OR(G364=1,I364=1),0,IF(E364=D360,R364,[1]DB!AU364)),[1]DB!AU364)</f>
        <v>6</v>
      </c>
      <c r="AV364" s="25">
        <f>IF(B6=13,IF(OR(G364=1,I364=1),0,IF(E364=D360,U364,[1]DB!AV364)),[1]DB!AV364)</f>
        <v>6</v>
      </c>
      <c r="AW364" s="25">
        <f>IF(B6=13,IF(OR(G364=1,I364=1),0,IF(E364=D360,X364,[1]DB!AW364)),[1]DB!AW364)</f>
        <v>1</v>
      </c>
      <c r="AX364" s="25">
        <f>IF(B6=13,IF(OR(G364=1,I364=1),0,IF(E364=D360,AD364,[1]DB!AX364)),[1]DB!AX364)</f>
        <v>1</v>
      </c>
      <c r="AY364" s="25">
        <f>IF(B6=13,IF(OR(G364=1,I364=1),0,IF(E364=D361,R364,[1]DB!AY364)),[1]DB!AY364)</f>
        <v>6</v>
      </c>
      <c r="AZ364" s="25">
        <f>IF(B6=13,IF(OR(G364=1,I364=1),0,IF(E364=D361,U364,[1]DB!AZ364)),[1]DB!AZ364)</f>
        <v>6</v>
      </c>
      <c r="BA364" s="25">
        <f>IF(B6=13,IF(OR(G364=1,I364=1),0,IF(E364=D361,X364,[1]DB!BA364)),[1]DB!BA364)</f>
        <v>1</v>
      </c>
      <c r="BB364" s="25">
        <f>IF(B6=13,IF(OR(G364=1,I364=1),0,IF(E364=D361,AD364,[1]DB!BB364)),[1]DB!BB364)</f>
        <v>1</v>
      </c>
      <c r="BC364" s="25">
        <f>IF(B6=13,IF(OR(G364=1,I364=1),0,IF(E364=D362,R364,[1]DB!BC364)),[1]DB!BC364)</f>
        <v>8</v>
      </c>
      <c r="BD364" s="25">
        <f>IF(B6=13,IF(OR(G364=1,I364=1),0,IF(E364=D362,U364,[1]DB!BD364)),[1]DB!BD364)</f>
        <v>7</v>
      </c>
      <c r="BE364" s="25">
        <f>IF(B6=13,IF(OR(G364=1,I364=1),0,IF(E364=D362,X364,[1]DB!BE364)),[1]DB!BE364)</f>
        <v>3</v>
      </c>
      <c r="BF364" s="25">
        <f>IF(B6=13,IF(OR(G364=1,I364=1),0,IF(E364=D362,AD364,[1]DB!BF364)),[1]DB!BF364)</f>
        <v>1</v>
      </c>
      <c r="BG364" s="25">
        <f>IF(B6=13,IF(OR(G364=1,I364=1),0,IF(E364=D363,R364,[1]DB!BG364)),[1]DB!BG364)</f>
        <v>6</v>
      </c>
      <c r="BH364" s="25">
        <f>IF(B6=13,IF(OR(G364=1,I364=1),0,IF(E364=D363,U364,[1]DB!BH364)),[1]DB!BH364)</f>
        <v>9</v>
      </c>
      <c r="BI364" s="25">
        <f>IF(B6=13,IF(OR(G364=1,I364=1),0,IF(E364=D363,X364,[1]DB!BI364)),[1]DB!BI364)</f>
        <v>0</v>
      </c>
      <c r="BJ364" s="25">
        <f>IF(B6=13,IF(OR(G364=1,I364=1),0,IF(E364=D363,AD364,[1]DB!BJ364)),[1]DB!BJ364)</f>
        <v>-1</v>
      </c>
      <c r="BK364" s="25">
        <f>IF(B6=13,IF(OR(G364=1,I364=1),0,IF(E364=D364,R364,[1]DB!BK364)),[1]DB!BK364)</f>
        <v>0</v>
      </c>
      <c r="BL364" s="25">
        <f>IF(B6=13,IF(OR(G364=1,I364=1),0,IF(E364=D364,U364,[1]DB!BL364)),[1]DB!BL364)</f>
        <v>0</v>
      </c>
      <c r="BM364" s="25">
        <f>IF(B6=13,IF(OR(G364=1,I364=1),0,IF(E364=D364,X364,[1]DB!BM364)),[1]DB!BM364)</f>
        <v>0</v>
      </c>
      <c r="BN364" s="25">
        <f>IF(B6=13,IF(OR(G364=1,I364=1),0,IF(E364=D364,AD364,[1]DB!BN364)),[1]DB!BN364)</f>
        <v>0</v>
      </c>
      <c r="BO364" s="25">
        <f>IF(B6=13,IF(OR(G364=1,I364=1),0,IF(E364=D365,R364,[1]DB!BO364)),[1]DB!BO364)</f>
        <v>6</v>
      </c>
      <c r="BP364" s="25">
        <f>IF(B6=13,IF(OR(G364=1,I364=1),0,IF(E364=D365,U364,[1]DB!BP364)),[1]DB!BP364)</f>
        <v>7</v>
      </c>
      <c r="BQ364" s="25">
        <f>IF(B6=13,IF(OR(G364=1,I364=1),0,IF(E364=D365,X364,[1]DB!BQ364)),[1]DB!BQ364)</f>
        <v>0</v>
      </c>
      <c r="BR364" s="25">
        <f>IF(B6=13,IF(OR(G364=1,I364=1),0,IF(E364=D365,AD364,[1]DB!BR364)),[1]DB!BR364)</f>
        <v>-1</v>
      </c>
      <c r="BS364" s="25">
        <f>IF(B6=13,IF(OR(G364=1,I364=1),0,IF(E364=D366,R364,[1]DB!BS364)),[1]DB!BS364)</f>
        <v>6</v>
      </c>
      <c r="BT364" s="25">
        <f>IF(B6=13,IF(OR(G364=1,I364=1),0,IF(E364=D366,U364,[1]DB!BT364)),[1]DB!BT364)</f>
        <v>5</v>
      </c>
      <c r="BU364" s="25">
        <f>IF(B6=13,IF(OR(G364=1,I364=1),0,IF(E364=D366,X364,[1]DB!BU364)),[1]DB!BU364)</f>
        <v>3</v>
      </c>
      <c r="BV364" s="25">
        <f>IF(B6=13,IF(OR(G364=1,I364=1),0,IF(E364=D366,AD364,[1]DB!BV364)),[1]DB!BV364)</f>
        <v>1</v>
      </c>
      <c r="BW364" s="25">
        <f>IF(B6=13,IF(OR(G364=1,I364=1),0,IF(E364=D367,R364,[1]DB!BW364)),[1]DB!BW364)</f>
        <v>0</v>
      </c>
      <c r="BX364" s="25">
        <f>IF(B6=13,IF(OR(G364=1,I364=1),0,IF(E364=D367,U364,[1]DB!BX364)),[1]DB!BX364)</f>
        <v>0</v>
      </c>
      <c r="BY364" s="25">
        <f>IF(B6=13,IF(OR(G364=1,I364=1),0,IF(E364=D367,X364,[1]DB!BY364)),[1]DB!BY364)</f>
        <v>0</v>
      </c>
      <c r="BZ364" s="25">
        <f>IF(B6=13,IF(OR(G364=1,I364=1),0,IF(E364=D367,AD364,[1]DB!BZ364)),[1]DB!BZ364)</f>
        <v>0</v>
      </c>
      <c r="CA364" s="25">
        <f>(RANK(Y364,Y356:Y367,1)*169)+(RANK(S364,S356:S367,1)*13)+RANK(V364,V356:V367,0)</f>
        <v>781</v>
      </c>
      <c r="CB364" s="25">
        <f>RANK(CA364,CA356:CA367,1)</f>
        <v>4</v>
      </c>
      <c r="CC364" s="25">
        <f>IF(CB364=CB356,AE364,0)+IF(CB364=CB357,AI364,0)+IF(CB364=CB358,AM364,0)+IF(CB364=CB359,AQ364,0)+IF(CB364=CB360,AU364,0)+IF(CB364=CB361,AY364,0)+IF(CB364=CB362,BC364,0)+IF(CB364=CB363,BG364,0)+IF(CB364=CB364,BK364,0)+IF(CB364=CB365,BO364,0)+IF(CB364=CB366,BS364,0)+IF(CB364=CB367,BW364,0)</f>
        <v>0</v>
      </c>
      <c r="CD364" s="25">
        <f>IF(CB364=CB356,AF364,0)+IF(CB364=CB357,AJ364,0)+IF(CB364=CB358,AN364,0)+IF(CB364=CB359,AR364,0)+IF(CB364=CB360,AV364,0)+IF(CB364=CB361,AZ364,0)+IF(CB364=CB362,BD364,0)+IF(CB364=CB363,BH364,0)+IF(CB364=CB364,BL364,0)+IF(CB364=CB365,BP364,0)+IF(CB364=CB366,BT364,0)+IF(CB364=CB367,BX364,0)</f>
        <v>0</v>
      </c>
      <c r="CE364" s="25">
        <f>IF(CB364=CB356,AG364,0)+IF(CB364=CB357,AK364,0)+IF(CB364=CB358,AO364,0)+IF(CB364=CB359,AS364,0)+IF(CB364=CB360,AW364,0)+IF(CB364=CB361,BA364,0)+IF(CB364=CB362,BE364,0)+IF(CB364=CB363,BI364,0)+IF(CB364=CB364,BM364,0)+IF(CB364=CB365,BQ364,0)+IF(CB364=CB366,BU364,0)+IF(CB364=CB367,BY364,0)</f>
        <v>0</v>
      </c>
      <c r="CF364" s="25">
        <f>(RANK(CE364,CE356:CE367,1)*169)+(RANK(CC364,CC356:CC367,1)*13)+RANK(CD364,CD356:CD367,0)</f>
        <v>183</v>
      </c>
      <c r="CG364" s="25">
        <f>CB364+(RANK(CF364,CF356:CF367,1)*0.01)</f>
        <v>4.01</v>
      </c>
      <c r="CH364" s="25">
        <f>IF(COUNTIF(CG356:CG367,CG364)=2,IF(CG364=CG356,1,0)+IF(CG364=CG357,2,0)+IF(CG364=CG358,3,0)+IF(CG364=CG359,4,0)+IF(CG364=CG360,5,0)+IF(CG364=CG361,6,0)+IF(CG364=CG362,7,0)+IF(CG364=CG363,8,0)+IF(CG364=CG364,9,0)+IF(CG364=CG365,10,0)+IF(CG364=CG366,11,0)+IF(CG364=CG367,12,0)-9,0)</f>
        <v>0</v>
      </c>
      <c r="CI364" s="25">
        <f t="shared" si="35"/>
        <v>0</v>
      </c>
      <c r="CJ364" s="25">
        <f t="shared" si="36"/>
        <v>4.01</v>
      </c>
      <c r="CK364" s="25">
        <f>(RANK(CJ364,CJ356:CJ367,1)*17850625)+(RANK(K364,K356:K367,0)*274625)+(RANK(M364,M356:M367,0)*4225)+(RANK(AC364,AC356:AC367,1)*65)+RANK(C364,C356:C367,0)</f>
        <v>71686227</v>
      </c>
      <c r="CL364" s="25">
        <f>RANK(CK364,CK356:CK367,0)</f>
        <v>9</v>
      </c>
    </row>
    <row r="365" spans="1:90" x14ac:dyDescent="0.15">
      <c r="A365" s="25" t="str">
        <f>[1]DB!A365</f>
        <v>Anderup</v>
      </c>
      <c r="B365" s="25" t="str">
        <f>[1]DB!B365</f>
        <v>Anderup (5)</v>
      </c>
      <c r="C365" s="25">
        <f>[1]DB!C365</f>
        <v>2</v>
      </c>
      <c r="D365" s="25">
        <f t="shared" si="32"/>
        <v>6</v>
      </c>
      <c r="E365" s="25">
        <f t="shared" si="37"/>
        <v>5</v>
      </c>
      <c r="F365" s="25">
        <f>[1]DB!G365</f>
        <v>0</v>
      </c>
      <c r="G365" s="25">
        <f>IF(B6=13,DGET(A11:K75,"Dis E",W522:W523),F365)</f>
        <v>0</v>
      </c>
      <c r="H365" s="25">
        <f>[1]DB!I365</f>
        <v>0</v>
      </c>
      <c r="I365" s="25">
        <f>IF(B6=13,DGET(A11:K75,"Udm E",W522:W523),H365)</f>
        <v>0</v>
      </c>
      <c r="J365" s="25">
        <f>[1]DB!K365</f>
        <v>0</v>
      </c>
      <c r="K365" s="25">
        <f>IF(B6=13,DGET(A11:K75,"MR E",W522:W523),J365)</f>
        <v>0</v>
      </c>
      <c r="L365" s="25">
        <f>[1]DB!M365</f>
        <v>0</v>
      </c>
      <c r="M365" s="25">
        <f>IF(B6=13,DGET(A11:K75,"Res E",W522:W523),L365)</f>
        <v>0</v>
      </c>
      <c r="N365" s="25">
        <f>[1]DB!O365</f>
        <v>9</v>
      </c>
      <c r="O365" s="25">
        <f>IF(B6=13,IF(AND(G365=0,I365=0),N365+1,0),N365)</f>
        <v>10</v>
      </c>
      <c r="P365" s="25">
        <f>[1]DB!S365</f>
        <v>63</v>
      </c>
      <c r="Q365" s="25">
        <f>IF(A365="",0,DGET(A11:AF75,"Total",W522:W523))</f>
        <v>5</v>
      </c>
      <c r="R365" s="25">
        <f>IF(A365="",0,DGET(A11:AF75,"ES N",W522:W523))</f>
        <v>5</v>
      </c>
      <c r="S365" s="25">
        <f>IF(B6=13,IF(OR(G365=1,I365=1),0,P365+R365),P365)</f>
        <v>68</v>
      </c>
      <c r="T365" s="25">
        <f>[1]DB!V365</f>
        <v>60</v>
      </c>
      <c r="U365" s="25">
        <f>IF(A365="",0,DGET(A355:Q367,"Total N",W546:W547))</f>
        <v>5</v>
      </c>
      <c r="V365" s="25">
        <f>IF(B6=13,IF(OR(G365=1,I365=1),0,T365+U365),T365)</f>
        <v>65</v>
      </c>
      <c r="W365" s="25">
        <f>[1]DB!Y365</f>
        <v>17</v>
      </c>
      <c r="X365" s="25">
        <f t="shared" si="33"/>
        <v>1</v>
      </c>
      <c r="Y365" s="25">
        <f>IF(B6=13,IF(OR(G365=1,I365=1),0,W365+X365),W365)</f>
        <v>18</v>
      </c>
      <c r="Z365" s="25">
        <f>[1]DB!AC365</f>
        <v>2</v>
      </c>
      <c r="AA365" s="25">
        <f>IF(A365="",0,DGET(A11:AF75,"BU Pl.",W522:W523))</f>
        <v>32</v>
      </c>
      <c r="AB365" s="25">
        <f t="shared" si="34"/>
        <v>2082</v>
      </c>
      <c r="AC365" s="25">
        <f>IF(B6=13,RANK(AB365,AB356:AB367,1),Z365)</f>
        <v>4</v>
      </c>
      <c r="AD365" s="25">
        <f>IF(B6=13,IF(AA365&gt;DGET(A355:AC367,"BU N",W546:W547),1,IF(AA365=DGET(A355:AC367,"BU N",W546:W547),0,-1)),0)</f>
        <v>1</v>
      </c>
      <c r="AE365" s="25">
        <f>IF(B6=13,IF(OR(G365=1,I365=1),0,IF(E365=D356,R365,[1]DB!AE365)),[1]DB!AE365)</f>
        <v>6</v>
      </c>
      <c r="AF365" s="25">
        <f>IF(B6=13,IF(OR(G365=1,I365=1),0,IF(E365=D356,U365,[1]DB!AF365)),[1]DB!AF365)</f>
        <v>7</v>
      </c>
      <c r="AG365" s="25">
        <f>IF(B6=13,IF(OR(G365=1,I365=1),0,IF(E365=D356,X365,[1]DB!AG365)),[1]DB!AG365)</f>
        <v>0</v>
      </c>
      <c r="AH365" s="25">
        <f>IF(B6=13,IF(OR(G365=1,I365=1),0,IF(E365=D356,AD365,[1]DB!AH365)),[1]DB!AH365)</f>
        <v>-1</v>
      </c>
      <c r="AI365" s="25">
        <f>IF(B6=13,IF(OR(G365=1,I365=1),0,IF(E365=D357,R365,[1]DB!AI365)),[1]DB!AI365)</f>
        <v>7</v>
      </c>
      <c r="AJ365" s="25">
        <f>IF(B6=13,IF(OR(G365=1,I365=1),0,IF(E365=D357,U365,[1]DB!AJ365)),[1]DB!AJ365)</f>
        <v>7</v>
      </c>
      <c r="AK365" s="25">
        <f>IF(B6=13,IF(OR(G365=1,I365=1),0,IF(E365=D357,X365,[1]DB!AK365)),[1]DB!AK365)</f>
        <v>1</v>
      </c>
      <c r="AL365" s="25">
        <f>IF(B6=13,IF(OR(G365=1,I365=1),0,IF(E365=D357,AD365,[1]DB!AL365)),[1]DB!AL365)</f>
        <v>1</v>
      </c>
      <c r="AM365" s="25">
        <f>IF(B6=13,IF(OR(G365=1,I365=1),0,IF(E365=D358,R365,[1]DB!AM365)),[1]DB!AM365)</f>
        <v>7</v>
      </c>
      <c r="AN365" s="25">
        <f>IF(B6=13,IF(OR(G365=1,I365=1),0,IF(E365=D358,U365,[1]DB!AN365)),[1]DB!AN365)</f>
        <v>8</v>
      </c>
      <c r="AO365" s="25">
        <f>IF(B6=13,IF(OR(G365=1,I365=1),0,IF(E365=D358,X365,[1]DB!AO365)),[1]DB!AO365)</f>
        <v>0</v>
      </c>
      <c r="AP365" s="25">
        <f>IF(B6=13,IF(OR(G365=1,I365=1),0,IF(E365=D358,AD365,[1]DB!AP365)),[1]DB!AP365)</f>
        <v>-1</v>
      </c>
      <c r="AQ365" s="25">
        <f>IF(B6=13,IF(OR(G365=1,I365=1),0,IF(E365=D359,R365,[1]DB!AQ365)),[1]DB!AQ365)</f>
        <v>8</v>
      </c>
      <c r="AR365" s="25">
        <f>IF(B6=13,IF(OR(G365=1,I365=1),0,IF(E365=D359,U365,[1]DB!AR365)),[1]DB!AR365)</f>
        <v>7</v>
      </c>
      <c r="AS365" s="25">
        <f>IF(B6=13,IF(OR(G365=1,I365=1),0,IF(E365=D359,X365,[1]DB!AS365)),[1]DB!AS365)</f>
        <v>3</v>
      </c>
      <c r="AT365" s="25">
        <f>IF(B6=13,IF(OR(G365=1,I365=1),0,IF(E365=D359,AD365,[1]DB!AT365)),[1]DB!AT365)</f>
        <v>1</v>
      </c>
      <c r="AU365" s="25">
        <f>IF(B6=13,IF(OR(G365=1,I365=1),0,IF(E365=D360,R365,[1]DB!AU365)),[1]DB!AU365)</f>
        <v>5</v>
      </c>
      <c r="AV365" s="25">
        <f>IF(B6=13,IF(OR(G365=1,I365=1),0,IF(E365=D360,U365,[1]DB!AV365)),[1]DB!AV365)</f>
        <v>5</v>
      </c>
      <c r="AW365" s="25">
        <f>IF(B6=13,IF(OR(G365=1,I365=1),0,IF(E365=D360,X365,[1]DB!AW365)),[1]DB!AW365)</f>
        <v>1</v>
      </c>
      <c r="AX365" s="25">
        <f>IF(B6=13,IF(OR(G365=1,I365=1),0,IF(E365=D360,AD365,[1]DB!AX365)),[1]DB!AX365)</f>
        <v>1</v>
      </c>
      <c r="AY365" s="25">
        <f>IF(B6=13,IF(OR(G365=1,I365=1),0,IF(E365=D361,R365,[1]DB!AY365)),[1]DB!AY365)</f>
        <v>9</v>
      </c>
      <c r="AZ365" s="25">
        <f>IF(B6=13,IF(OR(G365=1,I365=1),0,IF(E365=D361,U365,[1]DB!AZ365)),[1]DB!AZ365)</f>
        <v>8</v>
      </c>
      <c r="BA365" s="25">
        <f>IF(B6=13,IF(OR(G365=1,I365=1),0,IF(E365=D361,X365,[1]DB!BA365)),[1]DB!BA365)</f>
        <v>3</v>
      </c>
      <c r="BB365" s="25">
        <f>IF(B6=13,IF(OR(G365=1,I365=1),0,IF(E365=D361,AD365,[1]DB!BB365)),[1]DB!BB365)</f>
        <v>1</v>
      </c>
      <c r="BC365" s="25">
        <f>IF(B6=13,IF(OR(G365=1,I365=1),0,IF(E365=D362,R365,[1]DB!BC365)),[1]DB!BC365)</f>
        <v>0</v>
      </c>
      <c r="BD365" s="25">
        <f>IF(B6=13,IF(OR(G365=1,I365=1),0,IF(E365=D362,U365,[1]DB!BD365)),[1]DB!BD365)</f>
        <v>0</v>
      </c>
      <c r="BE365" s="25">
        <f>IF(B6=13,IF(OR(G365=1,I365=1),0,IF(E365=D362,X365,[1]DB!BE365)),[1]DB!BE365)</f>
        <v>0</v>
      </c>
      <c r="BF365" s="25">
        <f>IF(B6=13,IF(OR(G365=1,I365=1),0,IF(E365=D362,AD365,[1]DB!BF365)),[1]DB!BF365)</f>
        <v>0</v>
      </c>
      <c r="BG365" s="25">
        <f>IF(B6=13,IF(OR(G365=1,I365=1),0,IF(E365=D363,R365,[1]DB!BG365)),[1]DB!BG365)</f>
        <v>6</v>
      </c>
      <c r="BH365" s="25">
        <f>IF(B6=13,IF(OR(G365=1,I365=1),0,IF(E365=D363,U365,[1]DB!BH365)),[1]DB!BH365)</f>
        <v>5</v>
      </c>
      <c r="BI365" s="25">
        <f>IF(B6=13,IF(OR(G365=1,I365=1),0,IF(E365=D363,X365,[1]DB!BI365)),[1]DB!BI365)</f>
        <v>3</v>
      </c>
      <c r="BJ365" s="25">
        <f>IF(B6=13,IF(OR(G365=1,I365=1),0,IF(E365=D363,AD365,[1]DB!BJ365)),[1]DB!BJ365)</f>
        <v>1</v>
      </c>
      <c r="BK365" s="25">
        <f>IF(B6=13,IF(OR(G365=1,I365=1),0,IF(E365=D364,R365,[1]DB!BK365)),[1]DB!BK365)</f>
        <v>7</v>
      </c>
      <c r="BL365" s="25">
        <f>IF(B6=13,IF(OR(G365=1,I365=1),0,IF(E365=D364,U365,[1]DB!BL365)),[1]DB!BL365)</f>
        <v>6</v>
      </c>
      <c r="BM365" s="25">
        <f>IF(B6=13,IF(OR(G365=1,I365=1),0,IF(E365=D364,X365,[1]DB!BM365)),[1]DB!BM365)</f>
        <v>3</v>
      </c>
      <c r="BN365" s="25">
        <f>IF(B6=13,IF(OR(G365=1,I365=1),0,IF(E365=D364,AD365,[1]DB!BN365)),[1]DB!BN365)</f>
        <v>1</v>
      </c>
      <c r="BO365" s="25">
        <f>IF(B6=13,IF(OR(G365=1,I365=1),0,IF(E365=D365,R365,[1]DB!BO365)),[1]DB!BO365)</f>
        <v>0</v>
      </c>
      <c r="BP365" s="25">
        <f>IF(B6=13,IF(OR(G365=1,I365=1),0,IF(E365=D365,U365,[1]DB!BP365)),[1]DB!BP365)</f>
        <v>0</v>
      </c>
      <c r="BQ365" s="25">
        <f>IF(B6=13,IF(OR(G365=1,I365=1),0,IF(E365=D365,X365,[1]DB!BQ365)),[1]DB!BQ365)</f>
        <v>0</v>
      </c>
      <c r="BR365" s="25">
        <f>IF(B6=13,IF(OR(G365=1,I365=1),0,IF(E365=D365,AD365,[1]DB!BR365)),[1]DB!BR365)</f>
        <v>0</v>
      </c>
      <c r="BS365" s="25">
        <f>IF(B6=13,IF(OR(G365=1,I365=1),0,IF(E365=D366,R365,[1]DB!BS365)),[1]DB!BS365)</f>
        <v>7</v>
      </c>
      <c r="BT365" s="25">
        <f>IF(B6=13,IF(OR(G365=1,I365=1),0,IF(E365=D366,U365,[1]DB!BT365)),[1]DB!BT365)</f>
        <v>6</v>
      </c>
      <c r="BU365" s="25">
        <f>IF(B6=13,IF(OR(G365=1,I365=1),0,IF(E365=D366,X365,[1]DB!BU365)),[1]DB!BU365)</f>
        <v>3</v>
      </c>
      <c r="BV365" s="25">
        <f>IF(B6=13,IF(OR(G365=1,I365=1),0,IF(E365=D366,AD365,[1]DB!BV365)),[1]DB!BV365)</f>
        <v>1</v>
      </c>
      <c r="BW365" s="25">
        <f>IF(B6=13,IF(OR(G365=1,I365=1),0,IF(E365=D367,R365,[1]DB!BW365)),[1]DB!BW365)</f>
        <v>6</v>
      </c>
      <c r="BX365" s="25">
        <f>IF(B6=13,IF(OR(G365=1,I365=1),0,IF(E365=D367,U365,[1]DB!BX365)),[1]DB!BX365)</f>
        <v>6</v>
      </c>
      <c r="BY365" s="25">
        <f>IF(B6=13,IF(OR(G365=1,I365=1),0,IF(E365=D367,X365,[1]DB!BY365)),[1]DB!BY365)</f>
        <v>1</v>
      </c>
      <c r="BZ365" s="25">
        <f>IF(B6=13,IF(OR(G365=1,I365=1),0,IF(E365=D367,AD365,[1]DB!BZ365)),[1]DB!BZ365)</f>
        <v>-1</v>
      </c>
      <c r="CA365" s="25">
        <f>(RANK(Y365,Y356:Y367,1)*169)+(RANK(S365,S356:S367,1)*13)+RANK(V365,V356:V367,0)</f>
        <v>1971</v>
      </c>
      <c r="CB365" s="25">
        <f>RANK(CA365,CA356:CA367,1)</f>
        <v>11</v>
      </c>
      <c r="CC365" s="25">
        <f>IF(CB365=CB356,AE365,0)+IF(CB365=CB357,AI365,0)+IF(CB365=CB358,AM365,0)+IF(CB365=CB359,AQ365,0)+IF(CB365=CB360,AU365,0)+IF(CB365=CB361,AY365,0)+IF(CB365=CB362,BC365,0)+IF(CB365=CB363,BG365,0)+IF(CB365=CB364,BK365,0)+IF(CB365=CB365,BO365,0)+IF(CB365=CB366,BS365,0)+IF(CB365=CB367,BW365,0)</f>
        <v>0</v>
      </c>
      <c r="CD365" s="25">
        <f>IF(CB365=CB356,AF365,0)+IF(CB365=CB357,AJ365,0)+IF(CB365=CB358,AN365,0)+IF(CB365=CB359,AR365,0)+IF(CB365=CB360,AV365,0)+IF(CB365=CB361,AZ365,0)+IF(CB365=CB362,BD365,0)+IF(CB365=CB363,BH365,0)+IF(CB365=CB364,BL365,0)+IF(CB365=CB365,BP365,0)+IF(CB365=CB366,BT365,0)+IF(CB365=CB367,BX365,0)</f>
        <v>0</v>
      </c>
      <c r="CE365" s="25">
        <f>IF(CB365=CB356,AG365,0)+IF(CB365=CB357,AK365,0)+IF(CB365=CB358,AO365,0)+IF(CB365=CB359,AS365,0)+IF(CB365=CB360,AW365,0)+IF(CB365=CB361,BA365,0)+IF(CB365=CB362,BE365,0)+IF(CB365=CB363,BI365,0)+IF(CB365=CB364,BM365,0)+IF(CB365=CB365,BQ365,0)+IF(CB365=CB366,BU365,0)+IF(CB365=CB367,BY365,0)</f>
        <v>0</v>
      </c>
      <c r="CF365" s="25">
        <f>(RANK(CE365,CE356:CE367,1)*169)+(RANK(CC365,CC356:CC367,1)*13)+RANK(CD365,CD356:CD367,0)</f>
        <v>183</v>
      </c>
      <c r="CG365" s="25">
        <f>CB365+(RANK(CF365,CF356:CF367,1)*0.01)</f>
        <v>11.01</v>
      </c>
      <c r="CH365" s="25">
        <f>IF(COUNTIF(CG356:CG367,CG365)=2,IF(CG365=CG356,1,0)+IF(CG365=CG357,2,0)+IF(CG365=CG358,3,0)+IF(CG365=CG359,4,0)+IF(CG365=CG360,5,0)+IF(CG365=CG361,6,0)+IF(CG365=CG362,7,0)+IF(CG365=CG363,8,0)+IF(CG365=CG364,9,0)+IF(CG365=CG365,10,0)+IF(CG365=CG366,11,0)+IF(CG365=CG367,12,0)-10,0)</f>
        <v>0</v>
      </c>
      <c r="CI365" s="25">
        <f t="shared" si="35"/>
        <v>0</v>
      </c>
      <c r="CJ365" s="25">
        <f t="shared" si="36"/>
        <v>11.01</v>
      </c>
      <c r="CK365" s="25">
        <f>(RANK(CJ365,CJ356:CJ367,1)*17850625)+(RANK(K365,K356:K367,0)*274625)+(RANK(M365,M356:M367,0)*4225)+(RANK(AC365,AC356:AC367,1)*65)+RANK(C365,C356:C367,0)</f>
        <v>196640222</v>
      </c>
      <c r="CL365" s="25">
        <f>RANK(CK365,CK356:CK367,0)</f>
        <v>2</v>
      </c>
    </row>
    <row r="366" spans="1:90" x14ac:dyDescent="0.15">
      <c r="A366" s="25" t="str">
        <f>[1]DB!A366</f>
        <v>Forest</v>
      </c>
      <c r="B366" s="25" t="str">
        <f>[1]DB!B366</f>
        <v>Forest (5)</v>
      </c>
      <c r="C366" s="25">
        <f>[1]DB!C366</f>
        <v>12</v>
      </c>
      <c r="D366" s="25">
        <f t="shared" si="32"/>
        <v>10</v>
      </c>
      <c r="E366" s="25">
        <f t="shared" si="37"/>
        <v>9</v>
      </c>
      <c r="F366" s="25">
        <f>[1]DB!G366</f>
        <v>0</v>
      </c>
      <c r="G366" s="25">
        <f>IF(B6=13,DGET(A11:K75,"Dis E",X522:X523),F366)</f>
        <v>0</v>
      </c>
      <c r="H366" s="25">
        <f>[1]DB!I366</f>
        <v>0</v>
      </c>
      <c r="I366" s="25">
        <f>IF(B6=13,DGET(A11:K75,"Udm E",X522:X523),H366)</f>
        <v>0</v>
      </c>
      <c r="J366" s="25">
        <f>[1]DB!K366</f>
        <v>0</v>
      </c>
      <c r="K366" s="25">
        <f>IF(B6=13,DGET(A11:K75,"MR E",X522:X523),J366)</f>
        <v>0</v>
      </c>
      <c r="L366" s="25">
        <f>[1]DB!M366</f>
        <v>0</v>
      </c>
      <c r="M366" s="25">
        <f>IF(B6=13,DGET(A11:K75,"Res E",X522:X523),L366)</f>
        <v>0</v>
      </c>
      <c r="N366" s="25">
        <f>[1]DB!O366</f>
        <v>9</v>
      </c>
      <c r="O366" s="25">
        <f>IF(B6=13,IF(AND(G366=0,I366=0),N366+1,0),N366)</f>
        <v>10</v>
      </c>
      <c r="P366" s="25">
        <f>[1]DB!S366</f>
        <v>64</v>
      </c>
      <c r="Q366" s="25">
        <f>IF(A366="",0,DGET(A11:AF75,"Total",X522:X523))</f>
        <v>5</v>
      </c>
      <c r="R366" s="25">
        <f>IF(A366="",0,DGET(A11:AF75,"ES N",X522:X523))</f>
        <v>5</v>
      </c>
      <c r="S366" s="25">
        <f>IF(B6=13,IF(OR(G366=1,I366=1),0,P366+R366),P366)</f>
        <v>69</v>
      </c>
      <c r="T366" s="25">
        <f>[1]DB!V366</f>
        <v>63</v>
      </c>
      <c r="U366" s="25">
        <f>IF(A366="",0,DGET(A355:Q367,"Total N",X546:X547))</f>
        <v>6</v>
      </c>
      <c r="V366" s="25">
        <f>IF(B6=13,IF(OR(G366=1,I366=1),0,T366+U366),T366)</f>
        <v>69</v>
      </c>
      <c r="W366" s="25">
        <f>[1]DB!Y366</f>
        <v>12</v>
      </c>
      <c r="X366" s="25">
        <f t="shared" si="33"/>
        <v>0</v>
      </c>
      <c r="Y366" s="25">
        <f>IF(B6=13,IF(OR(G366=1,I366=1),0,W366+X366),W366)</f>
        <v>12</v>
      </c>
      <c r="Z366" s="25">
        <f>[1]DB!AC366</f>
        <v>11</v>
      </c>
      <c r="AA366" s="25">
        <f>IF(A366="",0,DGET(A11:AF75,"BU Pl.",X522:X523))</f>
        <v>32</v>
      </c>
      <c r="AB366" s="25">
        <f t="shared" si="34"/>
        <v>2091</v>
      </c>
      <c r="AC366" s="25">
        <f>IF(B6=13,RANK(AB366,AB356:AB367,1),Z366)</f>
        <v>8</v>
      </c>
      <c r="AD366" s="25">
        <f>IF(B6=13,IF(AA366&gt;DGET(A355:AC367,"BU N",X546:X547),1,IF(AA366=DGET(A355:AC367,"BU N",X546:X547),0,-1)),0)</f>
        <v>-1</v>
      </c>
      <c r="AE366" s="25">
        <f>IF(B6=13,IF(OR(G366=1,I366=1),0,IF(E366=D356,R366,[1]DB!AE366)),[1]DB!AE366)</f>
        <v>6</v>
      </c>
      <c r="AF366" s="25">
        <f>IF(B6=13,IF(OR(G366=1,I366=1),0,IF(E366=D356,U366,[1]DB!AF366)),[1]DB!AF366)</f>
        <v>6</v>
      </c>
      <c r="AG366" s="25">
        <f>IF(B6=13,IF(OR(G366=1,I366=1),0,IF(E366=D356,X366,[1]DB!AG366)),[1]DB!AG366)</f>
        <v>1</v>
      </c>
      <c r="AH366" s="25">
        <f>IF(B6=13,IF(OR(G366=1,I366=1),0,IF(E366=D356,AD366,[1]DB!AH366)),[1]DB!AH366)</f>
        <v>1</v>
      </c>
      <c r="AI366" s="25">
        <f>IF(B6=13,IF(OR(G366=1,I366=1),0,IF(E366=D357,R366,[1]DB!AI366)),[1]DB!AI366)</f>
        <v>0</v>
      </c>
      <c r="AJ366" s="25">
        <f>IF(B6=13,IF(OR(G366=1,I366=1),0,IF(E366=D357,U366,[1]DB!AJ366)),[1]DB!AJ366)</f>
        <v>0</v>
      </c>
      <c r="AK366" s="25">
        <f>IF(B6=13,IF(OR(G366=1,I366=1),0,IF(E366=D357,X366,[1]DB!AK366)),[1]DB!AK366)</f>
        <v>0</v>
      </c>
      <c r="AL366" s="25">
        <f>IF(B6=13,IF(OR(G366=1,I366=1),0,IF(E366=D357,AD366,[1]DB!AL366)),[1]DB!AL366)</f>
        <v>0</v>
      </c>
      <c r="AM366" s="25">
        <f>IF(B6=13,IF(OR(G366=1,I366=1),0,IF(E366=D358,R366,[1]DB!AM366)),[1]DB!AM366)</f>
        <v>7</v>
      </c>
      <c r="AN366" s="25">
        <f>IF(B6=13,IF(OR(G366=1,I366=1),0,IF(E366=D358,U366,[1]DB!AN366)),[1]DB!AN366)</f>
        <v>7</v>
      </c>
      <c r="AO366" s="25">
        <f>IF(B6=13,IF(OR(G366=1,I366=1),0,IF(E366=D358,X366,[1]DB!AO366)),[1]DB!AO366)</f>
        <v>1</v>
      </c>
      <c r="AP366" s="25">
        <f>IF(B6=13,IF(OR(G366=1,I366=1),0,IF(E366=D358,AD366,[1]DB!AP366)),[1]DB!AP366)</f>
        <v>1</v>
      </c>
      <c r="AQ366" s="25">
        <f>IF(B6=13,IF(OR(G366=1,I366=1),0,IF(E366=D359,R366,[1]DB!AQ366)),[1]DB!AQ366)</f>
        <v>6</v>
      </c>
      <c r="AR366" s="25">
        <f>IF(B6=13,IF(OR(G366=1,I366=1),0,IF(E366=D359,U366,[1]DB!AR366)),[1]DB!AR366)</f>
        <v>5</v>
      </c>
      <c r="AS366" s="25">
        <f>IF(B6=13,IF(OR(G366=1,I366=1),0,IF(E366=D359,X366,[1]DB!AS366)),[1]DB!AS366)</f>
        <v>3</v>
      </c>
      <c r="AT366" s="25">
        <f>IF(B6=13,IF(OR(G366=1,I366=1),0,IF(E366=D359,AD366,[1]DB!AT366)),[1]DB!AT366)</f>
        <v>1</v>
      </c>
      <c r="AU366" s="25">
        <f>IF(B6=13,IF(OR(G366=1,I366=1),0,IF(E366=D360,R366,[1]DB!AU366)),[1]DB!AU366)</f>
        <v>8</v>
      </c>
      <c r="AV366" s="25">
        <f>IF(B6=13,IF(OR(G366=1,I366=1),0,IF(E366=D360,U366,[1]DB!AV366)),[1]DB!AV366)</f>
        <v>8</v>
      </c>
      <c r="AW366" s="25">
        <f>IF(B6=13,IF(OR(G366=1,I366=1),0,IF(E366=D360,X366,[1]DB!AW366)),[1]DB!AW366)</f>
        <v>1</v>
      </c>
      <c r="AX366" s="25">
        <f>IF(B6=13,IF(OR(G366=1,I366=1),0,IF(E366=D360,AD366,[1]DB!AX366)),[1]DB!AX366)</f>
        <v>1</v>
      </c>
      <c r="AY366" s="25">
        <f>IF(B6=13,IF(OR(G366=1,I366=1),0,IF(E366=D361,R366,[1]DB!AY366)),[1]DB!AY366)</f>
        <v>8</v>
      </c>
      <c r="AZ366" s="25">
        <f>IF(B6=13,IF(OR(G366=1,I366=1),0,IF(E366=D361,U366,[1]DB!AZ366)),[1]DB!AZ366)</f>
        <v>8</v>
      </c>
      <c r="BA366" s="25">
        <f>IF(B6=13,IF(OR(G366=1,I366=1),0,IF(E366=D361,X366,[1]DB!BA366)),[1]DB!BA366)</f>
        <v>1</v>
      </c>
      <c r="BB366" s="25">
        <f>IF(B6=13,IF(OR(G366=1,I366=1),0,IF(E366=D361,AD366,[1]DB!BB366)),[1]DB!BB366)</f>
        <v>0</v>
      </c>
      <c r="BC366" s="25">
        <f>IF(B6=13,IF(OR(G366=1,I366=1),0,IF(E366=D362,R366,[1]DB!BC366)),[1]DB!BC366)</f>
        <v>9</v>
      </c>
      <c r="BD366" s="25">
        <f>IF(B6=13,IF(OR(G366=1,I366=1),0,IF(E366=D362,U366,[1]DB!BD366)),[1]DB!BD366)</f>
        <v>9</v>
      </c>
      <c r="BE366" s="25">
        <f>IF(B6=13,IF(OR(G366=1,I366=1),0,IF(E366=D362,X366,[1]DB!BE366)),[1]DB!BE366)</f>
        <v>1</v>
      </c>
      <c r="BF366" s="25">
        <f>IF(B6=13,IF(OR(G366=1,I366=1),0,IF(E366=D362,AD366,[1]DB!BF366)),[1]DB!BF366)</f>
        <v>1</v>
      </c>
      <c r="BG366" s="25">
        <f>IF(B6=13,IF(OR(G366=1,I366=1),0,IF(E366=D363,R366,[1]DB!BG366)),[1]DB!BG366)</f>
        <v>8</v>
      </c>
      <c r="BH366" s="25">
        <f>IF(B6=13,IF(OR(G366=1,I366=1),0,IF(E366=D363,U366,[1]DB!BH366)),[1]DB!BH366)</f>
        <v>7</v>
      </c>
      <c r="BI366" s="25">
        <f>IF(B6=13,IF(OR(G366=1,I366=1),0,IF(E366=D363,X366,[1]DB!BI366)),[1]DB!BI366)</f>
        <v>3</v>
      </c>
      <c r="BJ366" s="25">
        <f>IF(B6=13,IF(OR(G366=1,I366=1),0,IF(E366=D363,AD366,[1]DB!BJ366)),[1]DB!BJ366)</f>
        <v>1</v>
      </c>
      <c r="BK366" s="25">
        <f>IF(B6=13,IF(OR(G366=1,I366=1),0,IF(E366=D364,R366,[1]DB!BK366)),[1]DB!BK366)</f>
        <v>5</v>
      </c>
      <c r="BL366" s="25">
        <f>IF(B6=13,IF(OR(G366=1,I366=1),0,IF(E366=D364,U366,[1]DB!BL366)),[1]DB!BL366)</f>
        <v>6</v>
      </c>
      <c r="BM366" s="25">
        <f>IF(B6=13,IF(OR(G366=1,I366=1),0,IF(E366=D364,X366,[1]DB!BM366)),[1]DB!BM366)</f>
        <v>0</v>
      </c>
      <c r="BN366" s="25">
        <f>IF(B6=13,IF(OR(G366=1,I366=1),0,IF(E366=D364,AD366,[1]DB!BN366)),[1]DB!BN366)</f>
        <v>-1</v>
      </c>
      <c r="BO366" s="25">
        <f>IF(B6=13,IF(OR(G366=1,I366=1),0,IF(E366=D365,R366,[1]DB!BO366)),[1]DB!BO366)</f>
        <v>6</v>
      </c>
      <c r="BP366" s="25">
        <f>IF(B6=13,IF(OR(G366=1,I366=1),0,IF(E366=D365,U366,[1]DB!BP366)),[1]DB!BP366)</f>
        <v>7</v>
      </c>
      <c r="BQ366" s="25">
        <f>IF(B6=13,IF(OR(G366=1,I366=1),0,IF(E366=D365,X366,[1]DB!BQ366)),[1]DB!BQ366)</f>
        <v>0</v>
      </c>
      <c r="BR366" s="25">
        <f>IF(B6=13,IF(OR(G366=1,I366=1),0,IF(E366=D365,AD366,[1]DB!BR366)),[1]DB!BR366)</f>
        <v>-1</v>
      </c>
      <c r="BS366" s="25">
        <f>IF(B6=13,IF(OR(G366=1,I366=1),0,IF(E366=D366,R366,[1]DB!BS366)),[1]DB!BS366)</f>
        <v>0</v>
      </c>
      <c r="BT366" s="25">
        <f>IF(B6=13,IF(OR(G366=1,I366=1),0,IF(E366=D366,U366,[1]DB!BT366)),[1]DB!BT366)</f>
        <v>0</v>
      </c>
      <c r="BU366" s="25">
        <f>IF(B6=13,IF(OR(G366=1,I366=1),0,IF(E366=D366,X366,[1]DB!BU366)),[1]DB!BU366)</f>
        <v>0</v>
      </c>
      <c r="BV366" s="25">
        <f>IF(B6=13,IF(OR(G366=1,I366=1),0,IF(E366=D366,AD366,[1]DB!BV366)),[1]DB!BV366)</f>
        <v>0</v>
      </c>
      <c r="BW366" s="25">
        <f>IF(B6=13,IF(OR(G366=1,I366=1),0,IF(E366=D367,R366,[1]DB!BW366)),[1]DB!BW366)</f>
        <v>6</v>
      </c>
      <c r="BX366" s="25">
        <f>IF(B6=13,IF(OR(G366=1,I366=1),0,IF(E366=D367,U366,[1]DB!BX366)),[1]DB!BX366)</f>
        <v>6</v>
      </c>
      <c r="BY366" s="25">
        <f>IF(B6=13,IF(OR(G366=1,I366=1),0,IF(E366=D367,X366,[1]DB!BY366)),[1]DB!BY366)</f>
        <v>1</v>
      </c>
      <c r="BZ366" s="25">
        <f>IF(B6=13,IF(OR(G366=1,I366=1),0,IF(E366=D367,AD366,[1]DB!BZ366)),[1]DB!BZ366)</f>
        <v>0</v>
      </c>
      <c r="CA366" s="25">
        <f>(RANK(Y366,Y356:Y367,1)*169)+(RANK(S366,S356:S367,1)*13)+RANK(V366,V356:V367,0)</f>
        <v>808</v>
      </c>
      <c r="CB366" s="25">
        <f>RANK(CA366,CA356:CA367,1)</f>
        <v>5</v>
      </c>
      <c r="CC366" s="25">
        <f>IF(CB366=CB356,AE366,0)+IF(CB366=CB357,AI366,0)+IF(CB366=CB358,AM366,0)+IF(CB366=CB359,AQ366,0)+IF(CB366=CB360,AU366,0)+IF(CB366=CB361,AY366,0)+IF(CB366=CB362,BC366,0)+IF(CB366=CB363,BG366,0)+IF(CB366=CB364,BK366,0)+IF(CB366=CB365,BO366,0)+IF(CB366=CB366,BS366,0)+IF(CB366=CB367,BW366,0)</f>
        <v>0</v>
      </c>
      <c r="CD366" s="25">
        <f>IF(CB366=CB356,AF366,0)+IF(CB366=CB357,AJ366,0)+IF(CB366=CB358,AN366,0)+IF(CB366=CB359,AR366,0)+IF(CB366=CB360,AV366,0)+IF(CB366=CB361,AZ366,0)+IF(CB366=CB362,BD366,0)+IF(CB366=CB363,BH366,0)+IF(CB366=CB364,BL366,0)+IF(CB366=CB365,BP366,0)+IF(CB366=CB366,BT366,0)+IF(CB366=CB367,BX366,0)</f>
        <v>0</v>
      </c>
      <c r="CE366" s="25">
        <f>IF(CB366=CB356,AG366,0)+IF(CB366=CB357,AK366,0)+IF(CB366=CB358,AO366,0)+IF(CB366=CB359,AS366,0)+IF(CB366=CB360,AW366,0)+IF(CB366=CB361,BA366,0)+IF(CB366=CB362,BE366,0)+IF(CB366=CB363,BI366,0)+IF(CB366=CB364,BM366,0)+IF(CB366=CB365,BQ366,0)+IF(CB366=CB366,BU366,0)+IF(CB366=CB367,BY366,0)</f>
        <v>0</v>
      </c>
      <c r="CF366" s="25">
        <f>(RANK(CE366,CE356:CE367,1)*169)+(RANK(CC366,CC356:CC367,1)*13)+RANK(CD366,CD356:CD367,0)</f>
        <v>183</v>
      </c>
      <c r="CG366" s="25">
        <f>CB366+(RANK(CF366,CF356:CF367,1)*0.01)</f>
        <v>5.01</v>
      </c>
      <c r="CH366" s="25">
        <f>IF(COUNTIF(CG356:CG367,CG366)=2,IF(CG366=CG356,1,0)+IF(CG366=CG357,2,0)+IF(CG366=CG358,3,0)+IF(CG366=CG359,4,0)+IF(CG366=CG360,5,0)+IF(CG366=CG361,6,0)+IF(CG366=CG362,7,0)+IF(CG366=CG363,8,0)+IF(CG366=CG364,9,0)+IF(CG366=CG365,10,0)+IF(CG366=CG366,11,0)+IF(CG366=CG367,12,0)-11,0)</f>
        <v>0</v>
      </c>
      <c r="CI366" s="25">
        <f t="shared" si="35"/>
        <v>0</v>
      </c>
      <c r="CJ366" s="25">
        <f t="shared" si="36"/>
        <v>5.01</v>
      </c>
      <c r="CK366" s="25">
        <f>(RANK(CJ366,CJ356:CJ367,1)*17850625)+(RANK(K366,K356:K367,0)*274625)+(RANK(M366,M356:M367,0)*4225)+(RANK(AC366,AC356:AC367,1)*65)+RANK(C366,C356:C367,0)</f>
        <v>89536729</v>
      </c>
      <c r="CL366" s="25">
        <f>RANK(CK366,CK356:CK367,0)</f>
        <v>8</v>
      </c>
    </row>
    <row r="367" spans="1:90" x14ac:dyDescent="0.15">
      <c r="A367" s="25" t="str">
        <f>[1]DB!A367</f>
        <v>Far</v>
      </c>
      <c r="B367" s="25" t="str">
        <f>[1]DB!B367</f>
        <v>Far (5)</v>
      </c>
      <c r="C367" s="25">
        <f>[1]DB!C367</f>
        <v>10</v>
      </c>
      <c r="D367" s="25">
        <f t="shared" si="32"/>
        <v>8</v>
      </c>
      <c r="E367" s="25">
        <f t="shared" si="37"/>
        <v>7</v>
      </c>
      <c r="F367" s="25">
        <f>[1]DB!G367</f>
        <v>0</v>
      </c>
      <c r="G367" s="25">
        <f>IF(B6=13,DGET(A11:K75,"Dis E",Y522:Y523),F367)</f>
        <v>0</v>
      </c>
      <c r="H367" s="25">
        <f>[1]DB!I367</f>
        <v>0</v>
      </c>
      <c r="I367" s="25">
        <f>IF(B6=13,DGET(A11:K75,"Udm E",Y522:Y523),H367)</f>
        <v>0</v>
      </c>
      <c r="J367" s="25">
        <f>[1]DB!K367</f>
        <v>0</v>
      </c>
      <c r="K367" s="25">
        <f>IF(B6=13,DGET(A11:K75,"MR E",Y522:Y523),J367)</f>
        <v>0</v>
      </c>
      <c r="L367" s="25">
        <f>[1]DB!M367</f>
        <v>0</v>
      </c>
      <c r="M367" s="25">
        <f>IF(B6=13,DGET(A11:K75,"Res E",Y522:Y523),L367)</f>
        <v>0</v>
      </c>
      <c r="N367" s="25">
        <f>[1]DB!O367</f>
        <v>9</v>
      </c>
      <c r="O367" s="25">
        <f>IF(B6=13,IF(AND(G367=0,I367=0),N367+1,0),N367)</f>
        <v>10</v>
      </c>
      <c r="P367" s="25">
        <f>[1]DB!S367</f>
        <v>63</v>
      </c>
      <c r="Q367" s="25">
        <f>IF(A367="",0,DGET(A11:AF75,"Total",Y522:Y523))</f>
        <v>6</v>
      </c>
      <c r="R367" s="25">
        <f>IF(A367="",0,DGET(A11:AF75,"ES N",Y522:Y523))</f>
        <v>6</v>
      </c>
      <c r="S367" s="25">
        <f>IF(B6=13,IF(OR(G367=1,I367=1),0,P367+R367),P367)</f>
        <v>69</v>
      </c>
      <c r="T367" s="25">
        <f>[1]DB!V367</f>
        <v>62</v>
      </c>
      <c r="U367" s="25">
        <f>IF(A367="",0,DGET(A355:Q367,"Total N",Y546:Y547))</f>
        <v>5</v>
      </c>
      <c r="V367" s="25">
        <f>IF(B6=13,IF(OR(G367=1,I367=1),0,T367+U367),T367)</f>
        <v>67</v>
      </c>
      <c r="W367" s="25">
        <f>[1]DB!Y367</f>
        <v>12</v>
      </c>
      <c r="X367" s="25">
        <f t="shared" si="33"/>
        <v>3</v>
      </c>
      <c r="Y367" s="25">
        <f>IF(B6=13,IF(OR(G367=1,I367=1),0,W367+X367),W367)</f>
        <v>15</v>
      </c>
      <c r="Z367" s="25">
        <f>[1]DB!AC367</f>
        <v>8</v>
      </c>
      <c r="AA367" s="25">
        <f>IF(A367="",0,DGET(A11:AF75,"BU Pl.",Y522:Y523))</f>
        <v>52</v>
      </c>
      <c r="AB367" s="25">
        <f t="shared" si="34"/>
        <v>3388</v>
      </c>
      <c r="AC367" s="25">
        <f>IF(B6=13,RANK(AB367,AB356:AB367,1),Z367)</f>
        <v>11</v>
      </c>
      <c r="AD367" s="25">
        <f>IF(B6=13,IF(AA367&gt;DGET(A355:AC367,"BU N",Y546:Y547),1,IF(AA367=DGET(A355:AC367,"BU N",Y546:Y547),0,-1)),0)</f>
        <v>1</v>
      </c>
      <c r="AE367" s="25">
        <f>IF(B6=13,IF(OR(G367=1,I367=1),0,IF(E367=D356,R367,[1]DB!AE367)),[1]DB!AE367)</f>
        <v>7</v>
      </c>
      <c r="AF367" s="25">
        <f>IF(B6=13,IF(OR(G367=1,I367=1),0,IF(E367=D356,U367,[1]DB!AF367)),[1]DB!AF367)</f>
        <v>8</v>
      </c>
      <c r="AG367" s="25">
        <f>IF(B6=13,IF(OR(G367=1,I367=1),0,IF(E367=D356,X367,[1]DB!AG367)),[1]DB!AG367)</f>
        <v>0</v>
      </c>
      <c r="AH367" s="25">
        <f>IF(B6=13,IF(OR(G367=1,I367=1),0,IF(E367=D356,AD367,[1]DB!AH367)),[1]DB!AH367)</f>
        <v>-1</v>
      </c>
      <c r="AI367" s="25">
        <f>IF(B6=13,IF(OR(G367=1,I367=1),0,IF(E367=D357,R367,[1]DB!AI367)),[1]DB!AI367)</f>
        <v>6</v>
      </c>
      <c r="AJ367" s="25">
        <f>IF(B6=13,IF(OR(G367=1,I367=1),0,IF(E367=D357,U367,[1]DB!AJ367)),[1]DB!AJ367)</f>
        <v>7</v>
      </c>
      <c r="AK367" s="25">
        <f>IF(B6=13,IF(OR(G367=1,I367=1),0,IF(E367=D357,X367,[1]DB!AK367)),[1]DB!AK367)</f>
        <v>0</v>
      </c>
      <c r="AL367" s="25">
        <f>IF(B6=13,IF(OR(G367=1,I367=1),0,IF(E367=D357,AD367,[1]DB!AL367)),[1]DB!AL367)</f>
        <v>-1</v>
      </c>
      <c r="AM367" s="25">
        <f>IF(B6=13,IF(OR(G367=1,I367=1),0,IF(E367=D358,R367,[1]DB!AM367)),[1]DB!AM367)</f>
        <v>8</v>
      </c>
      <c r="AN367" s="25">
        <f>IF(B6=13,IF(OR(G367=1,I367=1),0,IF(E367=D358,U367,[1]DB!AN367)),[1]DB!AN367)</f>
        <v>7</v>
      </c>
      <c r="AO367" s="25">
        <f>IF(B6=13,IF(OR(G367=1,I367=1),0,IF(E367=D358,X367,[1]DB!AO367)),[1]DB!AO367)</f>
        <v>3</v>
      </c>
      <c r="AP367" s="25">
        <f>IF(B6=13,IF(OR(G367=1,I367=1),0,IF(E367=D358,AD367,[1]DB!AP367)),[1]DB!AP367)</f>
        <v>1</v>
      </c>
      <c r="AQ367" s="25">
        <f>IF(B6=13,IF(OR(G367=1,I367=1),0,IF(E367=D359,R367,[1]DB!AQ367)),[1]DB!AQ367)</f>
        <v>7</v>
      </c>
      <c r="AR367" s="25">
        <f>IF(B6=13,IF(OR(G367=1,I367=1),0,IF(E367=D359,U367,[1]DB!AR367)),[1]DB!AR367)</f>
        <v>6</v>
      </c>
      <c r="AS367" s="25">
        <f>IF(B6=13,IF(OR(G367=1,I367=1),0,IF(E367=D359,X367,[1]DB!AS367)),[1]DB!AS367)</f>
        <v>3</v>
      </c>
      <c r="AT367" s="25">
        <f>IF(B6=13,IF(OR(G367=1,I367=1),0,IF(E367=D359,AD367,[1]DB!AT367)),[1]DB!AT367)</f>
        <v>1</v>
      </c>
      <c r="AU367" s="25">
        <f>IF(B6=13,IF(OR(G367=1,I367=1),0,IF(E367=D360,R367,[1]DB!AU367)),[1]DB!AU367)</f>
        <v>9</v>
      </c>
      <c r="AV367" s="25">
        <f>IF(B6=13,IF(OR(G367=1,I367=1),0,IF(E367=D360,U367,[1]DB!AV367)),[1]DB!AV367)</f>
        <v>9</v>
      </c>
      <c r="AW367" s="25">
        <f>IF(B6=13,IF(OR(G367=1,I367=1),0,IF(E367=D360,X367,[1]DB!AW367)),[1]DB!AW367)</f>
        <v>1</v>
      </c>
      <c r="AX367" s="25">
        <f>IF(B6=13,IF(OR(G367=1,I367=1),0,IF(E367=D360,AD367,[1]DB!AX367)),[1]DB!AX367)</f>
        <v>1</v>
      </c>
      <c r="AY367" s="25">
        <f>IF(B6=13,IF(OR(G367=1,I367=1),0,IF(E367=D361,R367,[1]DB!AY367)),[1]DB!AY367)</f>
        <v>6</v>
      </c>
      <c r="AZ367" s="25">
        <f>IF(B6=13,IF(OR(G367=1,I367=1),0,IF(E367=D361,U367,[1]DB!AZ367)),[1]DB!AZ367)</f>
        <v>7</v>
      </c>
      <c r="BA367" s="25">
        <f>IF(B6=13,IF(OR(G367=1,I367=1),0,IF(E367=D361,X367,[1]DB!BA367)),[1]DB!BA367)</f>
        <v>0</v>
      </c>
      <c r="BB367" s="25">
        <f>IF(B6=13,IF(OR(G367=1,I367=1),0,IF(E367=D361,AD367,[1]DB!BB367)),[1]DB!BB367)</f>
        <v>-1</v>
      </c>
      <c r="BC367" s="25">
        <f>IF(B6=13,IF(OR(G367=1,I367=1),0,IF(E367=D362,R367,[1]DB!BC367)),[1]DB!BC367)</f>
        <v>6</v>
      </c>
      <c r="BD367" s="25">
        <f>IF(B6=13,IF(OR(G367=1,I367=1),0,IF(E367=D362,U367,[1]DB!BD367)),[1]DB!BD367)</f>
        <v>5</v>
      </c>
      <c r="BE367" s="25">
        <f>IF(B6=13,IF(OR(G367=1,I367=1),0,IF(E367=D362,X367,[1]DB!BE367)),[1]DB!BE367)</f>
        <v>3</v>
      </c>
      <c r="BF367" s="25">
        <f>IF(B6=13,IF(OR(G367=1,I367=1),0,IF(E367=D362,AD367,[1]DB!BF367)),[1]DB!BF367)</f>
        <v>1</v>
      </c>
      <c r="BG367" s="25">
        <f>IF(B6=13,IF(OR(G367=1,I367=1),0,IF(E367=D363,R367,[1]DB!BG367)),[1]DB!BG367)</f>
        <v>8</v>
      </c>
      <c r="BH367" s="25">
        <f>IF(B6=13,IF(OR(G367=1,I367=1),0,IF(E367=D363,U367,[1]DB!BH367)),[1]DB!BH367)</f>
        <v>6</v>
      </c>
      <c r="BI367" s="25">
        <f>IF(B6=13,IF(OR(G367=1,I367=1),0,IF(E367=D363,X367,[1]DB!BI367)),[1]DB!BI367)</f>
        <v>3</v>
      </c>
      <c r="BJ367" s="25">
        <f>IF(B6=13,IF(OR(G367=1,I367=1),0,IF(E367=D363,AD367,[1]DB!BJ367)),[1]DB!BJ367)</f>
        <v>1</v>
      </c>
      <c r="BK367" s="25">
        <f>IF(B6=13,IF(OR(G367=1,I367=1),0,IF(E367=D364,R367,[1]DB!BK367)),[1]DB!BK367)</f>
        <v>0</v>
      </c>
      <c r="BL367" s="25">
        <f>IF(B6=13,IF(OR(G367=1,I367=1),0,IF(E367=D364,U367,[1]DB!BL367)),[1]DB!BL367)</f>
        <v>0</v>
      </c>
      <c r="BM367" s="25">
        <f>IF(B6=13,IF(OR(G367=1,I367=1),0,IF(E367=D364,X367,[1]DB!BM367)),[1]DB!BM367)</f>
        <v>0</v>
      </c>
      <c r="BN367" s="25">
        <f>IF(B6=13,IF(OR(G367=1,I367=1),0,IF(E367=D364,AD367,[1]DB!BN367)),[1]DB!BN367)</f>
        <v>0</v>
      </c>
      <c r="BO367" s="25">
        <f>IF(B6=13,IF(OR(G367=1,I367=1),0,IF(E367=D365,R367,[1]DB!BO367)),[1]DB!BO367)</f>
        <v>6</v>
      </c>
      <c r="BP367" s="25">
        <f>IF(B6=13,IF(OR(G367=1,I367=1),0,IF(E367=D365,U367,[1]DB!BP367)),[1]DB!BP367)</f>
        <v>6</v>
      </c>
      <c r="BQ367" s="25">
        <f>IF(B6=13,IF(OR(G367=1,I367=1),0,IF(E367=D365,X367,[1]DB!BQ367)),[1]DB!BQ367)</f>
        <v>1</v>
      </c>
      <c r="BR367" s="25">
        <f>IF(B6=13,IF(OR(G367=1,I367=1),0,IF(E367=D365,AD367,[1]DB!BR367)),[1]DB!BR367)</f>
        <v>1</v>
      </c>
      <c r="BS367" s="25">
        <f>IF(B6=13,IF(OR(G367=1,I367=1),0,IF(E367=D366,R367,[1]DB!BS367)),[1]DB!BS367)</f>
        <v>6</v>
      </c>
      <c r="BT367" s="25">
        <f>IF(B6=13,IF(OR(G367=1,I367=1),0,IF(E367=D366,U367,[1]DB!BT367)),[1]DB!BT367)</f>
        <v>6</v>
      </c>
      <c r="BU367" s="25">
        <f>IF(B6=13,IF(OR(G367=1,I367=1),0,IF(E367=D366,X367,[1]DB!BU367)),[1]DB!BU367)</f>
        <v>1</v>
      </c>
      <c r="BV367" s="25">
        <f>IF(B6=13,IF(OR(G367=1,I367=1),0,IF(E367=D366,AD367,[1]DB!BV367)),[1]DB!BV367)</f>
        <v>0</v>
      </c>
      <c r="BW367" s="25">
        <f>IF(B6=13,IF(OR(G367=1,I367=1),0,IF(E367=D367,R367,[1]DB!BW367)),[1]DB!BW367)</f>
        <v>0</v>
      </c>
      <c r="BX367" s="25">
        <f>IF(B6=13,IF(OR(G367=1,I367=1),0,IF(E367=D367,U367,[1]DB!BX367)),[1]DB!BX367)</f>
        <v>0</v>
      </c>
      <c r="BY367" s="25">
        <f>IF(B6=13,IF(OR(G367=1,I367=1),0,IF(E367=D367,X367,[1]DB!BY367)),[1]DB!BY367)</f>
        <v>0</v>
      </c>
      <c r="BZ367" s="25">
        <f>IF(B6=13,IF(OR(G367=1,I367=1),0,IF(E367=D367,AD367,[1]DB!BZ367)),[1]DB!BZ367)</f>
        <v>0</v>
      </c>
      <c r="CA367" s="25">
        <f>(RANK(Y367,Y356:Y367,1)*169)+(RANK(S367,S356:S367,1)*13)+RANK(V367,V356:V367,0)</f>
        <v>1489</v>
      </c>
      <c r="CB367" s="25">
        <f>RANK(CA367,CA356:CA367,1)</f>
        <v>9</v>
      </c>
      <c r="CC367" s="25">
        <f>IF(CB367=CB356,AE367,0)+IF(CB367=CB357,AI367,0)+IF(CB367=CB358,AM367,0)+IF(CB367=CB359,AQ367,0)+IF(CB367=CB360,AU367,0)+IF(CB367=CB361,AY367,0)+IF(CB367=CB362,BC367,0)+IF(CB367=CB363,BG367,0)+IF(CB367=CB364,BK367,0)+IF(CB367=CB365,BO367,0)+IF(CB367=CB366,BS367,0)+IF(CB367=CB367,BW367,0)</f>
        <v>0</v>
      </c>
      <c r="CD367" s="25">
        <f>IF(CB367=CB356,AF367,0)+IF(CB367=CB357,AJ367,0)+IF(CB367=CB358,AN367,0)+IF(CB367=CB359,AR367,0)+IF(CB367=CB360,AV367,0)+IF(CB367=CB361,AZ367,0)+IF(CB367=CB362,BD367,0)+IF(CB367=CB363,BH367,0)+IF(CB367=CB364,BL367,0)+IF(CB367=CB365,BP367,0)+IF(CB367=CB366,BT367,0)+IF(CB367=CB367,BX367,0)</f>
        <v>0</v>
      </c>
      <c r="CE367" s="25">
        <f>IF(CB367=CB356,AG367,0)+IF(CB367=CB357,AK367,0)+IF(CB367=CB358,AO367,0)+IF(CB367=CB359,AS367,0)+IF(CB367=CB360,AW367,0)+IF(CB367=CB361,BA367,0)+IF(CB367=CB362,BE367,0)+IF(CB367=CB363,BI367,0)+IF(CB367=CB364,BM367,0)+IF(CB367=CB365,BQ367,0)+IF(CB367=CB366,BU367,0)+IF(CB367=CB367,BY367,0)</f>
        <v>0</v>
      </c>
      <c r="CF367" s="25">
        <f>(RANK(CE367,CE356:CE367,1)*169)+(RANK(CC367,CC356:CC367,1)*13)+RANK(CD367,CD356:CD367,0)</f>
        <v>183</v>
      </c>
      <c r="CG367" s="25">
        <f>CB367+(RANK(CF367,CF356:CF367,1)*0.01)</f>
        <v>9.01</v>
      </c>
      <c r="CH367" s="25">
        <f>IF(COUNTIF(CG356:CG367,CG367)=2,IF(CG367=CG356,1,0)+IF(CG367=CG357,2,0)+IF(CG367=CG358,3,0)+IF(CG367=CG359,4,0)+IF(CG367=CG360,5,0)+IF(CG367=CG361,6,0)+IF(CG367=CG362,7,0)+IF(CG367=CG363,8,0)+IF(CG367=CG364,9,0)+IF(CG367=CG365,10,0)+IF(CG367=CG366,11,0)+IF(CG367=CG367,12,0)-12,0)</f>
        <v>0</v>
      </c>
      <c r="CI367" s="25">
        <f t="shared" si="35"/>
        <v>0</v>
      </c>
      <c r="CJ367" s="25">
        <f t="shared" si="36"/>
        <v>9.01</v>
      </c>
      <c r="CK367" s="25">
        <f>(RANK(CJ367,CJ356:CJ367,1)*17850625)+(RANK(K367,K356:K367,0)*274625)+(RANK(M367,M356:M367,0)*4225)+(RANK(AC367,AC356:AC367,1)*65)+RANK(C367,C356:C367,0)</f>
        <v>160939425</v>
      </c>
      <c r="CL367" s="25">
        <f>RANK(CK367,CK356:CK367,0)</f>
        <v>4</v>
      </c>
    </row>
    <row r="368" spans="1:90" x14ac:dyDescent="0.15">
      <c r="A368" s="25" t="s">
        <v>17</v>
      </c>
      <c r="B368" s="25" t="s">
        <v>86</v>
      </c>
      <c r="C368" s="25" t="s">
        <v>45</v>
      </c>
      <c r="D368" s="25" t="s">
        <v>102</v>
      </c>
      <c r="E368" s="25" t="s">
        <v>103</v>
      </c>
      <c r="F368" s="25" t="s">
        <v>87</v>
      </c>
      <c r="G368" s="25" t="s">
        <v>88</v>
      </c>
      <c r="H368" s="25" t="s">
        <v>89</v>
      </c>
      <c r="I368" s="25" t="s">
        <v>90</v>
      </c>
      <c r="J368" s="25" t="s">
        <v>91</v>
      </c>
      <c r="K368" s="25" t="s">
        <v>92</v>
      </c>
      <c r="L368" s="25" t="s">
        <v>93</v>
      </c>
      <c r="M368" s="25" t="s">
        <v>94</v>
      </c>
      <c r="N368" s="25" t="s">
        <v>95</v>
      </c>
      <c r="O368" s="25" t="s">
        <v>96</v>
      </c>
      <c r="P368" s="25" t="s">
        <v>78</v>
      </c>
      <c r="Q368" s="25" t="s">
        <v>104</v>
      </c>
      <c r="R368" s="25" t="s">
        <v>73</v>
      </c>
      <c r="S368" s="25" t="s">
        <v>97</v>
      </c>
      <c r="T368" s="25" t="s">
        <v>98</v>
      </c>
      <c r="U368" s="25" t="s">
        <v>105</v>
      </c>
      <c r="V368" s="25" t="s">
        <v>99</v>
      </c>
      <c r="W368" s="25" t="s">
        <v>100</v>
      </c>
      <c r="X368" s="25" t="s">
        <v>106</v>
      </c>
      <c r="Y368" s="25" t="s">
        <v>101</v>
      </c>
      <c r="Z368" s="25" t="s">
        <v>107</v>
      </c>
      <c r="AA368" s="25" t="s">
        <v>79</v>
      </c>
      <c r="AB368" s="25" t="s">
        <v>109</v>
      </c>
      <c r="AC368" s="25" t="s">
        <v>108</v>
      </c>
      <c r="AD368" s="25" t="s">
        <v>110</v>
      </c>
      <c r="AE368" s="175" t="str">
        <f>A369</f>
        <v>Select</v>
      </c>
      <c r="AF368" s="175"/>
      <c r="AG368" s="175"/>
      <c r="AH368" s="106"/>
      <c r="AI368" s="175" t="str">
        <f>A370</f>
        <v>MFP</v>
      </c>
      <c r="AJ368" s="175"/>
      <c r="AK368" s="175"/>
      <c r="AL368" s="175"/>
      <c r="AM368" s="175" t="str">
        <f>A371</f>
        <v>Chelsea</v>
      </c>
      <c r="AN368" s="175"/>
      <c r="AO368" s="175"/>
      <c r="AP368" s="175"/>
      <c r="AQ368" s="175" t="str">
        <f>A372</f>
        <v>Idskov</v>
      </c>
      <c r="AR368" s="175"/>
      <c r="AS368" s="175"/>
      <c r="AT368" s="175"/>
      <c r="AU368" s="175" t="str">
        <f>A373</f>
        <v>Harry</v>
      </c>
      <c r="AV368" s="175"/>
      <c r="AW368" s="175"/>
      <c r="AX368" s="175"/>
      <c r="AY368" s="175" t="str">
        <f>A374</f>
        <v>Mauer</v>
      </c>
      <c r="AZ368" s="175"/>
      <c r="BA368" s="175"/>
      <c r="BB368" s="175"/>
      <c r="BC368" s="175" t="str">
        <f>A375</f>
        <v>Agger</v>
      </c>
      <c r="BD368" s="175"/>
      <c r="BE368" s="175"/>
      <c r="BF368" s="175"/>
      <c r="BG368" s="175" t="str">
        <f>A376</f>
        <v>LPHJ</v>
      </c>
      <c r="BH368" s="175"/>
      <c r="BI368" s="175"/>
      <c r="BJ368" s="175"/>
      <c r="BK368" s="175" t="str">
        <f>A377</f>
        <v>Frydkær</v>
      </c>
      <c r="BL368" s="175"/>
      <c r="BM368" s="175"/>
      <c r="BN368" s="175"/>
      <c r="BO368" s="175" t="str">
        <f>A378</f>
        <v>Nemelig</v>
      </c>
      <c r="BP368" s="175"/>
      <c r="BQ368" s="175"/>
      <c r="BR368" s="175"/>
      <c r="BS368" s="175" t="str">
        <f>A379</f>
        <v>SPVK</v>
      </c>
      <c r="BT368" s="175"/>
      <c r="BU368" s="175"/>
      <c r="BV368" s="175"/>
      <c r="BW368" s="175" t="str">
        <f>A380</f>
        <v>Steam</v>
      </c>
      <c r="BX368" s="175"/>
      <c r="BY368" s="175"/>
      <c r="BZ368" s="175"/>
      <c r="CA368" s="25" t="s">
        <v>111</v>
      </c>
      <c r="CB368" s="25" t="s">
        <v>112</v>
      </c>
      <c r="CC368" s="25" t="s">
        <v>25</v>
      </c>
      <c r="CD368" s="25" t="s">
        <v>26</v>
      </c>
      <c r="CE368" s="25" t="s">
        <v>113</v>
      </c>
      <c r="CF368" s="175" t="s">
        <v>114</v>
      </c>
      <c r="CG368" s="175"/>
      <c r="CH368" s="175">
        <v>2</v>
      </c>
      <c r="CI368" s="175"/>
      <c r="CJ368" s="106"/>
      <c r="CL368" s="25" t="s">
        <v>115</v>
      </c>
    </row>
    <row r="369" spans="1:90" x14ac:dyDescent="0.15">
      <c r="A369" s="25" t="str">
        <f>[1]DB!A369</f>
        <v>Select</v>
      </c>
      <c r="B369" s="25" t="str">
        <f>[1]DB!B369</f>
        <v>Select (6)</v>
      </c>
      <c r="C369" s="25">
        <f>[1]DB!C369</f>
        <v>44</v>
      </c>
      <c r="D369" s="25">
        <f>D356</f>
        <v>1</v>
      </c>
      <c r="E369" s="25">
        <f>IF(EVEN(D369)=D369,D369-1,D369+1)</f>
        <v>2</v>
      </c>
      <c r="F369" s="25">
        <f>[1]DB!G369</f>
        <v>0</v>
      </c>
      <c r="G369" s="25">
        <f>IF(B6=13,DGET(A11:K75,"Dis E",N524:N525),F369)</f>
        <v>0</v>
      </c>
      <c r="H369" s="25">
        <f>[1]DB!I369</f>
        <v>0</v>
      </c>
      <c r="I369" s="25">
        <f>IF(B6=13,DGET(A11:K75,"Udm E",N524:N525),H369)</f>
        <v>0</v>
      </c>
      <c r="J369" s="25">
        <f>[1]DB!K369</f>
        <v>0</v>
      </c>
      <c r="K369" s="25">
        <f>IF(B6=13,DGET(A11:K75,"MR E",N524:N525),J369)</f>
        <v>0</v>
      </c>
      <c r="L369" s="25">
        <f>[1]DB!M369</f>
        <v>0</v>
      </c>
      <c r="M369" s="25">
        <f>IF(B6=13,DGET(A11:K75,"Res E",N524:N525),L369)</f>
        <v>0</v>
      </c>
      <c r="N369" s="25">
        <f>[1]DB!O369</f>
        <v>9</v>
      </c>
      <c r="O369" s="25">
        <f>IF(B6=13,IF(AND(G369=0,I369=0),N369+1,0),N369)</f>
        <v>10</v>
      </c>
      <c r="P369" s="25">
        <f>[1]DB!S369</f>
        <v>62</v>
      </c>
      <c r="Q369" s="25">
        <f>IF(A369="",0,DGET(A11:AF75,"Total",N524:N525))</f>
        <v>6</v>
      </c>
      <c r="R369" s="25">
        <f>IF(A369="",0,DGET(A11:AF75,"ES N",N524:N525))</f>
        <v>6</v>
      </c>
      <c r="S369" s="25">
        <f>IF(B6=13,IF(OR(G369=1,I369=1),0,P369+R369),P369)</f>
        <v>68</v>
      </c>
      <c r="T369" s="25">
        <f>[1]DB!V369</f>
        <v>62</v>
      </c>
      <c r="U369" s="25">
        <f>IF(A369="",0,DGET(A368:Q380,"Total N",N546:N547))</f>
        <v>5</v>
      </c>
      <c r="V369" s="25">
        <f>IF(B6=13,IF(OR(G369=1,I369=1),0,T369+U369),T369)</f>
        <v>67</v>
      </c>
      <c r="W369" s="25">
        <f>[1]DB!Y369</f>
        <v>14</v>
      </c>
      <c r="X369" s="25">
        <f>IF(OR(G369=1,I369=1,J369&lt;&gt;K369),0,IF(R369&gt;U369,3,IF(R369=U369,1,0)))</f>
        <v>3</v>
      </c>
      <c r="Y369" s="25">
        <f>IF(B6=13,IF(OR(G369=1,I369=1),0,W369+X369),W369)</f>
        <v>17</v>
      </c>
      <c r="Z369" s="25">
        <f>[1]DB!AC369</f>
        <v>12</v>
      </c>
      <c r="AA369" s="25">
        <f>IF(A369="",0,DGET(A11:AF75,"BU Pl.",N524:N525))</f>
        <v>50</v>
      </c>
      <c r="AB369" s="25">
        <f>(AA369*65)+Z369</f>
        <v>3262</v>
      </c>
      <c r="AC369" s="25">
        <f>IF(B6=13,RANK(AB369,AB369:AB380,1),Z369)</f>
        <v>8</v>
      </c>
      <c r="AD369" s="25">
        <f>IF(B6=13,IF(AA369&gt;DGET(A368:AC380,"BU N",N546:N547),1,IF(AA369=DGET(A368:AC380,"BU N",N546:N547),0,-1)),0)</f>
        <v>1</v>
      </c>
      <c r="AE369" s="25">
        <f>IF(B6=13,IF(OR(G369=1,I369=1),0,IF(E369=D369,R369,[1]DB!AE369)),[1]DB!AE369)</f>
        <v>0</v>
      </c>
      <c r="AF369" s="25">
        <f>IF(B6=13,IF(OR(G369=1,I369=1),0,IF(E369=D369,U369,[1]DB!AF369)),[1]DB!AF369)</f>
        <v>0</v>
      </c>
      <c r="AG369" s="25">
        <f>IF(B6=13,IF(OR(G369=1,I369=1),0,IF(E369=D369,X369,[1]DB!AG369)),[1]DB!AG369)</f>
        <v>0</v>
      </c>
      <c r="AH369" s="25">
        <f>IF(B6=13,IF(OR(G369=1,I369=1),0,IF(E369=D369,AD369,[1]DB!AH369)),[1]DB!AH369)</f>
        <v>0</v>
      </c>
      <c r="AI369" s="25">
        <f>IF(B6=13,IF(OR(G369=1,I369=1),0,IF(E369=D370,R369,[1]DB!AI369)),[1]DB!AI369)</f>
        <v>6</v>
      </c>
      <c r="AJ369" s="25">
        <f>IF(B6=13,IF(OR(G369=1,I369=1),0,IF(E369=D370,U369,[1]DB!AJ369)),[1]DB!AJ369)</f>
        <v>6</v>
      </c>
      <c r="AK369" s="25">
        <f>IF(B6=13,IF(OR(G369=1,I369=1),0,IF(E369=D370,X369,[1]DB!AK369)),[1]DB!AK369)</f>
        <v>1</v>
      </c>
      <c r="AL369" s="25">
        <f>IF(B6=13,IF(OR(G369=1,I369=1),0,IF(E369=D370,AD369,[1]DB!AL369)),[1]DB!AL369)</f>
        <v>1</v>
      </c>
      <c r="AM369" s="25">
        <f>IF(B6=13,IF(OR(G369=1,I369=1),0,IF(E369=D371,R369,[1]DB!AM369)),[1]DB!AM369)</f>
        <v>6</v>
      </c>
      <c r="AN369" s="25">
        <f>IF(B6=13,IF(OR(G369=1,I369=1),0,IF(E369=D371,U369,[1]DB!AN369)),[1]DB!AN369)</f>
        <v>8</v>
      </c>
      <c r="AO369" s="25">
        <f>IF(B6=13,IF(OR(G369=1,I369=1),0,IF(E369=D371,X369,[1]DB!AO369)),[1]DB!AO369)</f>
        <v>0</v>
      </c>
      <c r="AP369" s="25">
        <f>IF(B6=13,IF(OR(G369=1,I369=1),0,IF(E369=D371,AD369,[1]DB!AP369)),[1]DB!AP369)</f>
        <v>-1</v>
      </c>
      <c r="AQ369" s="25">
        <f>IF(B6=13,IF(OR(G369=1,I369=1),0,IF(E369=D372,R369,[1]DB!AQ369)),[1]DB!AQ369)</f>
        <v>0</v>
      </c>
      <c r="AR369" s="25">
        <f>IF(B6=13,IF(OR(G369=1,I369=1),0,IF(E369=D372,U369,[1]DB!AR369)),[1]DB!AR369)</f>
        <v>0</v>
      </c>
      <c r="AS369" s="25">
        <f>IF(B6=13,IF(OR(G369=1,I369=1),0,IF(E369=D372,X369,[1]DB!AS369)),[1]DB!AS369)</f>
        <v>0</v>
      </c>
      <c r="AT369" s="25">
        <f>IF(B6=13,IF(OR(G369=1,I369=1),0,IF(E369=D372,AD369,[1]DB!AT369)),[1]DB!AT369)</f>
        <v>0</v>
      </c>
      <c r="AU369" s="25">
        <f>IF(B6=13,IF(OR(G369=1,I369=1),0,IF(E369=D373,R369,[1]DB!AU369)),[1]DB!AU369)</f>
        <v>6</v>
      </c>
      <c r="AV369" s="25">
        <f>IF(B6=13,IF(OR(G369=1,I369=1),0,IF(E369=D373,U369,[1]DB!AV369)),[1]DB!AV369)</f>
        <v>6</v>
      </c>
      <c r="AW369" s="25">
        <f>IF(B6=13,IF(OR(G369=1,I369=1),0,IF(E369=D373,X369,[1]DB!AW369)),[1]DB!AW369)</f>
        <v>1</v>
      </c>
      <c r="AX369" s="25">
        <f>IF(B6=13,IF(OR(G369=1,I369=1),0,IF(E369=D373,AD369,[1]DB!AX369)),[1]DB!AX369)</f>
        <v>1</v>
      </c>
      <c r="AY369" s="25">
        <f>IF(B6=13,IF(OR(G369=1,I369=1),0,IF(E369=D374,R369,[1]DB!AY369)),[1]DB!AY369)</f>
        <v>6</v>
      </c>
      <c r="AZ369" s="25">
        <f>IF(B6=13,IF(OR(G369=1,I369=1),0,IF(E369=D374,U369,[1]DB!AZ369)),[1]DB!AZ369)</f>
        <v>5</v>
      </c>
      <c r="BA369" s="25">
        <f>IF(B6=13,IF(OR(G369=1,I369=1),0,IF(E369=D374,X369,[1]DB!BA369)),[1]DB!BA369)</f>
        <v>3</v>
      </c>
      <c r="BB369" s="25">
        <f>IF(B6=13,IF(OR(G369=1,I369=1),0,IF(E369=D374,AD369,[1]DB!BB369)),[1]DB!BB369)</f>
        <v>1</v>
      </c>
      <c r="BC369" s="25">
        <f>IF(B6=13,IF(OR(G369=1,I369=1),0,IF(E369=D375,R369,[1]DB!BC369)),[1]DB!BC369)</f>
        <v>8</v>
      </c>
      <c r="BD369" s="25">
        <f>IF(B6=13,IF(OR(G369=1,I369=1),0,IF(E369=D375,U369,[1]DB!BD369)),[1]DB!BD369)</f>
        <v>6</v>
      </c>
      <c r="BE369" s="25">
        <f>IF(B6=13,IF(OR(G369=1,I369=1),0,IF(E369=D375,X369,[1]DB!BE369)),[1]DB!BE369)</f>
        <v>3</v>
      </c>
      <c r="BF369" s="25">
        <f>IF(B6=13,IF(OR(G369=1,I369=1),0,IF(E369=D375,AD369,[1]DB!BF369)),[1]DB!BF369)</f>
        <v>1</v>
      </c>
      <c r="BG369" s="25">
        <f>IF(B6=13,IF(OR(G369=1,I369=1),0,IF(E369=D376,R369,[1]DB!BG369)),[1]DB!BG369)</f>
        <v>9</v>
      </c>
      <c r="BH369" s="25">
        <f>IF(B6=13,IF(OR(G369=1,I369=1),0,IF(E369=D376,U369,[1]DB!BH369)),[1]DB!BH369)</f>
        <v>8</v>
      </c>
      <c r="BI369" s="25">
        <f>IF(B6=13,IF(OR(G369=1,I369=1),0,IF(E369=D376,X369,[1]DB!BI369)),[1]DB!BI369)</f>
        <v>3</v>
      </c>
      <c r="BJ369" s="25">
        <f>IF(B6=13,IF(OR(G369=1,I369=1),0,IF(E369=D376,AD369,[1]DB!BJ369)),[1]DB!BJ369)</f>
        <v>1</v>
      </c>
      <c r="BK369" s="25">
        <f>IF(B6=13,IF(OR(G369=1,I369=1),0,IF(E369=D377,R369,[1]DB!BK369)),[1]DB!BK369)</f>
        <v>6</v>
      </c>
      <c r="BL369" s="25">
        <f>IF(B6=13,IF(OR(G369=1,I369=1),0,IF(E369=D377,U369,[1]DB!BL369)),[1]DB!BL369)</f>
        <v>8</v>
      </c>
      <c r="BM369" s="25">
        <f>IF(B6=13,IF(OR(G369=1,I369=1),0,IF(E369=D377,X369,[1]DB!BM369)),[1]DB!BM369)</f>
        <v>0</v>
      </c>
      <c r="BN369" s="25">
        <f>IF(B6=13,IF(OR(G369=1,I369=1),0,IF(E369=D377,AD369,[1]DB!BN369)),[1]DB!BN369)</f>
        <v>-1</v>
      </c>
      <c r="BO369" s="25">
        <f>IF(B6=13,IF(OR(G369=1,I369=1),0,IF(E369=D378,R369,[1]DB!BO369)),[1]DB!BO369)</f>
        <v>8</v>
      </c>
      <c r="BP369" s="25">
        <f>IF(B6=13,IF(OR(G369=1,I369=1),0,IF(E369=D378,U369,[1]DB!BP369)),[1]DB!BP369)</f>
        <v>7</v>
      </c>
      <c r="BQ369" s="25">
        <f>IF(B6=13,IF(OR(G369=1,I369=1),0,IF(E369=D378,X369,[1]DB!BQ369)),[1]DB!BQ369)</f>
        <v>3</v>
      </c>
      <c r="BR369" s="25">
        <f>IF(B6=13,IF(OR(G369=1,I369=1),0,IF(E369=D378,AD369,[1]DB!BR369)),[1]DB!BR369)</f>
        <v>1</v>
      </c>
      <c r="BS369" s="25">
        <f>IF(B6=13,IF(OR(G369=1,I369=1),0,IF(E369=D379,R369,[1]DB!BS369)),[1]DB!BS369)</f>
        <v>7</v>
      </c>
      <c r="BT369" s="25">
        <f>IF(B6=13,IF(OR(G369=1,I369=1),0,IF(E369=D379,U369,[1]DB!BT369)),[1]DB!BT369)</f>
        <v>6</v>
      </c>
      <c r="BU369" s="25">
        <f>IF(B6=13,IF(OR(G369=1,I369=1),0,IF(E369=D379,X369,[1]DB!BU369)),[1]DB!BU369)</f>
        <v>3</v>
      </c>
      <c r="BV369" s="25">
        <f>IF(B6=13,IF(OR(G369=1,I369=1),0,IF(E369=D379,AD369,[1]DB!BV369)),[1]DB!BV369)</f>
        <v>1</v>
      </c>
      <c r="BW369" s="25">
        <f>IF(B6=13,IF(OR(G369=1,I369=1),0,IF(E369=D380,R369,[1]DB!BW369)),[1]DB!BW369)</f>
        <v>6</v>
      </c>
      <c r="BX369" s="25">
        <f>IF(B6=13,IF(OR(G369=1,I369=1),0,IF(E369=D380,U369,[1]DB!BX369)),[1]DB!BX369)</f>
        <v>7</v>
      </c>
      <c r="BY369" s="25">
        <f>IF(B6=13,IF(OR(G369=1,I369=1),0,IF(E369=D380,X369,[1]DB!BY369)),[1]DB!BY369)</f>
        <v>0</v>
      </c>
      <c r="BZ369" s="25">
        <f>IF(B6=13,IF(OR(G369=1,I369=1),0,IF(E369=D380,AD369,[1]DB!BZ369)),[1]DB!BZ369)</f>
        <v>-1</v>
      </c>
      <c r="CA369" s="25">
        <f>(RANK(Y369,Y369:Y380,1)*169)+(RANK(S369,S369:S380,1)*13)+RANK(V369,V369:V380,0)</f>
        <v>1802</v>
      </c>
      <c r="CB369" s="25">
        <f>RANK(CA369,CA369:CA380,1)</f>
        <v>10</v>
      </c>
      <c r="CC369" s="25">
        <f>IF(CB369=CB369,AE369,0)+IF(CB369=CB370,AI369,0)+IF(CB369=CB371,AM369,0)+IF(CB369=CB372,AQ369,0)+IF(CB369=CB373,AU369,0)+IF(CB369=CB374,AY369,0)+IF(CB369=CB375,BC369,0)+IF(CB369=CB376,BG369,0)+IF(CB369=CB377,BK369,0)+IF(CB369=CB378,BO369,0)+IF(CB369=CB379,BS369,0)+IF(CB369=CB380,BW369,0)</f>
        <v>0</v>
      </c>
      <c r="CD369" s="25">
        <f>IF(CB369=CB369,AF369,0)+IF(CB369=CB370,AJ369,0)+IF(CB369=CB371,AN369,0)+IF(CB369=CB372,AR369,0)+IF(CB369=CB373,AV369,0)+IF(CB369=CB374,AZ369,0)+IF(CB369=CB375,BD369,0)+IF(CB369=CB376,BH369,0)+IF(CB369=CB377,BL369,0)+IF(CB369=CB378,BP369,0)+IF(CB369=CB379,BT369,0)+IF(CB369=CB380,BX369,0)</f>
        <v>0</v>
      </c>
      <c r="CE369" s="25">
        <f>IF(CB369=CB369,AG369,0)+IF(CB369=CB370,AK369,0)+IF(CB369=CB371,AO369,0)+IF(CB369=CB372,AS369,0)+IF(CB369=CB373,AW369,0)+IF(CB369=CB374,BA369,0)+IF(CB369=CB375,BE369,0)+IF(CB369=CB376,BI369,0)+IF(CB369=CB377,BM369,0)+IF(CB369=CB378,BQ369,0)+IF(CB369=CB379,BU369,0)+IF(CB369=CB380,BY369,0)</f>
        <v>0</v>
      </c>
      <c r="CF369" s="25">
        <f>(RANK(CE369,CE369:CE380,1)*169)+(RANK(CC369,CC369:CC380,1)*13)+RANK(CD369,CD369:CD380,0)</f>
        <v>183</v>
      </c>
      <c r="CG369" s="25">
        <f>CB369+(RANK(CF369,CF369:CF380,1)*0.01)</f>
        <v>10.01</v>
      </c>
      <c r="CH369" s="25">
        <f>IF(COUNTIF(CG369:CG380,CG369)=2,IF(CG369=CG369,1,0)+IF(CG369=CG370,2,0)+IF(CG369=CG371,3,0)+IF(CG369=CG372,4,0)+IF(CG369=CG373,5,0)+IF(CG369=CG374,6,0)+IF(CG369=CG375,7,0)+IF(CG369=CG376,8,0)+IF(CG369=CG377,9,0)+IF(CG369=CG378,10,0)+IF(CG369=CG379,11,0)+IF(CG369=CG380,12,0)-1,0)</f>
        <v>0</v>
      </c>
      <c r="CI369" s="25">
        <f>IF(CH369=1,AH369,0)+IF(CH369=2,AL369,0)+IF(CH369=3,AP369,0)+IF(CH369=4,AT369,0)+IF(CH369=5,AX369,0)+IF(CH369=6,BB369,0)+IF(CH369=7,BF369,0)+IF(CH369=8,BJ369,0)+IF(CH369=9,BN369,0)+IF(CH369=10,BR369,0)+IF(CH369=11,BV369,0)+IF(CH369=12,BZ369,0)</f>
        <v>0</v>
      </c>
      <c r="CJ369" s="25">
        <f>IF(CI369=1,CB369+0.01,IF(CI369=-1,CB369,CG369))</f>
        <v>10.01</v>
      </c>
      <c r="CK369" s="25">
        <f>(RANK(CJ369,CJ369:CJ380,1)*17850625)+(RANK(K369,K369:K380,0)*274625)+(RANK(M369,M369:M380,0)*4225)+(RANK(AC369,AC369:AC380,1)*65)+RANK(C369,C369:C380,0)</f>
        <v>178794073</v>
      </c>
      <c r="CL369" s="25">
        <f>RANK(CK369,CK369:CK380,0)</f>
        <v>3</v>
      </c>
    </row>
    <row r="370" spans="1:90" x14ac:dyDescent="0.15">
      <c r="A370" s="25" t="str">
        <f>[1]DB!A370</f>
        <v>MFP</v>
      </c>
      <c r="B370" s="25" t="str">
        <f>[1]DB!B370</f>
        <v>MFP (6)</v>
      </c>
      <c r="C370" s="25">
        <f>[1]DB!C370</f>
        <v>34</v>
      </c>
      <c r="D370" s="25">
        <f t="shared" ref="D370:D380" si="38">D357</f>
        <v>11</v>
      </c>
      <c r="E370" s="25">
        <f>IF(EVEN(D370)=D370,D370-1,D370+1)</f>
        <v>12</v>
      </c>
      <c r="F370" s="25">
        <f>[1]DB!G370</f>
        <v>0</v>
      </c>
      <c r="G370" s="25">
        <f>IF(B6=13,DGET(A11:K75,"Dis E",O524:O525),F370)</f>
        <v>0</v>
      </c>
      <c r="H370" s="25">
        <f>[1]DB!I370</f>
        <v>0</v>
      </c>
      <c r="I370" s="25">
        <f>IF(B6=13,DGET(A11:K75,"Udm E",O524:O525),H370)</f>
        <v>0</v>
      </c>
      <c r="J370" s="25">
        <f>[1]DB!K370</f>
        <v>0</v>
      </c>
      <c r="K370" s="25">
        <f>IF(B6=13,DGET(A11:K75,"MR E",O524:O525),J370)</f>
        <v>0</v>
      </c>
      <c r="L370" s="25">
        <f>[1]DB!M370</f>
        <v>0</v>
      </c>
      <c r="M370" s="25">
        <f>IF(B6=13,DGET(A11:K75,"Res E",O524:O525),L370)</f>
        <v>0</v>
      </c>
      <c r="N370" s="25">
        <f>[1]DB!O370</f>
        <v>9</v>
      </c>
      <c r="O370" s="25">
        <f>IF(B6=13,IF(AND(G370=0,I370=0),N370+1,0),N370)</f>
        <v>10</v>
      </c>
      <c r="P370" s="25">
        <f>[1]DB!S370</f>
        <v>60</v>
      </c>
      <c r="Q370" s="25">
        <f>IF(A370="",0,DGET(A11:AF75,"Total",O524:O525))</f>
        <v>6</v>
      </c>
      <c r="R370" s="25">
        <f>IF(A370="",0,DGET(A11:AF75,"ES N",O524:O525))</f>
        <v>6</v>
      </c>
      <c r="S370" s="25">
        <f>IF(B6=13,IF(OR(G370=1,I370=1),0,P370+R370),P370)</f>
        <v>66</v>
      </c>
      <c r="T370" s="25">
        <f>[1]DB!V370</f>
        <v>59</v>
      </c>
      <c r="U370" s="25">
        <f>IF(A370="",0,DGET(A368:Q380,"Total N",O546:O547))</f>
        <v>5</v>
      </c>
      <c r="V370" s="25">
        <f>IF(B6=13,IF(OR(G370=1,I370=1),0,T370+U370),T370)</f>
        <v>64</v>
      </c>
      <c r="W370" s="25">
        <f>[1]DB!Y370</f>
        <v>11</v>
      </c>
      <c r="X370" s="25">
        <f t="shared" ref="X370:X380" si="39">IF(OR(G370=1,I370=1,J370&lt;&gt;K370),0,IF(R370&gt;U370,3,IF(R370=U370,1,0)))</f>
        <v>3</v>
      </c>
      <c r="Y370" s="25">
        <f>IF(B6=13,IF(OR(G370=1,I370=1),0,W370+X370),W370)</f>
        <v>14</v>
      </c>
      <c r="Z370" s="25">
        <f>[1]DB!AC370</f>
        <v>1</v>
      </c>
      <c r="AA370" s="25">
        <f>IF(A370="",0,DGET(A11:AF75,"BU Pl.",O524:O525))</f>
        <v>50</v>
      </c>
      <c r="AB370" s="25">
        <f t="shared" ref="AB370:AB380" si="40">(AA370*65)+Z370</f>
        <v>3251</v>
      </c>
      <c r="AC370" s="25">
        <f>IF(B6=13,RANK(AB370,AB369:AB380,1),Z370)</f>
        <v>7</v>
      </c>
      <c r="AD370" s="25">
        <f>IF(B6=13,IF(AA370&gt;DGET(A368:AC380,"BU N",O546:O547),1,IF(AA370=DGET(A368:AC380,"BU N",O546:O547),0,-1)),0)</f>
        <v>1</v>
      </c>
      <c r="AE370" s="25">
        <f>IF(B6=13,IF(OR(G370=1,I370=1),0,IF(E370=D369,R370,[1]DB!AE370)),[1]DB!AE370)</f>
        <v>6</v>
      </c>
      <c r="AF370" s="25">
        <f>IF(B6=13,IF(OR(G370=1,I370=1),0,IF(E370=D369,U370,[1]DB!AF370)),[1]DB!AF370)</f>
        <v>6</v>
      </c>
      <c r="AG370" s="25">
        <f>IF(B6=13,IF(OR(G370=1,I370=1),0,IF(E370=D369,X370,[1]DB!AG370)),[1]DB!AG370)</f>
        <v>1</v>
      </c>
      <c r="AH370" s="25">
        <f>IF(B6=13,IF(OR(G370=1,I370=1),0,IF(E370=D369,AD370,[1]DB!AH370)),[1]DB!AH370)</f>
        <v>-1</v>
      </c>
      <c r="AI370" s="25">
        <f>IF(B6=13,IF(OR(G370=1,I370=1),0,IF(E370=D370,R370,[1]DB!AI370)),[1]DB!AI370)</f>
        <v>0</v>
      </c>
      <c r="AJ370" s="25">
        <f>IF(B6=13,IF(OR(G370=1,I370=1),0,IF(E370=D370,U370,[1]DB!AJ370)),[1]DB!AJ370)</f>
        <v>0</v>
      </c>
      <c r="AK370" s="25">
        <f>IF(B6=13,IF(OR(G370=1,I370=1),0,IF(E370=D370,X370,[1]DB!AK370)),[1]DB!AK370)</f>
        <v>0</v>
      </c>
      <c r="AL370" s="25">
        <f>IF(B6=13,IF(OR(G370=1,I370=1),0,IF(E370=D370,AD370,[1]DB!AL370)),[1]DB!AL370)</f>
        <v>0</v>
      </c>
      <c r="AM370" s="25">
        <f>IF(B6=13,IF(OR(G370=1,I370=1),0,IF(E370=D371,R370,[1]DB!AM370)),[1]DB!AM370)</f>
        <v>6</v>
      </c>
      <c r="AN370" s="25">
        <f>IF(B6=13,IF(OR(G370=1,I370=1),0,IF(E370=D371,U370,[1]DB!AN370)),[1]DB!AN370)</f>
        <v>7</v>
      </c>
      <c r="AO370" s="25">
        <f>IF(B6=13,IF(OR(G370=1,I370=1),0,IF(E370=D371,X370,[1]DB!AO370)),[1]DB!AO370)</f>
        <v>0</v>
      </c>
      <c r="AP370" s="25">
        <f>IF(B6=13,IF(OR(G370=1,I370=1),0,IF(E370=D371,AD370,[1]DB!AP370)),[1]DB!AP370)</f>
        <v>-1</v>
      </c>
      <c r="AQ370" s="25">
        <f>IF(B6=13,IF(OR(G370=1,I370=1),0,IF(E370=D372,R370,[1]DB!AQ370)),[1]DB!AQ370)</f>
        <v>6</v>
      </c>
      <c r="AR370" s="25">
        <f>IF(B6=13,IF(OR(G370=1,I370=1),0,IF(E370=D372,U370,[1]DB!AR370)),[1]DB!AR370)</f>
        <v>5</v>
      </c>
      <c r="AS370" s="25">
        <f>IF(B6=13,IF(OR(G370=1,I370=1),0,IF(E370=D372,X370,[1]DB!AS370)),[1]DB!AS370)</f>
        <v>3</v>
      </c>
      <c r="AT370" s="25">
        <f>IF(B6=13,IF(OR(G370=1,I370=1),0,IF(E370=D372,AD370,[1]DB!AT370)),[1]DB!AT370)</f>
        <v>1</v>
      </c>
      <c r="AU370" s="25">
        <f>IF(B6=13,IF(OR(G370=1,I370=1),0,IF(E370=D373,R370,[1]DB!AU370)),[1]DB!AU370)</f>
        <v>6</v>
      </c>
      <c r="AV370" s="25">
        <f>IF(B6=13,IF(OR(G370=1,I370=1),0,IF(E370=D373,U370,[1]DB!AV370)),[1]DB!AV370)</f>
        <v>4</v>
      </c>
      <c r="AW370" s="25">
        <f>IF(B6=13,IF(OR(G370=1,I370=1),0,IF(E370=D373,X370,[1]DB!AW370)),[1]DB!AW370)</f>
        <v>3</v>
      </c>
      <c r="AX370" s="25">
        <f>IF(B6=13,IF(OR(G370=1,I370=1),0,IF(E370=D373,AD370,[1]DB!AX370)),[1]DB!AX370)</f>
        <v>1</v>
      </c>
      <c r="AY370" s="25">
        <f>IF(B6=13,IF(OR(G370=1,I370=1),0,IF(E370=D374,R370,[1]DB!AY370)),[1]DB!AY370)</f>
        <v>7</v>
      </c>
      <c r="AZ370" s="25">
        <f>IF(B6=13,IF(OR(G370=1,I370=1),0,IF(E370=D374,U370,[1]DB!AZ370)),[1]DB!AZ370)</f>
        <v>7</v>
      </c>
      <c r="BA370" s="25">
        <f>IF(B6=13,IF(OR(G370=1,I370=1),0,IF(E370=D374,X370,[1]DB!BA370)),[1]DB!BA370)</f>
        <v>1</v>
      </c>
      <c r="BB370" s="25">
        <f>IF(B6=13,IF(OR(G370=1,I370=1),0,IF(E370=D374,AD370,[1]DB!BB370)),[1]DB!BB370)</f>
        <v>0</v>
      </c>
      <c r="BC370" s="25">
        <f>IF(B6=13,IF(OR(G370=1,I370=1),0,IF(E370=D375,R370,[1]DB!BC370)),[1]DB!BC370)</f>
        <v>6</v>
      </c>
      <c r="BD370" s="25">
        <f>IF(B6=13,IF(OR(G370=1,I370=1),0,IF(E370=D375,U370,[1]DB!BD370)),[1]DB!BD370)</f>
        <v>6</v>
      </c>
      <c r="BE370" s="25">
        <f>IF(B6=13,IF(OR(G370=1,I370=1),0,IF(E370=D375,X370,[1]DB!BE370)),[1]DB!BE370)</f>
        <v>1</v>
      </c>
      <c r="BF370" s="25">
        <f>IF(B6=13,IF(OR(G370=1,I370=1),0,IF(E370=D375,AD370,[1]DB!BF370)),[1]DB!BF370)</f>
        <v>0</v>
      </c>
      <c r="BG370" s="25">
        <f>IF(B6=13,IF(OR(G370=1,I370=1),0,IF(E370=D376,R370,[1]DB!BG370)),[1]DB!BG370)</f>
        <v>7</v>
      </c>
      <c r="BH370" s="25">
        <f>IF(B6=13,IF(OR(G370=1,I370=1),0,IF(E370=D376,U370,[1]DB!BH370)),[1]DB!BH370)</f>
        <v>7</v>
      </c>
      <c r="BI370" s="25">
        <f>IF(B6=13,IF(OR(G370=1,I370=1),0,IF(E370=D376,X370,[1]DB!BI370)),[1]DB!BI370)</f>
        <v>1</v>
      </c>
      <c r="BJ370" s="25">
        <f>IF(B6=13,IF(OR(G370=1,I370=1),0,IF(E370=D376,AD370,[1]DB!BJ370)),[1]DB!BJ370)</f>
        <v>1</v>
      </c>
      <c r="BK370" s="25">
        <f>IF(B6=13,IF(OR(G370=1,I370=1),0,IF(E370=D377,R370,[1]DB!BK370)),[1]DB!BK370)</f>
        <v>7</v>
      </c>
      <c r="BL370" s="25">
        <f>IF(B6=13,IF(OR(G370=1,I370=1),0,IF(E370=D377,U370,[1]DB!BL370)),[1]DB!BL370)</f>
        <v>8</v>
      </c>
      <c r="BM370" s="25">
        <f>IF(B6=13,IF(OR(G370=1,I370=1),0,IF(E370=D377,X370,[1]DB!BM370)),[1]DB!BM370)</f>
        <v>0</v>
      </c>
      <c r="BN370" s="25">
        <f>IF(B6=13,IF(OR(G370=1,I370=1),0,IF(E370=D377,AD370,[1]DB!BN370)),[1]DB!BN370)</f>
        <v>-1</v>
      </c>
      <c r="BO370" s="25">
        <f>IF(B6=13,IF(OR(G370=1,I370=1),0,IF(E370=D378,R370,[1]DB!BO370)),[1]DB!BO370)</f>
        <v>8</v>
      </c>
      <c r="BP370" s="25">
        <f>IF(B6=13,IF(OR(G370=1,I370=1),0,IF(E370=D378,U370,[1]DB!BP370)),[1]DB!BP370)</f>
        <v>7</v>
      </c>
      <c r="BQ370" s="25">
        <f>IF(B6=13,IF(OR(G370=1,I370=1),0,IF(E370=D378,X370,[1]DB!BQ370)),[1]DB!BQ370)</f>
        <v>3</v>
      </c>
      <c r="BR370" s="25">
        <f>IF(B6=13,IF(OR(G370=1,I370=1),0,IF(E370=D378,AD370,[1]DB!BR370)),[1]DB!BR370)</f>
        <v>1</v>
      </c>
      <c r="BS370" s="25">
        <f>IF(B6=13,IF(OR(G370=1,I370=1),0,IF(E370=D379,R370,[1]DB!BS370)),[1]DB!BS370)</f>
        <v>0</v>
      </c>
      <c r="BT370" s="25">
        <f>IF(B6=13,IF(OR(G370=1,I370=1),0,IF(E370=D379,U370,[1]DB!BT370)),[1]DB!BT370)</f>
        <v>0</v>
      </c>
      <c r="BU370" s="25">
        <f>IF(B6=13,IF(OR(G370=1,I370=1),0,IF(E370=D379,X370,[1]DB!BU370)),[1]DB!BU370)</f>
        <v>0</v>
      </c>
      <c r="BV370" s="25">
        <f>IF(B6=13,IF(OR(G370=1,I370=1),0,IF(E370=D379,AD370,[1]DB!BV370)),[1]DB!BV370)</f>
        <v>0</v>
      </c>
      <c r="BW370" s="25">
        <f>IF(B6=13,IF(OR(G370=1,I370=1),0,IF(E370=D380,R370,[1]DB!BW370)),[1]DB!BW370)</f>
        <v>7</v>
      </c>
      <c r="BX370" s="25">
        <f>IF(B6=13,IF(OR(G370=1,I370=1),0,IF(E370=D380,U370,[1]DB!BX370)),[1]DB!BX370)</f>
        <v>7</v>
      </c>
      <c r="BY370" s="25">
        <f>IF(B6=13,IF(OR(G370=1,I370=1),0,IF(E370=D380,X370,[1]DB!BY370)),[1]DB!BY370)</f>
        <v>1</v>
      </c>
      <c r="BZ370" s="25">
        <f>IF(B6=13,IF(OR(G370=1,I370=1),0,IF(E370=D380,AD370,[1]DB!BZ370)),[1]DB!BZ370)</f>
        <v>0</v>
      </c>
      <c r="CA370" s="25">
        <f>(RANK(Y370,Y369:Y380,1)*169)+(RANK(S370,S369:S380,1)*13)+RANK(V370,V369:V380,0)</f>
        <v>1233</v>
      </c>
      <c r="CB370" s="25">
        <f>RANK(CA370,CA369:CA380,1)</f>
        <v>7</v>
      </c>
      <c r="CC370" s="25">
        <f>IF(CB370=CB369,AE370,0)+IF(CB370=CB370,AI370,0)+IF(CB370=CB371,AM370,0)+IF(CB370=CB372,AQ370,0)+IF(CB370=CB373,AU370,0)+IF(CB370=CB374,AY370,0)+IF(CB370=CB375,BC370,0)+IF(CB370=CB376,BG370,0)+IF(CB370=CB377,BK370,0)+IF(CB370=CB378,BO370,0)+IF(CB370=CB379,BS370,0)+IF(CB370=CB380,BW370,0)</f>
        <v>0</v>
      </c>
      <c r="CD370" s="25">
        <f>IF(CB370=CB369,AF370,0)+IF(CB370=CB370,AJ370,0)+IF(CB370=CB371,AN370,0)+IF(CB370=CB372,AR370,0)+IF(CB370=CB373,AV370,0)+IF(CB370=CB374,AZ370,0)+IF(CB370=CB375,BD370,0)+IF(CB370=CB376,BH370,0)+IF(CB370=CB377,BL370,0)+IF(CB370=CB378,BP370,0)+IF(CB370=CB379,BT370,0)+IF(CB370=CB380,BX370,0)</f>
        <v>0</v>
      </c>
      <c r="CE370" s="25">
        <f>IF(CB370=CB369,AG370,0)+IF(CB370=CB370,AK370,0)+IF(CB370=CB371,AO370,0)+IF(CB370=CB372,AS370,0)+IF(CB370=CB373,AW370,0)+IF(CB370=CB374,BA370,0)+IF(CB370=CB375,BE370,0)+IF(CB370=CB376,BI370,0)+IF(CB370=CB377,BM370,0)+IF(CB370=CB378,BQ370,0)+IF(CB370=CB379,BU370,0)+IF(CB370=CB380,BY370,0)</f>
        <v>0</v>
      </c>
      <c r="CF370" s="25">
        <f>(RANK(CE370,CE369:CE380,1)*169)+(RANK(CC370,CC369:CC380,1)*13)+RANK(CD370,CD369:CD380,0)</f>
        <v>183</v>
      </c>
      <c r="CG370" s="25">
        <f>CB370+(RANK(CF370,CF369:CF380,1)*0.01)</f>
        <v>7.01</v>
      </c>
      <c r="CH370" s="25">
        <f>IF(COUNTIF(CG369:CG380,CG370)=2,IF(CG370=CG369,1,0)+IF(CG370=CG370,2,0)+IF(CG370=CG371,3,0)+IF(CG370=CG372,4,0)+IF(CG370=CG373,5,0)+IF(CG370=CG374,6,0)+IF(CG370=CG375,7,0)+IF(CG370=CG376,8,0)+IF(CG370=CG377,9,0)+IF(CG370=CG378,10,0)+IF(CG370=CG379,11,0)+IF(CG370=CG380,12,0)-2,0)</f>
        <v>0</v>
      </c>
      <c r="CI370" s="25">
        <f t="shared" ref="CI370:CI380" si="41">IF(CH370=1,AH370,0)+IF(CH370=2,AL370,0)+IF(CH370=3,AP370,0)+IF(CH370=4,AT370,0)+IF(CH370=5,AX370,0)+IF(CH370=6,BB370,0)+IF(CH370=7,BF370,0)+IF(CH370=8,BJ370,0)+IF(CH370=9,BN370,0)+IF(CH370=10,BR370,0)+IF(CH370=11,BV370,0)+IF(CH370=12,BZ370,0)</f>
        <v>0</v>
      </c>
      <c r="CJ370" s="25">
        <f t="shared" ref="CJ370:CJ380" si="42">IF(CI370=1,CB370+0.01,IF(CI370=-1,CB370,CG370))</f>
        <v>7.01</v>
      </c>
      <c r="CK370" s="25">
        <f>(RANK(CJ370,CJ369:CJ380,1)*17850625)+(RANK(K370,K369:K380,0)*274625)+(RANK(M370,M369:M380,0)*4225)+(RANK(AC370,AC369:AC380,1)*65)+RANK(C370,C369:C380,0)</f>
        <v>125242135</v>
      </c>
      <c r="CL370" s="25">
        <f>RANK(CK370,CK369:CK380,0)</f>
        <v>6</v>
      </c>
    </row>
    <row r="371" spans="1:90" x14ac:dyDescent="0.15">
      <c r="A371" s="25" t="str">
        <f>[1]DB!A371</f>
        <v>Chelsea</v>
      </c>
      <c r="B371" s="25" t="str">
        <f>[1]DB!B371</f>
        <v>Chelsea (6)</v>
      </c>
      <c r="C371" s="25">
        <f>[1]DB!C371</f>
        <v>7</v>
      </c>
      <c r="D371" s="25">
        <f t="shared" si="38"/>
        <v>3</v>
      </c>
      <c r="E371" s="25">
        <f t="shared" ref="E371:E380" si="43">IF(EVEN(D371)=D371,D371-1,D371+1)</f>
        <v>4</v>
      </c>
      <c r="F371" s="25">
        <f>[1]DB!G371</f>
        <v>0</v>
      </c>
      <c r="G371" s="25">
        <f>IF(B6=13,DGET(A11:K75,"Dis E",P524:P525),F371)</f>
        <v>0</v>
      </c>
      <c r="H371" s="25">
        <f>[1]DB!I371</f>
        <v>0</v>
      </c>
      <c r="I371" s="25">
        <f>IF(B6=13,DGET(A11:K75,"Udm E",P524:P525),H371)</f>
        <v>0</v>
      </c>
      <c r="J371" s="25">
        <f>[1]DB!K371</f>
        <v>0</v>
      </c>
      <c r="K371" s="25">
        <f>IF(B6=13,DGET(A11:K75,"MR E",P524:P525),J371)</f>
        <v>0</v>
      </c>
      <c r="L371" s="25">
        <f>[1]DB!M371</f>
        <v>0</v>
      </c>
      <c r="M371" s="25">
        <f>IF(B6=13,DGET(A11:K75,"Res E",P524:P525),L371)</f>
        <v>0</v>
      </c>
      <c r="N371" s="25">
        <f>[1]DB!O371</f>
        <v>9</v>
      </c>
      <c r="O371" s="25">
        <f>IF(B6=13,IF(AND(G371=0,I371=0),N371+1,0),N371)</f>
        <v>10</v>
      </c>
      <c r="P371" s="25">
        <f>[1]DB!S371</f>
        <v>63</v>
      </c>
      <c r="Q371" s="25">
        <f>IF(A371="",0,DGET(A11:AF75,"Total",P524:P525))</f>
        <v>4</v>
      </c>
      <c r="R371" s="25">
        <f>IF(A371="",0,DGET(A11:AF75,"ES N",P524:P525))</f>
        <v>4</v>
      </c>
      <c r="S371" s="25">
        <f>IF(B6=13,IF(OR(G371=1,I371=1),0,P371+R371),P371)</f>
        <v>67</v>
      </c>
      <c r="T371" s="25">
        <f>[1]DB!V371</f>
        <v>63</v>
      </c>
      <c r="U371" s="25">
        <f>IF(A371="",0,DGET(A368:Q380,"Total N",P546:P547))</f>
        <v>6</v>
      </c>
      <c r="V371" s="25">
        <f>IF(B6=13,IF(OR(G371=1,I371=1),0,T371+U371),T371)</f>
        <v>69</v>
      </c>
      <c r="W371" s="25">
        <f>[1]DB!Y371</f>
        <v>12</v>
      </c>
      <c r="X371" s="25">
        <f t="shared" si="39"/>
        <v>0</v>
      </c>
      <c r="Y371" s="25">
        <f>IF(B6=13,IF(OR(G371=1,I371=1),0,W371+X371),W371)</f>
        <v>12</v>
      </c>
      <c r="Z371" s="25">
        <f>[1]DB!AC371</f>
        <v>10</v>
      </c>
      <c r="AA371" s="25">
        <f>IF(A371="",0,DGET(A11:AF75,"BU Pl.",P524:P525))</f>
        <v>23</v>
      </c>
      <c r="AB371" s="25">
        <f t="shared" si="40"/>
        <v>1505</v>
      </c>
      <c r="AC371" s="25">
        <f>IF(B6=13,RANK(AB371,AB369:AB380,1),Z371)</f>
        <v>2</v>
      </c>
      <c r="AD371" s="25">
        <f>IF(B6=13,IF(AA371&gt;DGET(A368:AC380,"BU N",P546:P547),1,IF(AA371=DGET(A368:AC380,"BU N",P546:P547),0,-1)),0)</f>
        <v>-1</v>
      </c>
      <c r="AE371" s="25">
        <f>IF(B6=13,IF(OR(G371=1,I371=1),0,IF(E371=D369,R371,[1]DB!AE371)),[1]DB!AE371)</f>
        <v>8</v>
      </c>
      <c r="AF371" s="25">
        <f>IF(B6=13,IF(OR(G371=1,I371=1),0,IF(E371=D369,U371,[1]DB!AF371)),[1]DB!AF371)</f>
        <v>6</v>
      </c>
      <c r="AG371" s="25">
        <f>IF(B6=13,IF(OR(G371=1,I371=1),0,IF(E371=D369,X371,[1]DB!AG371)),[1]DB!AG371)</f>
        <v>3</v>
      </c>
      <c r="AH371" s="25">
        <f>IF(B6=13,IF(OR(G371=1,I371=1),0,IF(E371=D369,AD371,[1]DB!AH371)),[1]DB!AH371)</f>
        <v>1</v>
      </c>
      <c r="AI371" s="25">
        <f>IF(B6=13,IF(OR(G371=1,I371=1),0,IF(E371=D370,R371,[1]DB!AI371)),[1]DB!AI371)</f>
        <v>7</v>
      </c>
      <c r="AJ371" s="25">
        <f>IF(B6=13,IF(OR(G371=1,I371=1),0,IF(E371=D370,U371,[1]DB!AJ371)),[1]DB!AJ371)</f>
        <v>6</v>
      </c>
      <c r="AK371" s="25">
        <f>IF(B6=13,IF(OR(G371=1,I371=1),0,IF(E371=D370,X371,[1]DB!AK371)),[1]DB!AK371)</f>
        <v>3</v>
      </c>
      <c r="AL371" s="25">
        <f>IF(B6=13,IF(OR(G371=1,I371=1),0,IF(E371=D370,AD371,[1]DB!AL371)),[1]DB!AL371)</f>
        <v>1</v>
      </c>
      <c r="AM371" s="25">
        <f>IF(B6=13,IF(OR(G371=1,I371=1),0,IF(E371=D371,R371,[1]DB!AM371)),[1]DB!AM371)</f>
        <v>0</v>
      </c>
      <c r="AN371" s="25">
        <f>IF(B6=13,IF(OR(G371=1,I371=1),0,IF(E371=D371,U371,[1]DB!AN371)),[1]DB!AN371)</f>
        <v>0</v>
      </c>
      <c r="AO371" s="25">
        <f>IF(B6=13,IF(OR(G371=1,I371=1),0,IF(E371=D371,X371,[1]DB!AO371)),[1]DB!AO371)</f>
        <v>0</v>
      </c>
      <c r="AP371" s="25">
        <f>IF(B6=13,IF(OR(G371=1,I371=1),0,IF(E371=D371,AD371,[1]DB!AP371)),[1]DB!AP371)</f>
        <v>0</v>
      </c>
      <c r="AQ371" s="25">
        <f>IF(B6=13,IF(OR(G371=1,I371=1),0,IF(E371=D372,R371,[1]DB!AQ371)),[1]DB!AQ371)</f>
        <v>6</v>
      </c>
      <c r="AR371" s="25">
        <f>IF(B6=13,IF(OR(G371=1,I371=1),0,IF(E371=D372,U371,[1]DB!AR371)),[1]DB!AR371)</f>
        <v>6</v>
      </c>
      <c r="AS371" s="25">
        <f>IF(B6=13,IF(OR(G371=1,I371=1),0,IF(E371=D372,X371,[1]DB!AS371)),[1]DB!AS371)</f>
        <v>1</v>
      </c>
      <c r="AT371" s="25">
        <f>IF(B6=13,IF(OR(G371=1,I371=1),0,IF(E371=D372,AD371,[1]DB!AT371)),[1]DB!AT371)</f>
        <v>1</v>
      </c>
      <c r="AU371" s="25">
        <f>IF(B6=13,IF(OR(G371=1,I371=1),0,IF(E371=D373,R371,[1]DB!AU371)),[1]DB!AU371)</f>
        <v>7</v>
      </c>
      <c r="AV371" s="25">
        <f>IF(B6=13,IF(OR(G371=1,I371=1),0,IF(E371=D373,U371,[1]DB!AV371)),[1]DB!AV371)</f>
        <v>8</v>
      </c>
      <c r="AW371" s="25">
        <f>IF(B6=13,IF(OR(G371=1,I371=1),0,IF(E371=D373,X371,[1]DB!AW371)),[1]DB!AW371)</f>
        <v>0</v>
      </c>
      <c r="AX371" s="25">
        <f>IF(B6=13,IF(OR(G371=1,I371=1),0,IF(E371=D373,AD371,[1]DB!AX371)),[1]DB!AX371)</f>
        <v>-1</v>
      </c>
      <c r="AY371" s="25">
        <f>IF(B6=13,IF(OR(G371=1,I371=1),0,IF(E371=D374,R371,[1]DB!AY371)),[1]DB!AY371)</f>
        <v>0</v>
      </c>
      <c r="AZ371" s="25">
        <f>IF(B6=13,IF(OR(G371=1,I371=1),0,IF(E371=D374,U371,[1]DB!AZ371)),[1]DB!AZ371)</f>
        <v>0</v>
      </c>
      <c r="BA371" s="25">
        <f>IF(B6=13,IF(OR(G371=1,I371=1),0,IF(E371=D374,X371,[1]DB!BA371)),[1]DB!BA371)</f>
        <v>0</v>
      </c>
      <c r="BB371" s="25">
        <f>IF(B6=13,IF(OR(G371=1,I371=1),0,IF(E371=D374,AD371,[1]DB!BB371)),[1]DB!BB371)</f>
        <v>0</v>
      </c>
      <c r="BC371" s="25">
        <f>IF(B6=13,IF(OR(G371=1,I371=1),0,IF(E371=D375,R371,[1]DB!BC371)),[1]DB!BC371)</f>
        <v>5</v>
      </c>
      <c r="BD371" s="25">
        <f>IF(B6=13,IF(OR(G371=1,I371=1),0,IF(E371=D375,U371,[1]DB!BD371)),[1]DB!BD371)</f>
        <v>7</v>
      </c>
      <c r="BE371" s="25">
        <f>IF(B6=13,IF(OR(G371=1,I371=1),0,IF(E371=D375,X371,[1]DB!BE371)),[1]DB!BE371)</f>
        <v>0</v>
      </c>
      <c r="BF371" s="25">
        <f>IF(B6=13,IF(OR(G371=1,I371=1),0,IF(E371=D375,AD371,[1]DB!BF371)),[1]DB!BF371)</f>
        <v>-1</v>
      </c>
      <c r="BG371" s="25">
        <f>IF(B6=13,IF(OR(G371=1,I371=1),0,IF(E371=D376,R371,[1]DB!BG371)),[1]DB!BG371)</f>
        <v>4</v>
      </c>
      <c r="BH371" s="25">
        <f>IF(B6=13,IF(OR(G371=1,I371=1),0,IF(E371=D376,U371,[1]DB!BH371)),[1]DB!BH371)</f>
        <v>6</v>
      </c>
      <c r="BI371" s="25">
        <f>IF(B6=13,IF(OR(G371=1,I371=1),0,IF(E371=D376,X371,[1]DB!BI371)),[1]DB!BI371)</f>
        <v>0</v>
      </c>
      <c r="BJ371" s="25">
        <f>IF(B6=13,IF(OR(G371=1,I371=1),0,IF(E371=D376,AD371,[1]DB!BJ371)),[1]DB!BJ371)</f>
        <v>-1</v>
      </c>
      <c r="BK371" s="25">
        <f>IF(B6=13,IF(OR(G371=1,I371=1),0,IF(E371=D377,R371,[1]DB!BK371)),[1]DB!BK371)</f>
        <v>7</v>
      </c>
      <c r="BL371" s="25">
        <f>IF(B6=13,IF(OR(G371=1,I371=1),0,IF(E371=D377,U371,[1]DB!BL371)),[1]DB!BL371)</f>
        <v>7</v>
      </c>
      <c r="BM371" s="25">
        <f>IF(B6=13,IF(OR(G371=1,I371=1),0,IF(E371=D377,X371,[1]DB!BM371)),[1]DB!BM371)</f>
        <v>1</v>
      </c>
      <c r="BN371" s="25">
        <f>IF(B6=13,IF(OR(G371=1,I371=1),0,IF(E371=D377,AD371,[1]DB!BN371)),[1]DB!BN371)</f>
        <v>1</v>
      </c>
      <c r="BO371" s="25">
        <f>IF(B6=13,IF(OR(G371=1,I371=1),0,IF(E371=D378,R371,[1]DB!BO371)),[1]DB!BO371)</f>
        <v>9</v>
      </c>
      <c r="BP371" s="25">
        <f>IF(B6=13,IF(OR(G371=1,I371=1),0,IF(E371=D378,U371,[1]DB!BP371)),[1]DB!BP371)</f>
        <v>8</v>
      </c>
      <c r="BQ371" s="25">
        <f>IF(B6=13,IF(OR(G371=1,I371=1),0,IF(E371=D378,X371,[1]DB!BQ371)),[1]DB!BQ371)</f>
        <v>3</v>
      </c>
      <c r="BR371" s="25">
        <f>IF(B6=13,IF(OR(G371=1,I371=1),0,IF(E371=D378,AD371,[1]DB!BR371)),[1]DB!BR371)</f>
        <v>1</v>
      </c>
      <c r="BS371" s="25">
        <f>IF(B6=13,IF(OR(G371=1,I371=1),0,IF(E371=D379,R371,[1]DB!BS371)),[1]DB!BS371)</f>
        <v>7</v>
      </c>
      <c r="BT371" s="25">
        <f>IF(B6=13,IF(OR(G371=1,I371=1),0,IF(E371=D379,U371,[1]DB!BT371)),[1]DB!BT371)</f>
        <v>8</v>
      </c>
      <c r="BU371" s="25">
        <f>IF(B6=13,IF(OR(G371=1,I371=1),0,IF(E371=D379,X371,[1]DB!BU371)),[1]DB!BU371)</f>
        <v>0</v>
      </c>
      <c r="BV371" s="25">
        <f>IF(B6=13,IF(OR(G371=1,I371=1),0,IF(E371=D379,AD371,[1]DB!BV371)),[1]DB!BV371)</f>
        <v>-1</v>
      </c>
      <c r="BW371" s="25">
        <f>IF(B6=13,IF(OR(G371=1,I371=1),0,IF(E371=D380,R371,[1]DB!BW371)),[1]DB!BW371)</f>
        <v>7</v>
      </c>
      <c r="BX371" s="25">
        <f>IF(B6=13,IF(OR(G371=1,I371=1),0,IF(E371=D380,U371,[1]DB!BX371)),[1]DB!BX371)</f>
        <v>7</v>
      </c>
      <c r="BY371" s="25">
        <f>IF(B6=13,IF(OR(G371=1,I371=1),0,IF(E371=D380,X371,[1]DB!BY371)),[1]DB!BY371)</f>
        <v>1</v>
      </c>
      <c r="BZ371" s="25">
        <f>IF(B6=13,IF(OR(G371=1,I371=1),0,IF(E371=D380,AD371,[1]DB!BZ371)),[1]DB!BZ371)</f>
        <v>-1</v>
      </c>
      <c r="CA371" s="25">
        <f>(RANK(Y371,Y369:Y380,1)*169)+(RANK(S371,S369:S380,1)*13)+RANK(V371,V369:V380,0)</f>
        <v>743</v>
      </c>
      <c r="CB371" s="25">
        <f>RANK(CA371,CA369:CA380,1)</f>
        <v>4</v>
      </c>
      <c r="CC371" s="25">
        <f>IF(CB371=CB369,AE371,0)+IF(CB371=CB370,AI371,0)+IF(CB371=CB371,AM371,0)+IF(CB371=CB372,AQ371,0)+IF(CB371=CB373,AU371,0)+IF(CB371=CB374,AY371,0)+IF(CB371=CB375,BC371,0)+IF(CB371=CB376,BG371,0)+IF(CB371=CB377,BK371,0)+IF(CB371=CB378,BO371,0)+IF(CB371=CB379,BS371,0)+IF(CB371=CB380,BW371,0)</f>
        <v>0</v>
      </c>
      <c r="CD371" s="25">
        <f>IF(CB371=CB369,AF371,0)+IF(CB371=CB370,AJ371,0)+IF(CB371=CB371,AN371,0)+IF(CB371=CB372,AR371,0)+IF(CB371=CB373,AV371,0)+IF(CB371=CB374,AZ371,0)+IF(CB371=CB375,BD371,0)+IF(CB371=CB376,BH371,0)+IF(CB371=CB377,BL371,0)+IF(CB371=CB378,BP371,0)+IF(CB371=CB379,BT371,0)+IF(CB371=CB380,BX371,0)</f>
        <v>0</v>
      </c>
      <c r="CE371" s="25">
        <f>IF(CB371=CB369,AG371,0)+IF(CB371=CB370,AK371,0)+IF(CB371=CB371,AO371,0)+IF(CB371=CB372,AS371,0)+IF(CB371=CB373,AW371,0)+IF(CB371=CB374,BA371,0)+IF(CB371=CB375,BE371,0)+IF(CB371=CB376,BI371,0)+IF(CB371=CB377,BM371,0)+IF(CB371=CB378,BQ371,0)+IF(CB371=CB379,BU371,0)+IF(CB371=CB380,BY371,0)</f>
        <v>0</v>
      </c>
      <c r="CF371" s="25">
        <f>(RANK(CE371,CE369:CE380,1)*169)+(RANK(CC371,CC369:CC380,1)*13)+RANK(CD371,CD369:CD380,0)</f>
        <v>183</v>
      </c>
      <c r="CG371" s="25">
        <f>CB371+(RANK(CF371,CF369:CF380,1)*0.01)</f>
        <v>4.01</v>
      </c>
      <c r="CH371" s="25">
        <f>IF(COUNTIF(CG369:CG380,CG371)=2,IF(CG371=CG369,1,0)+IF(CG371=CG370,2,0)+IF(CG371=CG371,3,0)+IF(CG371=CG372,4,0)+IF(CG371=CG373,5,0)+IF(CG371=CG374,6,0)+IF(CG371=CG375,7,0)+IF(CG371=CG376,8,0)+IF(CG371=CG377,9,0)+IF(CG371=CG378,10,0)+IF(CG371=CG379,11,0)+IF(CG371=CG380,12,0)-3,0)</f>
        <v>0</v>
      </c>
      <c r="CI371" s="25">
        <f t="shared" si="41"/>
        <v>0</v>
      </c>
      <c r="CJ371" s="25">
        <f t="shared" si="42"/>
        <v>4.01</v>
      </c>
      <c r="CK371" s="25">
        <f>(RANK(CJ371,CJ369:CJ380,1)*17850625)+(RANK(K371,K369:K380,0)*274625)+(RANK(M371,M369:M380,0)*4225)+(RANK(AC371,AC369:AC380,1)*65)+RANK(C371,C369:C380,0)</f>
        <v>71689941</v>
      </c>
      <c r="CL371" s="25">
        <f>RANK(CK371,CK369:CK380,0)</f>
        <v>9</v>
      </c>
    </row>
    <row r="372" spans="1:90" x14ac:dyDescent="0.15">
      <c r="A372" s="25" t="str">
        <f>[1]DB!A372</f>
        <v>Idskov</v>
      </c>
      <c r="B372" s="25" t="str">
        <f>[1]DB!B372</f>
        <v>Idskov (6)</v>
      </c>
      <c r="C372" s="25">
        <f>[1]DB!C372</f>
        <v>22</v>
      </c>
      <c r="D372" s="25">
        <f t="shared" si="38"/>
        <v>12</v>
      </c>
      <c r="E372" s="25">
        <f t="shared" si="43"/>
        <v>11</v>
      </c>
      <c r="F372" s="25">
        <f>[1]DB!G372</f>
        <v>0</v>
      </c>
      <c r="G372" s="25">
        <f>IF(B6=13,DGET(A11:K75,"Dis E",Q524:Q525),F372)</f>
        <v>0</v>
      </c>
      <c r="H372" s="25">
        <f>[1]DB!I372</f>
        <v>0</v>
      </c>
      <c r="I372" s="25">
        <f>IF(B6=13,DGET(A11:K75,"Udm E",Q524:Q525),H372)</f>
        <v>0</v>
      </c>
      <c r="J372" s="25">
        <f>[1]DB!K372</f>
        <v>0</v>
      </c>
      <c r="K372" s="25">
        <f>IF(B6=13,DGET(A11:K75,"MR E",Q524:Q525),J372)</f>
        <v>0</v>
      </c>
      <c r="L372" s="25">
        <f>[1]DB!M372</f>
        <v>0</v>
      </c>
      <c r="M372" s="25">
        <f>IF(B6=13,DGET(A11:K75,"Res E",Q524:Q525),L372)</f>
        <v>0</v>
      </c>
      <c r="N372" s="25">
        <f>[1]DB!O372</f>
        <v>9</v>
      </c>
      <c r="O372" s="25">
        <f>IF(B6=13,IF(AND(G372=0,I372=0),N372+1,0),N372)</f>
        <v>10</v>
      </c>
      <c r="P372" s="25">
        <f>[1]DB!S372</f>
        <v>67</v>
      </c>
      <c r="Q372" s="25">
        <f>IF(A372="",0,DGET(A11:AF75,"Total",Q524:Q525))</f>
        <v>5</v>
      </c>
      <c r="R372" s="25">
        <f>IF(A372="",0,DGET(A11:AF75,"ES N",Q524:Q525))</f>
        <v>5</v>
      </c>
      <c r="S372" s="25">
        <f>IF(B6=13,IF(OR(G372=1,I372=1),0,P372+R372),P372)</f>
        <v>72</v>
      </c>
      <c r="T372" s="25">
        <f>[1]DB!V372</f>
        <v>63</v>
      </c>
      <c r="U372" s="25">
        <f>IF(A372="",0,DGET(A368:Q380,"Total N",Q546:Q547))</f>
        <v>6</v>
      </c>
      <c r="V372" s="25">
        <f>IF(B6=13,IF(OR(G372=1,I372=1),0,T372+U372),T372)</f>
        <v>69</v>
      </c>
      <c r="W372" s="25">
        <f>[1]DB!Y372</f>
        <v>15</v>
      </c>
      <c r="X372" s="25">
        <f t="shared" si="39"/>
        <v>0</v>
      </c>
      <c r="Y372" s="25">
        <f>IF(B6=13,IF(OR(G372=1,I372=1),0,W372+X372),W372)</f>
        <v>15</v>
      </c>
      <c r="Z372" s="25">
        <f>[1]DB!AC372</f>
        <v>11</v>
      </c>
      <c r="AA372" s="25">
        <f>IF(A372="",0,DGET(A11:AF75,"BU Pl.",Q524:Q525))</f>
        <v>32</v>
      </c>
      <c r="AB372" s="25">
        <f t="shared" si="40"/>
        <v>2091</v>
      </c>
      <c r="AC372" s="25">
        <f>IF(B6=13,RANK(AB372,AB369:AB380,1),Z372)</f>
        <v>6</v>
      </c>
      <c r="AD372" s="25">
        <f>IF(B6=13,IF(AA372&gt;DGET(A368:AC380,"BU N",Q546:Q547),1,IF(AA372=DGET(A368:AC380,"BU N",Q546:Q547),0,-1)),0)</f>
        <v>-1</v>
      </c>
      <c r="AE372" s="25">
        <f>IF(B6=13,IF(OR(G372=1,I372=1),0,IF(E372=D369,R372,[1]DB!AE372)),[1]DB!AE372)</f>
        <v>0</v>
      </c>
      <c r="AF372" s="25">
        <f>IF(B6=13,IF(OR(G372=1,I372=1),0,IF(E372=D369,U372,[1]DB!AF372)),[1]DB!AF372)</f>
        <v>0</v>
      </c>
      <c r="AG372" s="25">
        <f>IF(B6=13,IF(OR(G372=1,I372=1),0,IF(E372=D369,X372,[1]DB!AG372)),[1]DB!AG372)</f>
        <v>0</v>
      </c>
      <c r="AH372" s="25">
        <f>IF(B6=13,IF(OR(G372=1,I372=1),0,IF(E372=D369,AD372,[1]DB!AH372)),[1]DB!AH372)</f>
        <v>0</v>
      </c>
      <c r="AI372" s="25">
        <f>IF(B6=13,IF(OR(G372=1,I372=1),0,IF(E372=D370,R372,[1]DB!AI372)),[1]DB!AI372)</f>
        <v>5</v>
      </c>
      <c r="AJ372" s="25">
        <f>IF(B6=13,IF(OR(G372=1,I372=1),0,IF(E372=D370,U372,[1]DB!AJ372)),[1]DB!AJ372)</f>
        <v>6</v>
      </c>
      <c r="AK372" s="25">
        <f>IF(B6=13,IF(OR(G372=1,I372=1),0,IF(E372=D370,X372,[1]DB!AK372)),[1]DB!AK372)</f>
        <v>0</v>
      </c>
      <c r="AL372" s="25">
        <f>IF(B6=13,IF(OR(G372=1,I372=1),0,IF(E372=D370,AD372,[1]DB!AL372)),[1]DB!AL372)</f>
        <v>-1</v>
      </c>
      <c r="AM372" s="25">
        <f>IF(B6=13,IF(OR(G372=1,I372=1),0,IF(E372=D371,R372,[1]DB!AM372)),[1]DB!AM372)</f>
        <v>6</v>
      </c>
      <c r="AN372" s="25">
        <f>IF(B6=13,IF(OR(G372=1,I372=1),0,IF(E372=D371,U372,[1]DB!AN372)),[1]DB!AN372)</f>
        <v>6</v>
      </c>
      <c r="AO372" s="25">
        <f>IF(B6=13,IF(OR(G372=1,I372=1),0,IF(E372=D371,X372,[1]DB!AO372)),[1]DB!AO372)</f>
        <v>1</v>
      </c>
      <c r="AP372" s="25">
        <f>IF(B6=13,IF(OR(G372=1,I372=1),0,IF(E372=D371,AD372,[1]DB!AP372)),[1]DB!AP372)</f>
        <v>-1</v>
      </c>
      <c r="AQ372" s="25">
        <f>IF(B6=13,IF(OR(G372=1,I372=1),0,IF(E372=D372,R372,[1]DB!AQ372)),[1]DB!AQ372)</f>
        <v>0</v>
      </c>
      <c r="AR372" s="25">
        <f>IF(B6=13,IF(OR(G372=1,I372=1),0,IF(E372=D372,U372,[1]DB!AR372)),[1]DB!AR372)</f>
        <v>0</v>
      </c>
      <c r="AS372" s="25">
        <f>IF(B6=13,IF(OR(G372=1,I372=1),0,IF(E372=D372,X372,[1]DB!AS372)),[1]DB!AS372)</f>
        <v>0</v>
      </c>
      <c r="AT372" s="25">
        <f>IF(B6=13,IF(OR(G372=1,I372=1),0,IF(E372=D372,AD372,[1]DB!AT372)),[1]DB!AT372)</f>
        <v>0</v>
      </c>
      <c r="AU372" s="25">
        <f>IF(B6=13,IF(OR(G372=1,I372=1),0,IF(E372=D373,R372,[1]DB!AU372)),[1]DB!AU372)</f>
        <v>7</v>
      </c>
      <c r="AV372" s="25">
        <f>IF(B6=13,IF(OR(G372=1,I372=1),0,IF(E372=D373,U372,[1]DB!AV372)),[1]DB!AV372)</f>
        <v>7</v>
      </c>
      <c r="AW372" s="25">
        <f>IF(B6=13,IF(OR(G372=1,I372=1),0,IF(E372=D373,X372,[1]DB!AW372)),[1]DB!AW372)</f>
        <v>1</v>
      </c>
      <c r="AX372" s="25">
        <f>IF(B6=13,IF(OR(G372=1,I372=1),0,IF(E372=D373,AD372,[1]DB!AX372)),[1]DB!AX372)</f>
        <v>1</v>
      </c>
      <c r="AY372" s="25">
        <f>IF(B6=13,IF(OR(G372=1,I372=1),0,IF(E372=D374,R372,[1]DB!AY372)),[1]DB!AY372)</f>
        <v>9</v>
      </c>
      <c r="AZ372" s="25">
        <f>IF(B6=13,IF(OR(G372=1,I372=1),0,IF(E372=D374,U372,[1]DB!AZ372)),[1]DB!AZ372)</f>
        <v>8</v>
      </c>
      <c r="BA372" s="25">
        <f>IF(B6=13,IF(OR(G372=1,I372=1),0,IF(E372=D374,X372,[1]DB!BA372)),[1]DB!BA372)</f>
        <v>3</v>
      </c>
      <c r="BB372" s="25">
        <f>IF(B6=13,IF(OR(G372=1,I372=1),0,IF(E372=D374,AD372,[1]DB!BB372)),[1]DB!BB372)</f>
        <v>1</v>
      </c>
      <c r="BC372" s="25">
        <f>IF(B6=13,IF(OR(G372=1,I372=1),0,IF(E372=D375,R372,[1]DB!BC372)),[1]DB!BC372)</f>
        <v>6</v>
      </c>
      <c r="BD372" s="25">
        <f>IF(B6=13,IF(OR(G372=1,I372=1),0,IF(E372=D375,U372,[1]DB!BD372)),[1]DB!BD372)</f>
        <v>7</v>
      </c>
      <c r="BE372" s="25">
        <f>IF(B6=13,IF(OR(G372=1,I372=1),0,IF(E372=D375,X372,[1]DB!BE372)),[1]DB!BE372)</f>
        <v>0</v>
      </c>
      <c r="BF372" s="25">
        <f>IF(B6=13,IF(OR(G372=1,I372=1),0,IF(E372=D375,AD372,[1]DB!BF372)),[1]DB!BF372)</f>
        <v>-1</v>
      </c>
      <c r="BG372" s="25">
        <f>IF(B6=13,IF(OR(G372=1,I372=1),0,IF(E372=D376,R372,[1]DB!BG372)),[1]DB!BG372)</f>
        <v>8</v>
      </c>
      <c r="BH372" s="25">
        <f>IF(B6=13,IF(OR(G372=1,I372=1),0,IF(E372=D376,U372,[1]DB!BH372)),[1]DB!BH372)</f>
        <v>7</v>
      </c>
      <c r="BI372" s="25">
        <f>IF(B6=13,IF(OR(G372=1,I372=1),0,IF(E372=D376,X372,[1]DB!BI372)),[1]DB!BI372)</f>
        <v>3</v>
      </c>
      <c r="BJ372" s="25">
        <f>IF(B6=13,IF(OR(G372=1,I372=1),0,IF(E372=D376,AD372,[1]DB!BJ372)),[1]DB!BJ372)</f>
        <v>1</v>
      </c>
      <c r="BK372" s="25">
        <f>IF(B6=13,IF(OR(G372=1,I372=1),0,IF(E372=D377,R372,[1]DB!BK372)),[1]DB!BK372)</f>
        <v>8</v>
      </c>
      <c r="BL372" s="25">
        <f>IF(B6=13,IF(OR(G372=1,I372=1),0,IF(E372=D377,U372,[1]DB!BL372)),[1]DB!BL372)</f>
        <v>8</v>
      </c>
      <c r="BM372" s="25">
        <f>IF(B6=13,IF(OR(G372=1,I372=1),0,IF(E372=D377,X372,[1]DB!BM372)),[1]DB!BM372)</f>
        <v>1</v>
      </c>
      <c r="BN372" s="25">
        <f>IF(B6=13,IF(OR(G372=1,I372=1),0,IF(E372=D377,AD372,[1]DB!BN372)),[1]DB!BN372)</f>
        <v>0</v>
      </c>
      <c r="BO372" s="25">
        <f>IF(B6=13,IF(OR(G372=1,I372=1),0,IF(E372=D378,R372,[1]DB!BO372)),[1]DB!BO372)</f>
        <v>6</v>
      </c>
      <c r="BP372" s="25">
        <f>IF(B6=13,IF(OR(G372=1,I372=1),0,IF(E372=D378,U372,[1]DB!BP372)),[1]DB!BP372)</f>
        <v>7</v>
      </c>
      <c r="BQ372" s="25">
        <f>IF(B6=13,IF(OR(G372=1,I372=1),0,IF(E372=D378,X372,[1]DB!BQ372)),[1]DB!BQ372)</f>
        <v>0</v>
      </c>
      <c r="BR372" s="25">
        <f>IF(B6=13,IF(OR(G372=1,I372=1),0,IF(E372=D378,AD372,[1]DB!BR372)),[1]DB!BR372)</f>
        <v>-1</v>
      </c>
      <c r="BS372" s="25">
        <f>IF(B6=13,IF(OR(G372=1,I372=1),0,IF(E372=D379,R372,[1]DB!BS372)),[1]DB!BS372)</f>
        <v>8</v>
      </c>
      <c r="BT372" s="25">
        <f>IF(B6=13,IF(OR(G372=1,I372=1),0,IF(E372=D379,U372,[1]DB!BT372)),[1]DB!BT372)</f>
        <v>7</v>
      </c>
      <c r="BU372" s="25">
        <f>IF(B6=13,IF(OR(G372=1,I372=1),0,IF(E372=D379,X372,[1]DB!BU372)),[1]DB!BU372)</f>
        <v>3</v>
      </c>
      <c r="BV372" s="25">
        <f>IF(B6=13,IF(OR(G372=1,I372=1),0,IF(E372=D379,AD372,[1]DB!BV372)),[1]DB!BV372)</f>
        <v>1</v>
      </c>
      <c r="BW372" s="25">
        <f>IF(B6=13,IF(OR(G372=1,I372=1),0,IF(E372=D380,R372,[1]DB!BW372)),[1]DB!BW372)</f>
        <v>9</v>
      </c>
      <c r="BX372" s="25">
        <f>IF(B6=13,IF(OR(G372=1,I372=1),0,IF(E372=D380,U372,[1]DB!BX372)),[1]DB!BX372)</f>
        <v>6</v>
      </c>
      <c r="BY372" s="25">
        <f>IF(B6=13,IF(OR(G372=1,I372=1),0,IF(E372=D380,X372,[1]DB!BY372)),[1]DB!BY372)</f>
        <v>3</v>
      </c>
      <c r="BZ372" s="25">
        <f>IF(B6=13,IF(OR(G372=1,I372=1),0,IF(E372=D380,AD372,[1]DB!BZ372)),[1]DB!BZ372)</f>
        <v>1</v>
      </c>
      <c r="CA372" s="25">
        <f>(RANK(Y372,Y369:Y380,1)*169)+(RANK(S372,S369:S380,1)*13)+RANK(V372,V369:V380,0)</f>
        <v>1497</v>
      </c>
      <c r="CB372" s="25">
        <f>RANK(CA372,CA369:CA380,1)</f>
        <v>9</v>
      </c>
      <c r="CC372" s="25">
        <f>IF(CB372=CB369,AE372,0)+IF(CB372=CB370,AI372,0)+IF(CB372=CB371,AM372,0)+IF(CB372=CB372,AQ372,0)+IF(CB372=CB373,AU372,0)+IF(CB372=CB374,AY372,0)+IF(CB372=CB375,BC372,0)+IF(CB372=CB376,BG372,0)+IF(CB372=CB377,BK372,0)+IF(CB372=CB378,BO372,0)+IF(CB372=CB379,BS372,0)+IF(CB372=CB380,BW372,0)</f>
        <v>0</v>
      </c>
      <c r="CD372" s="25">
        <f>IF(CB372=CB369,AF372,0)+IF(CB372=CB370,AJ372,0)+IF(CB372=CB371,AN372,0)+IF(CB372=CB372,AR372,0)+IF(CB372=CB373,AV372,0)+IF(CB372=CB374,AZ372,0)+IF(CB372=CB375,BD372,0)+IF(CB372=CB376,BH372,0)+IF(CB372=CB377,BL372,0)+IF(CB372=CB378,BP372,0)+IF(CB372=CB379,BT372,0)+IF(CB372=CB380,BX372,0)</f>
        <v>0</v>
      </c>
      <c r="CE372" s="25">
        <f>IF(CB372=CB369,AG372,0)+IF(CB372=CB370,AK372,0)+IF(CB372=CB371,AO372,0)+IF(CB372=CB372,AS372,0)+IF(CB372=CB373,AW372,0)+IF(CB372=CB374,BA372,0)+IF(CB372=CB375,BE372,0)+IF(CB372=CB376,BI372,0)+IF(CB372=CB377,BM372,0)+IF(CB372=CB378,BQ372,0)+IF(CB372=CB379,BU372,0)+IF(CB372=CB380,BY372,0)</f>
        <v>0</v>
      </c>
      <c r="CF372" s="25">
        <f>(RANK(CE372,CE369:CE380,1)*169)+(RANK(CC372,CC369:CC380,1)*13)+RANK(CD372,CD369:CD380,0)</f>
        <v>183</v>
      </c>
      <c r="CG372" s="25">
        <f>CB372+(RANK(CF372,CF369:CF380,1)*0.01)</f>
        <v>9.01</v>
      </c>
      <c r="CH372" s="25">
        <f>IF(COUNTIF(CG369:CG380,CG372)=2,IF(CG372=CG369,1,0)+IF(CG372=CG370,2,0)+IF(CG372=CG371,3,0)+IF(CG372=CG372,4,0)+IF(CG372=CG373,5,0)+IF(CG372=CG374,6,0)+IF(CG372=CG375,7,0)+IF(CG372=CG376,8,0)+IF(CG372=CG377,9,0)+IF(CG372=CG378,10,0)+IF(CG372=CG379,11,0)+IF(CG372=CG380,12,0)-4,0)</f>
        <v>0</v>
      </c>
      <c r="CI372" s="25">
        <f t="shared" si="41"/>
        <v>0</v>
      </c>
      <c r="CJ372" s="25">
        <f t="shared" si="42"/>
        <v>9.01</v>
      </c>
      <c r="CK372" s="25">
        <f>(RANK(CJ372,CJ369:CJ380,1)*17850625)+(RANK(K372,K369:K380,0)*274625)+(RANK(M372,M369:M380,0)*4225)+(RANK(AC372,AC369:AC380,1)*65)+RANK(C372,C369:C380,0)</f>
        <v>160943323</v>
      </c>
      <c r="CL372" s="25">
        <f>RANK(CK372,CK369:CK380,0)</f>
        <v>4</v>
      </c>
    </row>
    <row r="373" spans="1:90" x14ac:dyDescent="0.15">
      <c r="A373" s="25" t="str">
        <f>[1]DB!A373</f>
        <v>Harry</v>
      </c>
      <c r="B373" s="25" t="str">
        <f>[1]DB!B373</f>
        <v>Harry (6)</v>
      </c>
      <c r="C373" s="25">
        <f>[1]DB!C373</f>
        <v>17</v>
      </c>
      <c r="D373" s="25">
        <f t="shared" si="38"/>
        <v>5</v>
      </c>
      <c r="E373" s="25">
        <f t="shared" si="43"/>
        <v>6</v>
      </c>
      <c r="F373" s="25">
        <f>[1]DB!G373</f>
        <v>0</v>
      </c>
      <c r="G373" s="25">
        <f>IF(B6=13,DGET(A11:K75,"Dis E",R524:R525),F373)</f>
        <v>0</v>
      </c>
      <c r="H373" s="25">
        <f>[1]DB!I373</f>
        <v>0</v>
      </c>
      <c r="I373" s="25">
        <f>IF(B6=13,DGET(A11:K75,"Udm E",R524:R525),H373)</f>
        <v>0</v>
      </c>
      <c r="J373" s="25">
        <f>[1]DB!K373</f>
        <v>0</v>
      </c>
      <c r="K373" s="25">
        <f>IF(B6=13,DGET(A11:K75,"MR E",R524:R525),J373)</f>
        <v>0</v>
      </c>
      <c r="L373" s="25">
        <f>[1]DB!M373</f>
        <v>0</v>
      </c>
      <c r="M373" s="25">
        <f>IF(B6=13,DGET(A11:K75,"Res E",R524:R525),L373)</f>
        <v>0</v>
      </c>
      <c r="N373" s="25">
        <f>[1]DB!O373</f>
        <v>9</v>
      </c>
      <c r="O373" s="25">
        <f>IF(B6=13,IF(AND(G373=0,I373=0),N373+1,0),N373)</f>
        <v>10</v>
      </c>
      <c r="P373" s="25">
        <f>[1]DB!S373</f>
        <v>60</v>
      </c>
      <c r="Q373" s="25">
        <f>IF(A373="",0,DGET(A11:AF75,"Total",R524:R525))</f>
        <v>4</v>
      </c>
      <c r="R373" s="25">
        <f>IF(A373="",0,DGET(A11:AF75,"ES N",R524:R525))</f>
        <v>4</v>
      </c>
      <c r="S373" s="25">
        <f>IF(B6=13,IF(OR(G373=1,I373=1),0,P373+R373),P373)</f>
        <v>64</v>
      </c>
      <c r="T373" s="25">
        <f>[1]DB!V373</f>
        <v>59</v>
      </c>
      <c r="U373" s="25">
        <f>IF(A373="",0,DGET(A368:Q380,"Total N",R546:R547))</f>
        <v>7</v>
      </c>
      <c r="V373" s="25">
        <f>IF(B6=13,IF(OR(G373=1,I373=1),0,T373+U373),T373)</f>
        <v>66</v>
      </c>
      <c r="W373" s="25">
        <f>[1]DB!Y373</f>
        <v>15</v>
      </c>
      <c r="X373" s="25">
        <f t="shared" si="39"/>
        <v>0</v>
      </c>
      <c r="Y373" s="25">
        <f>IF(B6=13,IF(OR(G373=1,I373=1),0,W373+X373),W373)</f>
        <v>15</v>
      </c>
      <c r="Z373" s="25">
        <f>[1]DB!AC373</f>
        <v>3</v>
      </c>
      <c r="AA373" s="25">
        <f>IF(A373="",0,DGET(A11:AF75,"BU Pl.",R524:R525))</f>
        <v>13</v>
      </c>
      <c r="AB373" s="25">
        <f t="shared" si="40"/>
        <v>848</v>
      </c>
      <c r="AC373" s="25">
        <f>IF(B6=13,RANK(AB373,AB369:AB380,1),Z373)</f>
        <v>1</v>
      </c>
      <c r="AD373" s="25">
        <f>IF(B6=13,IF(AA373&gt;DGET(A368:AC380,"BU N",R546:R547),1,IF(AA373=DGET(A368:AC380,"BU N",R546:R547),0,-1)),0)</f>
        <v>-1</v>
      </c>
      <c r="AE373" s="25">
        <f>IF(B6=13,IF(OR(G373=1,I373=1),0,IF(E373=D369,R373,[1]DB!AE373)),[1]DB!AE373)</f>
        <v>6</v>
      </c>
      <c r="AF373" s="25">
        <f>IF(B6=13,IF(OR(G373=1,I373=1),0,IF(E373=D369,U373,[1]DB!AF373)),[1]DB!AF373)</f>
        <v>6</v>
      </c>
      <c r="AG373" s="25">
        <f>IF(B6=13,IF(OR(G373=1,I373=1),0,IF(E373=D369,X373,[1]DB!AG373)),[1]DB!AG373)</f>
        <v>1</v>
      </c>
      <c r="AH373" s="25">
        <f>IF(B6=13,IF(OR(G373=1,I373=1),0,IF(E373=D369,AD373,[1]DB!AH373)),[1]DB!AH373)</f>
        <v>-1</v>
      </c>
      <c r="AI373" s="25">
        <f>IF(B6=13,IF(OR(G373=1,I373=1),0,IF(E373=D370,R373,[1]DB!AI373)),[1]DB!AI373)</f>
        <v>4</v>
      </c>
      <c r="AJ373" s="25">
        <f>IF(B6=13,IF(OR(G373=1,I373=1),0,IF(E373=D370,U373,[1]DB!AJ373)),[1]DB!AJ373)</f>
        <v>6</v>
      </c>
      <c r="AK373" s="25">
        <f>IF(B6=13,IF(OR(G373=1,I373=1),0,IF(E373=D370,X373,[1]DB!AK373)),[1]DB!AK373)</f>
        <v>0</v>
      </c>
      <c r="AL373" s="25">
        <f>IF(B6=13,IF(OR(G373=1,I373=1),0,IF(E373=D370,AD373,[1]DB!AL373)),[1]DB!AL373)</f>
        <v>-1</v>
      </c>
      <c r="AM373" s="25">
        <f>IF(B6=13,IF(OR(G373=1,I373=1),0,IF(E373=D371,R373,[1]DB!AM373)),[1]DB!AM373)</f>
        <v>8</v>
      </c>
      <c r="AN373" s="25">
        <f>IF(B6=13,IF(OR(G373=1,I373=1),0,IF(E373=D371,U373,[1]DB!AN373)),[1]DB!AN373)</f>
        <v>7</v>
      </c>
      <c r="AO373" s="25">
        <f>IF(B6=13,IF(OR(G373=1,I373=1),0,IF(E373=D371,X373,[1]DB!AO373)),[1]DB!AO373)</f>
        <v>3</v>
      </c>
      <c r="AP373" s="25">
        <f>IF(B6=13,IF(OR(G373=1,I373=1),0,IF(E373=D371,AD373,[1]DB!AP373)),[1]DB!AP373)</f>
        <v>1</v>
      </c>
      <c r="AQ373" s="25">
        <f>IF(B6=13,IF(OR(G373=1,I373=1),0,IF(E373=D372,R373,[1]DB!AQ373)),[1]DB!AQ373)</f>
        <v>7</v>
      </c>
      <c r="AR373" s="25">
        <f>IF(B6=13,IF(OR(G373=1,I373=1),0,IF(E373=D372,U373,[1]DB!AR373)),[1]DB!AR373)</f>
        <v>7</v>
      </c>
      <c r="AS373" s="25">
        <f>IF(B6=13,IF(OR(G373=1,I373=1),0,IF(E373=D372,X373,[1]DB!AS373)),[1]DB!AS373)</f>
        <v>1</v>
      </c>
      <c r="AT373" s="25">
        <f>IF(B6=13,IF(OR(G373=1,I373=1),0,IF(E373=D372,AD373,[1]DB!AT373)),[1]DB!AT373)</f>
        <v>-1</v>
      </c>
      <c r="AU373" s="25">
        <f>IF(B6=13,IF(OR(G373=1,I373=1),0,IF(E373=D373,R373,[1]DB!AU373)),[1]DB!AU373)</f>
        <v>0</v>
      </c>
      <c r="AV373" s="25">
        <f>IF(B6=13,IF(OR(G373=1,I373=1),0,IF(E373=D373,U373,[1]DB!AV373)),[1]DB!AV373)</f>
        <v>0</v>
      </c>
      <c r="AW373" s="25">
        <f>IF(B6=13,IF(OR(G373=1,I373=1),0,IF(E373=D373,X373,[1]DB!AW373)),[1]DB!AW373)</f>
        <v>0</v>
      </c>
      <c r="AX373" s="25">
        <f>IF(B6=13,IF(OR(G373=1,I373=1),0,IF(E373=D373,AD373,[1]DB!AX373)),[1]DB!AX373)</f>
        <v>0</v>
      </c>
      <c r="AY373" s="25">
        <f>IF(B6=13,IF(OR(G373=1,I373=1),0,IF(E373=D374,R373,[1]DB!AY373)),[1]DB!AY373)</f>
        <v>6</v>
      </c>
      <c r="AZ373" s="25">
        <f>IF(B6=13,IF(OR(G373=1,I373=1),0,IF(E373=D374,U373,[1]DB!AZ373)),[1]DB!AZ373)</f>
        <v>5</v>
      </c>
      <c r="BA373" s="25">
        <f>IF(B6=13,IF(OR(G373=1,I373=1),0,IF(E373=D374,X373,[1]DB!BA373)),[1]DB!BA373)</f>
        <v>3</v>
      </c>
      <c r="BB373" s="25">
        <f>IF(B6=13,IF(OR(G373=1,I373=1),0,IF(E373=D374,AD373,[1]DB!BB373)),[1]DB!BB373)</f>
        <v>1</v>
      </c>
      <c r="BC373" s="25">
        <f>IF(B6=13,IF(OR(G373=1,I373=1),0,IF(E373=D375,R373,[1]DB!BC373)),[1]DB!BC373)</f>
        <v>6</v>
      </c>
      <c r="BD373" s="25">
        <f>IF(B6=13,IF(OR(G373=1,I373=1),0,IF(E373=D375,U373,[1]DB!BD373)),[1]DB!BD373)</f>
        <v>5</v>
      </c>
      <c r="BE373" s="25">
        <f>IF(B6=13,IF(OR(G373=1,I373=1),0,IF(E373=D375,X373,[1]DB!BE373)),[1]DB!BE373)</f>
        <v>3</v>
      </c>
      <c r="BF373" s="25">
        <f>IF(B6=13,IF(OR(G373=1,I373=1),0,IF(E373=D375,AD373,[1]DB!BF373)),[1]DB!BF373)</f>
        <v>1</v>
      </c>
      <c r="BG373" s="25">
        <f>IF(B6=13,IF(OR(G373=1,I373=1),0,IF(E373=D376,R373,[1]DB!BG373)),[1]DB!BG373)</f>
        <v>0</v>
      </c>
      <c r="BH373" s="25">
        <f>IF(B6=13,IF(OR(G373=1,I373=1),0,IF(E373=D376,U373,[1]DB!BH373)),[1]DB!BH373)</f>
        <v>0</v>
      </c>
      <c r="BI373" s="25">
        <f>IF(B6=13,IF(OR(G373=1,I373=1),0,IF(E373=D376,X373,[1]DB!BI373)),[1]DB!BI373)</f>
        <v>0</v>
      </c>
      <c r="BJ373" s="25">
        <f>IF(B6=13,IF(OR(G373=1,I373=1),0,IF(E373=D376,AD373,[1]DB!BJ373)),[1]DB!BJ373)</f>
        <v>0</v>
      </c>
      <c r="BK373" s="25">
        <f>IF(B6=13,IF(OR(G373=1,I373=1),0,IF(E373=D377,R373,[1]DB!BK373)),[1]DB!BK373)</f>
        <v>8</v>
      </c>
      <c r="BL373" s="25">
        <f>IF(B6=13,IF(OR(G373=1,I373=1),0,IF(E373=D377,U373,[1]DB!BL373)),[1]DB!BL373)</f>
        <v>8</v>
      </c>
      <c r="BM373" s="25">
        <f>IF(B6=13,IF(OR(G373=1,I373=1),0,IF(E373=D377,X373,[1]DB!BM373)),[1]DB!BM373)</f>
        <v>1</v>
      </c>
      <c r="BN373" s="25">
        <f>IF(B6=13,IF(OR(G373=1,I373=1),0,IF(E373=D377,AD373,[1]DB!BN373)),[1]DB!BN373)</f>
        <v>0</v>
      </c>
      <c r="BO373" s="25">
        <f>IF(B6=13,IF(OR(G373=1,I373=1),0,IF(E373=D378,R373,[1]DB!BO373)),[1]DB!BO373)</f>
        <v>4</v>
      </c>
      <c r="BP373" s="25">
        <f>IF(B6=13,IF(OR(G373=1,I373=1),0,IF(E373=D378,U373,[1]DB!BP373)),[1]DB!BP373)</f>
        <v>7</v>
      </c>
      <c r="BQ373" s="25">
        <f>IF(B6=13,IF(OR(G373=1,I373=1),0,IF(E373=D378,X373,[1]DB!BQ373)),[1]DB!BQ373)</f>
        <v>0</v>
      </c>
      <c r="BR373" s="25">
        <f>IF(B6=13,IF(OR(G373=1,I373=1),0,IF(E373=D378,AD373,[1]DB!BR373)),[1]DB!BR373)</f>
        <v>-1</v>
      </c>
      <c r="BS373" s="25">
        <f>IF(B6=13,IF(OR(G373=1,I373=1),0,IF(E373=D379,R373,[1]DB!BS373)),[1]DB!BS373)</f>
        <v>7</v>
      </c>
      <c r="BT373" s="25">
        <f>IF(B6=13,IF(OR(G373=1,I373=1),0,IF(E373=D379,U373,[1]DB!BT373)),[1]DB!BT373)</f>
        <v>6</v>
      </c>
      <c r="BU373" s="25">
        <f>IF(B6=13,IF(OR(G373=1,I373=1),0,IF(E373=D379,X373,[1]DB!BU373)),[1]DB!BU373)</f>
        <v>3</v>
      </c>
      <c r="BV373" s="25">
        <f>IF(B6=13,IF(OR(G373=1,I373=1),0,IF(E373=D379,AD373,[1]DB!BV373)),[1]DB!BV373)</f>
        <v>1</v>
      </c>
      <c r="BW373" s="25">
        <f>IF(B6=13,IF(OR(G373=1,I373=1),0,IF(E373=D380,R373,[1]DB!BW373)),[1]DB!BW373)</f>
        <v>8</v>
      </c>
      <c r="BX373" s="25">
        <f>IF(B6=13,IF(OR(G373=1,I373=1),0,IF(E373=D380,U373,[1]DB!BX373)),[1]DB!BX373)</f>
        <v>9</v>
      </c>
      <c r="BY373" s="25">
        <f>IF(B6=13,IF(OR(G373=1,I373=1),0,IF(E373=D380,X373,[1]DB!BY373)),[1]DB!BY373)</f>
        <v>0</v>
      </c>
      <c r="BZ373" s="25">
        <f>IF(B6=13,IF(OR(G373=1,I373=1),0,IF(E373=D380,AD373,[1]DB!BZ373)),[1]DB!BZ373)</f>
        <v>-1</v>
      </c>
      <c r="CA373" s="25">
        <f>(RANK(Y373,Y369:Y380,1)*169)+(RANK(S373,S369:S380,1)*13)+RANK(V373,V369:V380,0)</f>
        <v>1387</v>
      </c>
      <c r="CB373" s="25">
        <f>RANK(CA373,CA369:CA380,1)</f>
        <v>8</v>
      </c>
      <c r="CC373" s="25">
        <f>IF(CB373=CB369,AE373,0)+IF(CB373=CB370,AI373,0)+IF(CB373=CB371,AM373,0)+IF(CB373=CB372,AQ373,0)+IF(CB373=CB373,AU373,0)+IF(CB373=CB374,AY373,0)+IF(CB373=CB375,BC373,0)+IF(CB373=CB376,BG373,0)+IF(CB373=CB377,BK373,0)+IF(CB373=CB378,BO373,0)+IF(CB373=CB379,BS373,0)+IF(CB373=CB380,BW373,0)</f>
        <v>0</v>
      </c>
      <c r="CD373" s="25">
        <f>IF(CB373=CB369,AF373,0)+IF(CB373=CB370,AJ373,0)+IF(CB373=CB371,AN373,0)+IF(CB373=CB372,AR373,0)+IF(CB373=CB373,AV373,0)+IF(CB373=CB374,AZ373,0)+IF(CB373=CB375,BD373,0)+IF(CB373=CB376,BH373,0)+IF(CB373=CB377,BL373,0)+IF(CB373=CB378,BP373,0)+IF(CB373=CB379,BT373,0)+IF(CB373=CB380,BX373,0)</f>
        <v>0</v>
      </c>
      <c r="CE373" s="25">
        <f>IF(CB373=CB369,AG373,0)+IF(CB373=CB370,AK373,0)+IF(CB373=CB371,AO373,0)+IF(CB373=CB372,AS373,0)+IF(CB373=CB373,AW373,0)+IF(CB373=CB374,BA373,0)+IF(CB373=CB375,BE373,0)+IF(CB373=CB376,BI373,0)+IF(CB373=CB377,BM373,0)+IF(CB373=CB378,BQ373,0)+IF(CB373=CB379,BU373,0)+IF(CB373=CB380,BY373,0)</f>
        <v>0</v>
      </c>
      <c r="CF373" s="25">
        <f>(RANK(CE373,CE369:CE380,1)*169)+(RANK(CC373,CC369:CC380,1)*13)+RANK(CD373,CD369:CD380,0)</f>
        <v>183</v>
      </c>
      <c r="CG373" s="25">
        <f>CB373+(RANK(CF373,CF369:CF380,1)*0.01)</f>
        <v>8.01</v>
      </c>
      <c r="CH373" s="25">
        <f>IF(COUNTIF(CG369:CG380,CG373)=2,IF(CG373=CG369,1,0)+IF(CG373=CG370,2,0)+IF(CG373=CG371,3,0)+IF(CG373=CG372,4,0)+IF(CG373=CG373,5,0)+IF(CG373=CG374,6,0)+IF(CG373=CG375,7,0)+IF(CG373=CG376,8,0)+IF(CG373=CG377,9,0)+IF(CG373=CG378,10,0)+IF(CG373=CG379,11,0)+IF(CG373=CG380,12,0)-5,0)</f>
        <v>0</v>
      </c>
      <c r="CI373" s="25">
        <f t="shared" si="41"/>
        <v>0</v>
      </c>
      <c r="CJ373" s="25">
        <f t="shared" si="42"/>
        <v>8.01</v>
      </c>
      <c r="CK373" s="25">
        <f>(RANK(CJ373,CJ369:CJ380,1)*17850625)+(RANK(K373,K369:K380,0)*274625)+(RANK(M373,M369:M380,0)*4225)+(RANK(AC373,AC369:AC380,1)*65)+RANK(C373,C369:C380,0)</f>
        <v>143092374</v>
      </c>
      <c r="CL373" s="25">
        <f>RANK(CK373,CK369:CK380,0)</f>
        <v>5</v>
      </c>
    </row>
    <row r="374" spans="1:90" x14ac:dyDescent="0.15">
      <c r="A374" s="25" t="str">
        <f>[1]DB!A374</f>
        <v>Mauer</v>
      </c>
      <c r="B374" s="25" t="str">
        <f>[1]DB!B374</f>
        <v>Mauer (6)</v>
      </c>
      <c r="C374" s="25">
        <f>[1]DB!C374</f>
        <v>33</v>
      </c>
      <c r="D374" s="25">
        <f t="shared" si="38"/>
        <v>2</v>
      </c>
      <c r="E374" s="25">
        <f t="shared" si="43"/>
        <v>1</v>
      </c>
      <c r="F374" s="25">
        <f>[1]DB!G374</f>
        <v>0</v>
      </c>
      <c r="G374" s="25">
        <f>IF(B6=13,DGET(A11:K75,"Dis E",S524:S525),F374)</f>
        <v>0</v>
      </c>
      <c r="H374" s="25">
        <f>[1]DB!I374</f>
        <v>0</v>
      </c>
      <c r="I374" s="25">
        <f>IF(B6=13,DGET(A11:K75,"Udm E",S524:S525),H374)</f>
        <v>0</v>
      </c>
      <c r="J374" s="25">
        <f>[1]DB!K374</f>
        <v>0</v>
      </c>
      <c r="K374" s="25">
        <f>IF(B6=13,DGET(A11:K75,"MR E",S524:S525),J374)</f>
        <v>0</v>
      </c>
      <c r="L374" s="25">
        <f>[1]DB!M374</f>
        <v>0</v>
      </c>
      <c r="M374" s="25">
        <f>IF(B6=13,DGET(A11:K75,"Res E",S524:S525),L374)</f>
        <v>1</v>
      </c>
      <c r="N374" s="25">
        <f>[1]DB!O374</f>
        <v>9</v>
      </c>
      <c r="O374" s="25">
        <f>IF(B6=13,IF(AND(G374=0,I374=0),N374+1,0),N374)</f>
        <v>10</v>
      </c>
      <c r="P374" s="25">
        <f>[1]DB!S374</f>
        <v>62</v>
      </c>
      <c r="Q374" s="25">
        <f>IF(A374="",0,DGET(A11:AF75,"Total",S524:S525))</f>
        <v>5</v>
      </c>
      <c r="R374" s="25">
        <f>IF(A374="",0,DGET(A11:AF75,"ES N",S524:S525))</f>
        <v>5</v>
      </c>
      <c r="S374" s="25">
        <f>IF(B6=13,IF(OR(G374=1,I374=1),0,P374+R374),P374)</f>
        <v>67</v>
      </c>
      <c r="T374" s="25">
        <f>[1]DB!V374</f>
        <v>66</v>
      </c>
      <c r="U374" s="25">
        <f>IF(A374="",0,DGET(A368:Q380,"Total N",S546:S547))</f>
        <v>6</v>
      </c>
      <c r="V374" s="25">
        <f>IF(B6=13,IF(OR(G374=1,I374=1),0,T374+U374),T374)</f>
        <v>72</v>
      </c>
      <c r="W374" s="25">
        <f>[1]DB!Y374</f>
        <v>7</v>
      </c>
      <c r="X374" s="25">
        <f t="shared" si="39"/>
        <v>0</v>
      </c>
      <c r="Y374" s="25">
        <f>IF(B6=13,IF(OR(G374=1,I374=1),0,W374+X374),W374)</f>
        <v>7</v>
      </c>
      <c r="Z374" s="25">
        <f>[1]DB!AC374</f>
        <v>6</v>
      </c>
      <c r="AA374" s="25">
        <f>IF(A374="",0,DGET(A11:AF75,"BU Pl.",S524:S525))</f>
        <v>25</v>
      </c>
      <c r="AB374" s="25">
        <f t="shared" si="40"/>
        <v>1631</v>
      </c>
      <c r="AC374" s="25">
        <f>IF(B6=13,RANK(AB374,AB369:AB380,1),Z374)</f>
        <v>4</v>
      </c>
      <c r="AD374" s="25">
        <f>IF(B6=13,IF(AA374&gt;DGET(A368:AC380,"BU N",S546:S547),1,IF(AA374=DGET(A368:AC380,"BU N",S546:S547),0,-1)),0)</f>
        <v>-1</v>
      </c>
      <c r="AE374" s="25">
        <f>IF(B6=13,IF(OR(G374=1,I374=1),0,IF(E374=D369,R374,[1]DB!AE374)),[1]DB!AE374)</f>
        <v>5</v>
      </c>
      <c r="AF374" s="25">
        <f>IF(B6=13,IF(OR(G374=1,I374=1),0,IF(E374=D369,U374,[1]DB!AF374)),[1]DB!AF374)</f>
        <v>6</v>
      </c>
      <c r="AG374" s="25">
        <f>IF(B6=13,IF(OR(G374=1,I374=1),0,IF(E374=D369,X374,[1]DB!AG374)),[1]DB!AG374)</f>
        <v>0</v>
      </c>
      <c r="AH374" s="25">
        <f>IF(B6=13,IF(OR(G374=1,I374=1),0,IF(E374=D369,AD374,[1]DB!AH374)),[1]DB!AH374)</f>
        <v>-1</v>
      </c>
      <c r="AI374" s="25">
        <f>IF(B6=13,IF(OR(G374=1,I374=1),0,IF(E374=D370,R374,[1]DB!AI374)),[1]DB!AI374)</f>
        <v>7</v>
      </c>
      <c r="AJ374" s="25">
        <f>IF(B6=13,IF(OR(G374=1,I374=1),0,IF(E374=D370,U374,[1]DB!AJ374)),[1]DB!AJ374)</f>
        <v>7</v>
      </c>
      <c r="AK374" s="25">
        <f>IF(B6=13,IF(OR(G374=1,I374=1),0,IF(E374=D370,X374,[1]DB!AK374)),[1]DB!AK374)</f>
        <v>1</v>
      </c>
      <c r="AL374" s="25">
        <f>IF(B6=13,IF(OR(G374=1,I374=1),0,IF(E374=D370,AD374,[1]DB!AL374)),[1]DB!AL374)</f>
        <v>0</v>
      </c>
      <c r="AM374" s="25">
        <f>IF(B6=13,IF(OR(G374=1,I374=1),0,IF(E374=D371,R374,[1]DB!AM374)),[1]DB!AM374)</f>
        <v>0</v>
      </c>
      <c r="AN374" s="25">
        <f>IF(B6=13,IF(OR(G374=1,I374=1),0,IF(E374=D371,U374,[1]DB!AN374)),[1]DB!AN374)</f>
        <v>0</v>
      </c>
      <c r="AO374" s="25">
        <f>IF(B6=13,IF(OR(G374=1,I374=1),0,IF(E374=D371,X374,[1]DB!AO374)),[1]DB!AO374)</f>
        <v>0</v>
      </c>
      <c r="AP374" s="25">
        <f>IF(B6=13,IF(OR(G374=1,I374=1),0,IF(E374=D371,AD374,[1]DB!AP374)),[1]DB!AP374)</f>
        <v>0</v>
      </c>
      <c r="AQ374" s="25">
        <f>IF(B6=13,IF(OR(G374=1,I374=1),0,IF(E374=D372,R374,[1]DB!AQ374)),[1]DB!AQ374)</f>
        <v>8</v>
      </c>
      <c r="AR374" s="25">
        <f>IF(B6=13,IF(OR(G374=1,I374=1),0,IF(E374=D372,U374,[1]DB!AR374)),[1]DB!AR374)</f>
        <v>9</v>
      </c>
      <c r="AS374" s="25">
        <f>IF(B6=13,IF(OR(G374=1,I374=1),0,IF(E374=D372,X374,[1]DB!AS374)),[1]DB!AS374)</f>
        <v>0</v>
      </c>
      <c r="AT374" s="25">
        <f>IF(B6=13,IF(OR(G374=1,I374=1),0,IF(E374=D372,AD374,[1]DB!AT374)),[1]DB!AT374)</f>
        <v>-1</v>
      </c>
      <c r="AU374" s="25">
        <f>IF(B6=13,IF(OR(G374=1,I374=1),0,IF(E374=D373,R374,[1]DB!AU374)),[1]DB!AU374)</f>
        <v>5</v>
      </c>
      <c r="AV374" s="25">
        <f>IF(B6=13,IF(OR(G374=1,I374=1),0,IF(E374=D373,U374,[1]DB!AV374)),[1]DB!AV374)</f>
        <v>6</v>
      </c>
      <c r="AW374" s="25">
        <f>IF(B6=13,IF(OR(G374=1,I374=1),0,IF(E374=D373,X374,[1]DB!AW374)),[1]DB!AW374)</f>
        <v>0</v>
      </c>
      <c r="AX374" s="25">
        <f>IF(B6=13,IF(OR(G374=1,I374=1),0,IF(E374=D373,AD374,[1]DB!AX374)),[1]DB!AX374)</f>
        <v>-1</v>
      </c>
      <c r="AY374" s="25">
        <f>IF(B6=13,IF(OR(G374=1,I374=1),0,IF(E374=D374,R374,[1]DB!AY374)),[1]DB!AY374)</f>
        <v>0</v>
      </c>
      <c r="AZ374" s="25">
        <f>IF(B6=13,IF(OR(G374=1,I374=1),0,IF(E374=D374,U374,[1]DB!AZ374)),[1]DB!AZ374)</f>
        <v>0</v>
      </c>
      <c r="BA374" s="25">
        <f>IF(B6=13,IF(OR(G374=1,I374=1),0,IF(E374=D374,X374,[1]DB!BA374)),[1]DB!BA374)</f>
        <v>0</v>
      </c>
      <c r="BB374" s="25">
        <f>IF(B6=13,IF(OR(G374=1,I374=1),0,IF(E374=D374,AD374,[1]DB!BB374)),[1]DB!BB374)</f>
        <v>0</v>
      </c>
      <c r="BC374" s="25">
        <f>IF(B6=13,IF(OR(G374=1,I374=1),0,IF(E374=D375,R374,[1]DB!BC374)),[1]DB!BC374)</f>
        <v>6</v>
      </c>
      <c r="BD374" s="25">
        <f>IF(B6=13,IF(OR(G374=1,I374=1),0,IF(E374=D375,U374,[1]DB!BD374)),[1]DB!BD374)</f>
        <v>8</v>
      </c>
      <c r="BE374" s="25">
        <f>IF(B6=13,IF(OR(G374=1,I374=1),0,IF(E374=D375,X374,[1]DB!BE374)),[1]DB!BE374)</f>
        <v>0</v>
      </c>
      <c r="BF374" s="25">
        <f>IF(B6=13,IF(OR(G374=1,I374=1),0,IF(E374=D375,AD374,[1]DB!BF374)),[1]DB!BF374)</f>
        <v>-1</v>
      </c>
      <c r="BG374" s="25">
        <f>IF(B6=13,IF(OR(G374=1,I374=1),0,IF(E374=D376,R374,[1]DB!BG374)),[1]DB!BG374)</f>
        <v>7</v>
      </c>
      <c r="BH374" s="25">
        <f>IF(B6=13,IF(OR(G374=1,I374=1),0,IF(E374=D376,U374,[1]DB!BH374)),[1]DB!BH374)</f>
        <v>6</v>
      </c>
      <c r="BI374" s="25">
        <f>IF(B6=13,IF(OR(G374=1,I374=1),0,IF(E374=D376,X374,[1]DB!BI374)),[1]DB!BI374)</f>
        <v>3</v>
      </c>
      <c r="BJ374" s="25">
        <f>IF(B6=13,IF(OR(G374=1,I374=1),0,IF(E374=D376,AD374,[1]DB!BJ374)),[1]DB!BJ374)</f>
        <v>1</v>
      </c>
      <c r="BK374" s="25">
        <f>IF(B6=13,IF(OR(G374=1,I374=1),0,IF(E374=D377,R374,[1]DB!BK374)),[1]DB!BK374)</f>
        <v>6</v>
      </c>
      <c r="BL374" s="25">
        <f>IF(B6=13,IF(OR(G374=1,I374=1),0,IF(E374=D377,U374,[1]DB!BL374)),[1]DB!BL374)</f>
        <v>7</v>
      </c>
      <c r="BM374" s="25">
        <f>IF(B6=13,IF(OR(G374=1,I374=1),0,IF(E374=D377,X374,[1]DB!BM374)),[1]DB!BM374)</f>
        <v>0</v>
      </c>
      <c r="BN374" s="25">
        <f>IF(B6=13,IF(OR(G374=1,I374=1),0,IF(E374=D377,AD374,[1]DB!BN374)),[1]DB!BN374)</f>
        <v>-1</v>
      </c>
      <c r="BO374" s="25">
        <f>IF(B6=13,IF(OR(G374=1,I374=1),0,IF(E374=D378,R374,[1]DB!BO374)),[1]DB!BO374)</f>
        <v>8</v>
      </c>
      <c r="BP374" s="25">
        <f>IF(B6=13,IF(OR(G374=1,I374=1),0,IF(E374=D378,U374,[1]DB!BP374)),[1]DB!BP374)</f>
        <v>8</v>
      </c>
      <c r="BQ374" s="25">
        <f>IF(B6=13,IF(OR(G374=1,I374=1),0,IF(E374=D378,X374,[1]DB!BQ374)),[1]DB!BQ374)</f>
        <v>1</v>
      </c>
      <c r="BR374" s="25">
        <f>IF(B6=13,IF(OR(G374=1,I374=1),0,IF(E374=D378,AD374,[1]DB!BR374)),[1]DB!BR374)</f>
        <v>-1</v>
      </c>
      <c r="BS374" s="25">
        <f>IF(B6=13,IF(OR(G374=1,I374=1),0,IF(E374=D379,R374,[1]DB!BS374)),[1]DB!BS374)</f>
        <v>8</v>
      </c>
      <c r="BT374" s="25">
        <f>IF(B6=13,IF(OR(G374=1,I374=1),0,IF(E374=D379,U374,[1]DB!BT374)),[1]DB!BT374)</f>
        <v>8</v>
      </c>
      <c r="BU374" s="25">
        <f>IF(B6=13,IF(OR(G374=1,I374=1),0,IF(E374=D379,X374,[1]DB!BU374)),[1]DB!BU374)</f>
        <v>1</v>
      </c>
      <c r="BV374" s="25">
        <f>IF(B6=13,IF(OR(G374=1,I374=1),0,IF(E374=D379,AD374,[1]DB!BV374)),[1]DB!BV374)</f>
        <v>0</v>
      </c>
      <c r="BW374" s="25">
        <f>IF(B6=13,IF(OR(G374=1,I374=1),0,IF(E374=D380,R374,[1]DB!BW374)),[1]DB!BW374)</f>
        <v>7</v>
      </c>
      <c r="BX374" s="25">
        <f>IF(B6=13,IF(OR(G374=1,I374=1),0,IF(E374=D380,U374,[1]DB!BX374)),[1]DB!BX374)</f>
        <v>7</v>
      </c>
      <c r="BY374" s="25">
        <f>IF(B6=13,IF(OR(G374=1,I374=1),0,IF(E374=D380,X374,[1]DB!BY374)),[1]DB!BY374)</f>
        <v>1</v>
      </c>
      <c r="BZ374" s="25">
        <f>IF(B6=13,IF(OR(G374=1,I374=1),0,IF(E374=D380,AD374,[1]DB!BZ374)),[1]DB!BZ374)</f>
        <v>-1</v>
      </c>
      <c r="CA374" s="25">
        <f>(RANK(Y374,Y369:Y380,1)*169)+(RANK(S374,S369:S380,1)*13)+RANK(V374,V369:V380,0)</f>
        <v>235</v>
      </c>
      <c r="CB374" s="25">
        <f>RANK(CA374,CA369:CA380,1)</f>
        <v>1</v>
      </c>
      <c r="CC374" s="25">
        <f>IF(CB374=CB369,AE374,0)+IF(CB374=CB370,AI374,0)+IF(CB374=CB371,AM374,0)+IF(CB374=CB372,AQ374,0)+IF(CB374=CB373,AU374,0)+IF(CB374=CB374,AY374,0)+IF(CB374=CB375,BC374,0)+IF(CB374=CB376,BG374,0)+IF(CB374=CB377,BK374,0)+IF(CB374=CB378,BO374,0)+IF(CB374=CB379,BS374,0)+IF(CB374=CB380,BW374,0)</f>
        <v>0</v>
      </c>
      <c r="CD374" s="25">
        <f>IF(CB374=CB369,AF374,0)+IF(CB374=CB370,AJ374,0)+IF(CB374=CB371,AN374,0)+IF(CB374=CB372,AR374,0)+IF(CB374=CB373,AV374,0)+IF(CB374=CB374,AZ374,0)+IF(CB374=CB375,BD374,0)+IF(CB374=CB376,BH374,0)+IF(CB374=CB377,BL374,0)+IF(CB374=CB378,BP374,0)+IF(CB374=CB379,BT374,0)+IF(CB374=CB380,BX374,0)</f>
        <v>0</v>
      </c>
      <c r="CE374" s="25">
        <f>IF(CB374=CB369,AG374,0)+IF(CB374=CB370,AK374,0)+IF(CB374=CB371,AO374,0)+IF(CB374=CB372,AS374,0)+IF(CB374=CB373,AW374,0)+IF(CB374=CB374,BA374,0)+IF(CB374=CB375,BE374,0)+IF(CB374=CB376,BI374,0)+IF(CB374=CB377,BM374,0)+IF(CB374=CB378,BQ374,0)+IF(CB374=CB379,BU374,0)+IF(CB374=CB380,BY374,0)</f>
        <v>0</v>
      </c>
      <c r="CF374" s="25">
        <f>(RANK(CE374,CE369:CE380,1)*169)+(RANK(CC374,CC369:CC380,1)*13)+RANK(CD374,CD369:CD380,0)</f>
        <v>183</v>
      </c>
      <c r="CG374" s="25">
        <f>CB374+(RANK(CF374,CF369:CF380,1)*0.01)</f>
        <v>1.01</v>
      </c>
      <c r="CH374" s="25">
        <f>IF(COUNTIF(CG369:CG380,CG374)=2,IF(CG374=CG369,1,0)+IF(CG374=CG370,2,0)+IF(CG374=CG371,3,0)+IF(CG374=CG372,4,0)+IF(CG374=CG373,5,0)+IF(CG374=CG374,6,0)+IF(CG374=CG375,7,0)+IF(CG374=CG376,8,0)+IF(CG374=CG377,9,0)+IF(CG374=CG378,10,0)+IF(CG374=CG379,11,0)+IF(CG374=CG380,12,0)-6,0)</f>
        <v>0</v>
      </c>
      <c r="CI374" s="25">
        <f t="shared" si="41"/>
        <v>0</v>
      </c>
      <c r="CJ374" s="25">
        <f t="shared" si="42"/>
        <v>1.01</v>
      </c>
      <c r="CK374" s="25">
        <f>(RANK(CJ374,CJ369:CJ380,1)*17850625)+(RANK(K374,K369:K380,0)*274625)+(RANK(M374,M369:M380,0)*4225)+(RANK(AC374,AC369:AC380,1)*65)+RANK(C374,C369:C380,0)</f>
        <v>18129741</v>
      </c>
      <c r="CL374" s="25">
        <f>RANK(CK374,CK369:CK380,0)</f>
        <v>12</v>
      </c>
    </row>
    <row r="375" spans="1:90" x14ac:dyDescent="0.15">
      <c r="A375" s="25" t="str">
        <f>[1]DB!A375</f>
        <v>Agger</v>
      </c>
      <c r="B375" s="25" t="str">
        <f>[1]DB!B375</f>
        <v>Agger (6)</v>
      </c>
      <c r="C375" s="25">
        <f>[1]DB!C375</f>
        <v>1</v>
      </c>
      <c r="D375" s="25">
        <f t="shared" si="38"/>
        <v>7</v>
      </c>
      <c r="E375" s="25">
        <f t="shared" si="43"/>
        <v>8</v>
      </c>
      <c r="F375" s="25">
        <f>[1]DB!G375</f>
        <v>0</v>
      </c>
      <c r="G375" s="25">
        <f>IF(B6=13,DGET(A11:K75,"Dis E",T524:T525),F375)</f>
        <v>0</v>
      </c>
      <c r="H375" s="25">
        <f>[1]DB!I375</f>
        <v>0</v>
      </c>
      <c r="I375" s="25">
        <f>IF(B6=13,DGET(A11:K75,"Udm E",T524:T525),H375)</f>
        <v>0</v>
      </c>
      <c r="J375" s="25">
        <f>[1]DB!K375</f>
        <v>0</v>
      </c>
      <c r="K375" s="25">
        <f>IF(B6=13,DGET(A11:K75,"MR E",T524:T525),J375)</f>
        <v>0</v>
      </c>
      <c r="L375" s="25">
        <f>[1]DB!M375</f>
        <v>0</v>
      </c>
      <c r="M375" s="25">
        <f>IF(B6=13,DGET(A11:K75,"Res E",T524:T525),L375)</f>
        <v>0</v>
      </c>
      <c r="N375" s="25">
        <f>[1]DB!O375</f>
        <v>9</v>
      </c>
      <c r="O375" s="25">
        <f>IF(B6=13,IF(AND(G375=0,I375=0),N375+1,0),N375)</f>
        <v>10</v>
      </c>
      <c r="P375" s="25">
        <f>[1]DB!S375</f>
        <v>59</v>
      </c>
      <c r="Q375" s="25">
        <f>IF(A375="",0,DGET(A11:AF75,"Total",T524:T525))</f>
        <v>4</v>
      </c>
      <c r="R375" s="25">
        <f>IF(A375="",0,DGET(A11:AF75,"ES N",T524:T525))</f>
        <v>4</v>
      </c>
      <c r="S375" s="25">
        <f>IF(B6=13,IF(OR(G375=1,I375=1),0,P375+R375),P375)</f>
        <v>63</v>
      </c>
      <c r="T375" s="25">
        <f>[1]DB!V375</f>
        <v>59</v>
      </c>
      <c r="U375" s="25">
        <f>IF(A375="",0,DGET(A368:Q380,"Total N",T546:T547))</f>
        <v>5</v>
      </c>
      <c r="V375" s="25">
        <f>IF(B6=13,IF(OR(G375=1,I375=1),0,T375+U375),T375)</f>
        <v>64</v>
      </c>
      <c r="W375" s="25">
        <f>[1]DB!Y375</f>
        <v>11</v>
      </c>
      <c r="X375" s="25">
        <f t="shared" si="39"/>
        <v>0</v>
      </c>
      <c r="Y375" s="25">
        <f>IF(B6=13,IF(OR(G375=1,I375=1),0,W375+X375),W375)</f>
        <v>11</v>
      </c>
      <c r="Z375" s="25">
        <f>[1]DB!AC375</f>
        <v>2</v>
      </c>
      <c r="AA375" s="25">
        <f>IF(A375="",0,DGET(A11:AF75,"BU Pl.",T524:T525))</f>
        <v>24</v>
      </c>
      <c r="AB375" s="25">
        <f t="shared" si="40"/>
        <v>1562</v>
      </c>
      <c r="AC375" s="25">
        <f>IF(B6=13,RANK(AB375,AB369:AB380,1),Z375)</f>
        <v>3</v>
      </c>
      <c r="AD375" s="25">
        <f>IF(B6=13,IF(AA375&gt;DGET(A368:AC380,"BU N",T546:T547),1,IF(AA375=DGET(A368:AC380,"BU N",T546:T547),0,-1)),0)</f>
        <v>-1</v>
      </c>
      <c r="AE375" s="25">
        <f>IF(B6=13,IF(OR(G375=1,I375=1),0,IF(E375=D369,R375,[1]DB!AE375)),[1]DB!AE375)</f>
        <v>6</v>
      </c>
      <c r="AF375" s="25">
        <f>IF(B6=13,IF(OR(G375=1,I375=1),0,IF(E375=D369,U375,[1]DB!AF375)),[1]DB!AF375)</f>
        <v>8</v>
      </c>
      <c r="AG375" s="25">
        <f>IF(B6=13,IF(OR(G375=1,I375=1),0,IF(E375=D369,X375,[1]DB!AG375)),[1]DB!AG375)</f>
        <v>0</v>
      </c>
      <c r="AH375" s="25">
        <f>IF(B6=13,IF(OR(G375=1,I375=1),0,IF(E375=D369,AD375,[1]DB!AH375)),[1]DB!AH375)</f>
        <v>-1</v>
      </c>
      <c r="AI375" s="25">
        <f>IF(B6=13,IF(OR(G375=1,I375=1),0,IF(E375=D370,R375,[1]DB!AI375)),[1]DB!AI375)</f>
        <v>6</v>
      </c>
      <c r="AJ375" s="25">
        <f>IF(B6=13,IF(OR(G375=1,I375=1),0,IF(E375=D370,U375,[1]DB!AJ375)),[1]DB!AJ375)</f>
        <v>6</v>
      </c>
      <c r="AK375" s="25">
        <f>IF(B6=13,IF(OR(G375=1,I375=1),0,IF(E375=D370,X375,[1]DB!AK375)),[1]DB!AK375)</f>
        <v>1</v>
      </c>
      <c r="AL375" s="25">
        <f>IF(B6=13,IF(OR(G375=1,I375=1),0,IF(E375=D370,AD375,[1]DB!AL375)),[1]DB!AL375)</f>
        <v>0</v>
      </c>
      <c r="AM375" s="25">
        <f>IF(B6=13,IF(OR(G375=1,I375=1),0,IF(E375=D371,R375,[1]DB!AM375)),[1]DB!AM375)</f>
        <v>7</v>
      </c>
      <c r="AN375" s="25">
        <f>IF(B6=13,IF(OR(G375=1,I375=1),0,IF(E375=D371,U375,[1]DB!AN375)),[1]DB!AN375)</f>
        <v>5</v>
      </c>
      <c r="AO375" s="25">
        <f>IF(B6=13,IF(OR(G375=1,I375=1),0,IF(E375=D371,X375,[1]DB!AO375)),[1]DB!AO375)</f>
        <v>3</v>
      </c>
      <c r="AP375" s="25">
        <f>IF(B6=13,IF(OR(G375=1,I375=1),0,IF(E375=D371,AD375,[1]DB!AP375)),[1]DB!AP375)</f>
        <v>1</v>
      </c>
      <c r="AQ375" s="25">
        <f>IF(B6=13,IF(OR(G375=1,I375=1),0,IF(E375=D372,R375,[1]DB!AQ375)),[1]DB!AQ375)</f>
        <v>7</v>
      </c>
      <c r="AR375" s="25">
        <f>IF(B6=13,IF(OR(G375=1,I375=1),0,IF(E375=D372,U375,[1]DB!AR375)),[1]DB!AR375)</f>
        <v>6</v>
      </c>
      <c r="AS375" s="25">
        <f>IF(B6=13,IF(OR(G375=1,I375=1),0,IF(E375=D372,X375,[1]DB!AS375)),[1]DB!AS375)</f>
        <v>3</v>
      </c>
      <c r="AT375" s="25">
        <f>IF(B6=13,IF(OR(G375=1,I375=1),0,IF(E375=D372,AD375,[1]DB!AT375)),[1]DB!AT375)</f>
        <v>1</v>
      </c>
      <c r="AU375" s="25">
        <f>IF(B6=13,IF(OR(G375=1,I375=1),0,IF(E375=D373,R375,[1]DB!AU375)),[1]DB!AU375)</f>
        <v>5</v>
      </c>
      <c r="AV375" s="25">
        <f>IF(B6=13,IF(OR(G375=1,I375=1),0,IF(E375=D373,U375,[1]DB!AV375)),[1]DB!AV375)</f>
        <v>6</v>
      </c>
      <c r="AW375" s="25">
        <f>IF(B6=13,IF(OR(G375=1,I375=1),0,IF(E375=D373,X375,[1]DB!AW375)),[1]DB!AW375)</f>
        <v>0</v>
      </c>
      <c r="AX375" s="25">
        <f>IF(B6=13,IF(OR(G375=1,I375=1),0,IF(E375=D373,AD375,[1]DB!AX375)),[1]DB!AX375)</f>
        <v>-1</v>
      </c>
      <c r="AY375" s="25">
        <f>IF(B6=13,IF(OR(G375=1,I375=1),0,IF(E375=D374,R375,[1]DB!AY375)),[1]DB!AY375)</f>
        <v>8</v>
      </c>
      <c r="AZ375" s="25">
        <f>IF(B6=13,IF(OR(G375=1,I375=1),0,IF(E375=D374,U375,[1]DB!AZ375)),[1]DB!AZ375)</f>
        <v>6</v>
      </c>
      <c r="BA375" s="25">
        <f>IF(B6=13,IF(OR(G375=1,I375=1),0,IF(E375=D374,X375,[1]DB!BA375)),[1]DB!BA375)</f>
        <v>3</v>
      </c>
      <c r="BB375" s="25">
        <f>IF(B6=13,IF(OR(G375=1,I375=1),0,IF(E375=D374,AD375,[1]DB!BB375)),[1]DB!BB375)</f>
        <v>1</v>
      </c>
      <c r="BC375" s="25">
        <f>IF(B6=13,IF(OR(G375=1,I375=1),0,IF(E375=D375,R375,[1]DB!BC375)),[1]DB!BC375)</f>
        <v>0</v>
      </c>
      <c r="BD375" s="25">
        <f>IF(B6=13,IF(OR(G375=1,I375=1),0,IF(E375=D375,U375,[1]DB!BD375)),[1]DB!BD375)</f>
        <v>0</v>
      </c>
      <c r="BE375" s="25">
        <f>IF(B6=13,IF(OR(G375=1,I375=1),0,IF(E375=D375,X375,[1]DB!BE375)),[1]DB!BE375)</f>
        <v>0</v>
      </c>
      <c r="BF375" s="25">
        <f>IF(B6=13,IF(OR(G375=1,I375=1),0,IF(E375=D375,AD375,[1]DB!BF375)),[1]DB!BF375)</f>
        <v>0</v>
      </c>
      <c r="BG375" s="25">
        <f>IF(B6=13,IF(OR(G375=1,I375=1),0,IF(E375=D376,R375,[1]DB!BG375)),[1]DB!BG375)</f>
        <v>5</v>
      </c>
      <c r="BH375" s="25">
        <f>IF(B6=13,IF(OR(G375=1,I375=1),0,IF(E375=D376,U375,[1]DB!BH375)),[1]DB!BH375)</f>
        <v>6</v>
      </c>
      <c r="BI375" s="25">
        <f>IF(B6=13,IF(OR(G375=1,I375=1),0,IF(E375=D376,X375,[1]DB!BI375)),[1]DB!BI375)</f>
        <v>0</v>
      </c>
      <c r="BJ375" s="25">
        <f>IF(B6=13,IF(OR(G375=1,I375=1),0,IF(E375=D376,AD375,[1]DB!BJ375)),[1]DB!BJ375)</f>
        <v>-1</v>
      </c>
      <c r="BK375" s="25">
        <f>IF(B6=13,IF(OR(G375=1,I375=1),0,IF(E375=D377,R375,[1]DB!BK375)),[1]DB!BK375)</f>
        <v>7</v>
      </c>
      <c r="BL375" s="25">
        <f>IF(B6=13,IF(OR(G375=1,I375=1),0,IF(E375=D377,U375,[1]DB!BL375)),[1]DB!BL375)</f>
        <v>8</v>
      </c>
      <c r="BM375" s="25">
        <f>IF(B6=13,IF(OR(G375=1,I375=1),0,IF(E375=D377,X375,[1]DB!BM375)),[1]DB!BM375)</f>
        <v>0</v>
      </c>
      <c r="BN375" s="25">
        <f>IF(B6=13,IF(OR(G375=1,I375=1),0,IF(E375=D377,AD375,[1]DB!BN375)),[1]DB!BN375)</f>
        <v>-1</v>
      </c>
      <c r="BO375" s="25">
        <f>IF(B6=13,IF(OR(G375=1,I375=1),0,IF(E375=D378,R375,[1]DB!BO375)),[1]DB!BO375)</f>
        <v>0</v>
      </c>
      <c r="BP375" s="25">
        <f>IF(B6=13,IF(OR(G375=1,I375=1),0,IF(E375=D378,U375,[1]DB!BP375)),[1]DB!BP375)</f>
        <v>0</v>
      </c>
      <c r="BQ375" s="25">
        <f>IF(B6=13,IF(OR(G375=1,I375=1),0,IF(E375=D378,X375,[1]DB!BQ375)),[1]DB!BQ375)</f>
        <v>0</v>
      </c>
      <c r="BR375" s="25">
        <f>IF(B6=13,IF(OR(G375=1,I375=1),0,IF(E375=D378,AD375,[1]DB!BR375)),[1]DB!BR375)</f>
        <v>0</v>
      </c>
      <c r="BS375" s="25">
        <f>IF(B6=13,IF(OR(G375=1,I375=1),0,IF(E375=D379,R375,[1]DB!BS375)),[1]DB!BS375)</f>
        <v>8</v>
      </c>
      <c r="BT375" s="25">
        <f>IF(B6=13,IF(OR(G375=1,I375=1),0,IF(E375=D379,U375,[1]DB!BT375)),[1]DB!BT375)</f>
        <v>8</v>
      </c>
      <c r="BU375" s="25">
        <f>IF(B6=13,IF(OR(G375=1,I375=1),0,IF(E375=D379,X375,[1]DB!BU375)),[1]DB!BU375)</f>
        <v>1</v>
      </c>
      <c r="BV375" s="25">
        <f>IF(B6=13,IF(OR(G375=1,I375=1),0,IF(E375=D379,AD375,[1]DB!BV375)),[1]DB!BV375)</f>
        <v>-1</v>
      </c>
      <c r="BW375" s="25">
        <f>IF(B6=13,IF(OR(G375=1,I375=1),0,IF(E375=D380,R375,[1]DB!BW375)),[1]DB!BW375)</f>
        <v>4</v>
      </c>
      <c r="BX375" s="25">
        <f>IF(B6=13,IF(OR(G375=1,I375=1),0,IF(E375=D380,U375,[1]DB!BX375)),[1]DB!BX375)</f>
        <v>5</v>
      </c>
      <c r="BY375" s="25">
        <f>IF(B6=13,IF(OR(G375=1,I375=1),0,IF(E375=D380,X375,[1]DB!BY375)),[1]DB!BY375)</f>
        <v>0</v>
      </c>
      <c r="BZ375" s="25">
        <f>IF(B6=13,IF(OR(G375=1,I375=1),0,IF(E375=D380,AD375,[1]DB!BZ375)),[1]DB!BZ375)</f>
        <v>-1</v>
      </c>
      <c r="CA375" s="25">
        <f>(RANK(Y375,Y369:Y380,1)*169)+(RANK(S375,S369:S380,1)*13)+RANK(V375,V369:V380,0)</f>
        <v>531</v>
      </c>
      <c r="CB375" s="25">
        <f>RANK(CA375,CA369:CA380,1)</f>
        <v>3</v>
      </c>
      <c r="CC375" s="25">
        <f>IF(CB375=CB369,AE375,0)+IF(CB375=CB370,AI375,0)+IF(CB375=CB371,AM375,0)+IF(CB375=CB372,AQ375,0)+IF(CB375=CB373,AU375,0)+IF(CB375=CB374,AY375,0)+IF(CB375=CB375,BC375,0)+IF(CB375=CB376,BG375,0)+IF(CB375=CB377,BK375,0)+IF(CB375=CB378,BO375,0)+IF(CB375=CB379,BS375,0)+IF(CB375=CB380,BW375,0)</f>
        <v>0</v>
      </c>
      <c r="CD375" s="25">
        <f>IF(CB375=CB369,AF375,0)+IF(CB375=CB370,AJ375,0)+IF(CB375=CB371,AN375,0)+IF(CB375=CB372,AR375,0)+IF(CB375=CB373,AV375,0)+IF(CB375=CB374,AZ375,0)+IF(CB375=CB375,BD375,0)+IF(CB375=CB376,BH375,0)+IF(CB375=CB377,BL375,0)+IF(CB375=CB378,BP375,0)+IF(CB375=CB379,BT375,0)+IF(CB375=CB380,BX375,0)</f>
        <v>0</v>
      </c>
      <c r="CE375" s="25">
        <f>IF(CB375=CB369,AG375,0)+IF(CB375=CB370,AK375,0)+IF(CB375=CB371,AO375,0)+IF(CB375=CB372,AS375,0)+IF(CB375=CB373,AW375,0)+IF(CB375=CB374,BA375,0)+IF(CB375=CB375,BE375,0)+IF(CB375=CB376,BI375,0)+IF(CB375=CB377,BM375,0)+IF(CB375=CB378,BQ375,0)+IF(CB375=CB379,BU375,0)+IF(CB375=CB380,BY375,0)</f>
        <v>0</v>
      </c>
      <c r="CF375" s="25">
        <f>(RANK(CE375,CE369:CE380,1)*169)+(RANK(CC375,CC369:CC380,1)*13)+RANK(CD375,CD369:CD380,0)</f>
        <v>183</v>
      </c>
      <c r="CG375" s="25">
        <f>CB375+(RANK(CF375,CF369:CF380,1)*0.01)</f>
        <v>3.01</v>
      </c>
      <c r="CH375" s="25">
        <f>IF(COUNTIF(CG369:CG380,CG375)=2,IF(CG375=CG369,1,0)+IF(CG375=CG370,2,0)+IF(CG375=CG371,3,0)+IF(CG375=CG372,4,0)+IF(CG375=CG373,5,0)+IF(CG375=CG374,6,0)+IF(CG375=CG375,7,0)+IF(CG375=CG376,8,0)+IF(CG375=CG377,9,0)+IF(CG375=CG378,10,0)+IF(CG375=CG379,11,0)+IF(CG375=CG380,12,0)-7,0)</f>
        <v>0</v>
      </c>
      <c r="CI375" s="25">
        <f t="shared" si="41"/>
        <v>0</v>
      </c>
      <c r="CJ375" s="25">
        <f t="shared" si="42"/>
        <v>3.01</v>
      </c>
      <c r="CK375" s="25">
        <f>(RANK(CJ375,CJ369:CJ380,1)*17850625)+(RANK(K375,K369:K380,0)*274625)+(RANK(M375,M369:M380,0)*4225)+(RANK(AC375,AC369:AC380,1)*65)+RANK(C375,C369:C380,0)</f>
        <v>53839382</v>
      </c>
      <c r="CL375" s="25">
        <f>RANK(CK375,CK369:CK380,0)</f>
        <v>10</v>
      </c>
    </row>
    <row r="376" spans="1:90" x14ac:dyDescent="0.15">
      <c r="A376" s="25" t="str">
        <f>[1]DB!A376</f>
        <v>LPHJ</v>
      </c>
      <c r="B376" s="25" t="str">
        <f>[1]DB!B376</f>
        <v>LPHJ (6)</v>
      </c>
      <c r="C376" s="25">
        <f>[1]DB!C376</f>
        <v>29</v>
      </c>
      <c r="D376" s="25">
        <f t="shared" si="38"/>
        <v>4</v>
      </c>
      <c r="E376" s="25">
        <f t="shared" si="43"/>
        <v>3</v>
      </c>
      <c r="F376" s="25">
        <f>[1]DB!G376</f>
        <v>0</v>
      </c>
      <c r="G376" s="25">
        <f>IF(B6=13,DGET(A11:K75,"Dis E",U524:U525),F376)</f>
        <v>0</v>
      </c>
      <c r="H376" s="25">
        <f>[1]DB!I376</f>
        <v>0</v>
      </c>
      <c r="I376" s="25">
        <f>IF(B6=13,DGET(A11:K75,"Udm E",U524:U525),H376)</f>
        <v>0</v>
      </c>
      <c r="J376" s="25">
        <f>[1]DB!K376</f>
        <v>0</v>
      </c>
      <c r="K376" s="25">
        <f>IF(B6=13,DGET(A11:K75,"MR E",U524:U525),J376)</f>
        <v>0</v>
      </c>
      <c r="L376" s="25">
        <f>[1]DB!M376</f>
        <v>0</v>
      </c>
      <c r="M376" s="25">
        <f>IF(B6=13,DGET(A11:K75,"Res E",U524:U525),L376)</f>
        <v>0</v>
      </c>
      <c r="N376" s="25">
        <f>[1]DB!O376</f>
        <v>9</v>
      </c>
      <c r="O376" s="25">
        <f>IF(B6=13,IF(AND(G376=0,I376=0),N376+1,0),N376)</f>
        <v>10</v>
      </c>
      <c r="P376" s="25">
        <f>[1]DB!S376</f>
        <v>62</v>
      </c>
      <c r="Q376" s="25">
        <f>IF(A376="",0,DGET(A11:AF75,"Total",U524:U525))</f>
        <v>6</v>
      </c>
      <c r="R376" s="25">
        <f>IF(A376="",0,DGET(A11:AF75,"ES N",U524:U525))</f>
        <v>6</v>
      </c>
      <c r="S376" s="25">
        <f>IF(B6=13,IF(OR(G376=1,I376=1),0,P376+R376),P376)</f>
        <v>68</v>
      </c>
      <c r="T376" s="25">
        <f>[1]DB!V376</f>
        <v>61</v>
      </c>
      <c r="U376" s="25">
        <f>IF(A376="",0,DGET(A368:Q380,"Total N",U546:U547))</f>
        <v>4</v>
      </c>
      <c r="V376" s="25">
        <f>IF(B6=13,IF(OR(G376=1,I376=1),0,T376+U376),T376)</f>
        <v>65</v>
      </c>
      <c r="W376" s="25">
        <f>[1]DB!Y376</f>
        <v>14</v>
      </c>
      <c r="X376" s="25">
        <f t="shared" si="39"/>
        <v>3</v>
      </c>
      <c r="Y376" s="25">
        <f>IF(B6=13,IF(OR(G376=1,I376=1),0,W376+X376),W376)</f>
        <v>17</v>
      </c>
      <c r="Z376" s="25">
        <f>[1]DB!AC376</f>
        <v>4</v>
      </c>
      <c r="AA376" s="25">
        <f>IF(A376="",0,DGET(A11:AF75,"BU Pl.",U524:U525))</f>
        <v>52</v>
      </c>
      <c r="AB376" s="25">
        <f t="shared" si="40"/>
        <v>3384</v>
      </c>
      <c r="AC376" s="25">
        <f>IF(B6=13,RANK(AB376,AB369:AB380,1),Z376)</f>
        <v>9</v>
      </c>
      <c r="AD376" s="25">
        <f>IF(B6=13,IF(AA376&gt;DGET(A368:AC380,"BU N",U546:U547),1,IF(AA376=DGET(A368:AC380,"BU N",U546:U547),0,-1)),0)</f>
        <v>1</v>
      </c>
      <c r="AE376" s="25">
        <f>IF(B6=13,IF(OR(G376=1,I376=1),0,IF(E376=D369,R376,[1]DB!AE376)),[1]DB!AE376)</f>
        <v>8</v>
      </c>
      <c r="AF376" s="25">
        <f>IF(B6=13,IF(OR(G376=1,I376=1),0,IF(E376=D369,U376,[1]DB!AF376)),[1]DB!AF376)</f>
        <v>9</v>
      </c>
      <c r="AG376" s="25">
        <f>IF(B6=13,IF(OR(G376=1,I376=1),0,IF(E376=D369,X376,[1]DB!AG376)),[1]DB!AG376)</f>
        <v>0</v>
      </c>
      <c r="AH376" s="25">
        <f>IF(B6=13,IF(OR(G376=1,I376=1),0,IF(E376=D369,AD376,[1]DB!AH376)),[1]DB!AH376)</f>
        <v>-1</v>
      </c>
      <c r="AI376" s="25">
        <f>IF(B6=13,IF(OR(G376=1,I376=1),0,IF(E376=D370,R376,[1]DB!AI376)),[1]DB!AI376)</f>
        <v>7</v>
      </c>
      <c r="AJ376" s="25">
        <f>IF(B6=13,IF(OR(G376=1,I376=1),0,IF(E376=D370,U376,[1]DB!AJ376)),[1]DB!AJ376)</f>
        <v>7</v>
      </c>
      <c r="AK376" s="25">
        <f>IF(B6=13,IF(OR(G376=1,I376=1),0,IF(E376=D370,X376,[1]DB!AK376)),[1]DB!AK376)</f>
        <v>1</v>
      </c>
      <c r="AL376" s="25">
        <f>IF(B6=13,IF(OR(G376=1,I376=1),0,IF(E376=D370,AD376,[1]DB!AL376)),[1]DB!AL376)</f>
        <v>-1</v>
      </c>
      <c r="AM376" s="25">
        <f>IF(B6=13,IF(OR(G376=1,I376=1),0,IF(E376=D371,R376,[1]DB!AM376)),[1]DB!AM376)</f>
        <v>6</v>
      </c>
      <c r="AN376" s="25">
        <f>IF(B6=13,IF(OR(G376=1,I376=1),0,IF(E376=D371,U376,[1]DB!AN376)),[1]DB!AN376)</f>
        <v>4</v>
      </c>
      <c r="AO376" s="25">
        <f>IF(B6=13,IF(OR(G376=1,I376=1),0,IF(E376=D371,X376,[1]DB!AO376)),[1]DB!AO376)</f>
        <v>3</v>
      </c>
      <c r="AP376" s="25">
        <f>IF(B6=13,IF(OR(G376=1,I376=1),0,IF(E376=D371,AD376,[1]DB!AP376)),[1]DB!AP376)</f>
        <v>1</v>
      </c>
      <c r="AQ376" s="25">
        <f>IF(B6=13,IF(OR(G376=1,I376=1),0,IF(E376=D372,R376,[1]DB!AQ376)),[1]DB!AQ376)</f>
        <v>7</v>
      </c>
      <c r="AR376" s="25">
        <f>IF(B6=13,IF(OR(G376=1,I376=1),0,IF(E376=D372,U376,[1]DB!AR376)),[1]DB!AR376)</f>
        <v>8</v>
      </c>
      <c r="AS376" s="25">
        <f>IF(B6=13,IF(OR(G376=1,I376=1),0,IF(E376=D372,X376,[1]DB!AS376)),[1]DB!AS376)</f>
        <v>0</v>
      </c>
      <c r="AT376" s="25">
        <f>IF(B6=13,IF(OR(G376=1,I376=1),0,IF(E376=D372,AD376,[1]DB!AT376)),[1]DB!AT376)</f>
        <v>-1</v>
      </c>
      <c r="AU376" s="25">
        <f>IF(B6=13,IF(OR(G376=1,I376=1),0,IF(E376=D373,R376,[1]DB!AU376)),[1]DB!AU376)</f>
        <v>0</v>
      </c>
      <c r="AV376" s="25">
        <f>IF(B6=13,IF(OR(G376=1,I376=1),0,IF(E376=D373,U376,[1]DB!AV376)),[1]DB!AV376)</f>
        <v>0</v>
      </c>
      <c r="AW376" s="25">
        <f>IF(B6=13,IF(OR(G376=1,I376=1),0,IF(E376=D373,X376,[1]DB!AW376)),[1]DB!AW376)</f>
        <v>0</v>
      </c>
      <c r="AX376" s="25">
        <f>IF(B6=13,IF(OR(G376=1,I376=1),0,IF(E376=D373,AD376,[1]DB!AX376)),[1]DB!AX376)</f>
        <v>0</v>
      </c>
      <c r="AY376" s="25">
        <f>IF(B6=13,IF(OR(G376=1,I376=1),0,IF(E376=D374,R376,[1]DB!AY376)),[1]DB!AY376)</f>
        <v>6</v>
      </c>
      <c r="AZ376" s="25">
        <f>IF(B6=13,IF(OR(G376=1,I376=1),0,IF(E376=D374,U376,[1]DB!AZ376)),[1]DB!AZ376)</f>
        <v>7</v>
      </c>
      <c r="BA376" s="25">
        <f>IF(B6=13,IF(OR(G376=1,I376=1),0,IF(E376=D374,X376,[1]DB!BA376)),[1]DB!BA376)</f>
        <v>0</v>
      </c>
      <c r="BB376" s="25">
        <f>IF(B6=13,IF(OR(G376=1,I376=1),0,IF(E376=D374,AD376,[1]DB!BB376)),[1]DB!BB376)</f>
        <v>-1</v>
      </c>
      <c r="BC376" s="25">
        <f>IF(B6=13,IF(OR(G376=1,I376=1),0,IF(E376=D375,R376,[1]DB!BC376)),[1]DB!BC376)</f>
        <v>6</v>
      </c>
      <c r="BD376" s="25">
        <f>IF(B6=13,IF(OR(G376=1,I376=1),0,IF(E376=D375,U376,[1]DB!BD376)),[1]DB!BD376)</f>
        <v>5</v>
      </c>
      <c r="BE376" s="25">
        <f>IF(B6=13,IF(OR(G376=1,I376=1),0,IF(E376=D375,X376,[1]DB!BE376)),[1]DB!BE376)</f>
        <v>3</v>
      </c>
      <c r="BF376" s="25">
        <f>IF(B6=13,IF(OR(G376=1,I376=1),0,IF(E376=D375,AD376,[1]DB!BF376)),[1]DB!BF376)</f>
        <v>1</v>
      </c>
      <c r="BG376" s="25">
        <f>IF(B6=13,IF(OR(G376=1,I376=1),0,IF(E376=D376,R376,[1]DB!BG376)),[1]DB!BG376)</f>
        <v>0</v>
      </c>
      <c r="BH376" s="25">
        <f>IF(B6=13,IF(OR(G376=1,I376=1),0,IF(E376=D376,U376,[1]DB!BH376)),[1]DB!BH376)</f>
        <v>0</v>
      </c>
      <c r="BI376" s="25">
        <f>IF(B6=13,IF(OR(G376=1,I376=1),0,IF(E376=D376,X376,[1]DB!BI376)),[1]DB!BI376)</f>
        <v>0</v>
      </c>
      <c r="BJ376" s="25">
        <f>IF(B6=13,IF(OR(G376=1,I376=1),0,IF(E376=D376,AD376,[1]DB!BJ376)),[1]DB!BJ376)</f>
        <v>0</v>
      </c>
      <c r="BK376" s="25">
        <f>IF(B6=13,IF(OR(G376=1,I376=1),0,IF(E376=D377,R376,[1]DB!BK376)),[1]DB!BK376)</f>
        <v>7</v>
      </c>
      <c r="BL376" s="25">
        <f>IF(B6=13,IF(OR(G376=1,I376=1),0,IF(E376=D377,U376,[1]DB!BL376)),[1]DB!BL376)</f>
        <v>7</v>
      </c>
      <c r="BM376" s="25">
        <f>IF(B6=13,IF(OR(G376=1,I376=1),0,IF(E376=D377,X376,[1]DB!BM376)),[1]DB!BM376)</f>
        <v>1</v>
      </c>
      <c r="BN376" s="25">
        <f>IF(B6=13,IF(OR(G376=1,I376=1),0,IF(E376=D377,AD376,[1]DB!BN376)),[1]DB!BN376)</f>
        <v>1</v>
      </c>
      <c r="BO376" s="25">
        <f>IF(B6=13,IF(OR(G376=1,I376=1),0,IF(E376=D378,R376,[1]DB!BO376)),[1]DB!BO376)</f>
        <v>6</v>
      </c>
      <c r="BP376" s="25">
        <f>IF(B6=13,IF(OR(G376=1,I376=1),0,IF(E376=D378,U376,[1]DB!BP376)),[1]DB!BP376)</f>
        <v>5</v>
      </c>
      <c r="BQ376" s="25">
        <f>IF(B6=13,IF(OR(G376=1,I376=1),0,IF(E376=D378,X376,[1]DB!BQ376)),[1]DB!BQ376)</f>
        <v>3</v>
      </c>
      <c r="BR376" s="25">
        <f>IF(B6=13,IF(OR(G376=1,I376=1),0,IF(E376=D378,AD376,[1]DB!BR376)),[1]DB!BR376)</f>
        <v>1</v>
      </c>
      <c r="BS376" s="25">
        <f>IF(B6=13,IF(OR(G376=1,I376=1),0,IF(E376=D379,R376,[1]DB!BS376)),[1]DB!BS376)</f>
        <v>7</v>
      </c>
      <c r="BT376" s="25">
        <f>IF(B6=13,IF(OR(G376=1,I376=1),0,IF(E376=D379,U376,[1]DB!BT376)),[1]DB!BT376)</f>
        <v>6</v>
      </c>
      <c r="BU376" s="25">
        <f>IF(B6=13,IF(OR(G376=1,I376=1),0,IF(E376=D379,X376,[1]DB!BU376)),[1]DB!BU376)</f>
        <v>3</v>
      </c>
      <c r="BV376" s="25">
        <f>IF(B6=13,IF(OR(G376=1,I376=1),0,IF(E376=D379,AD376,[1]DB!BV376)),[1]DB!BV376)</f>
        <v>1</v>
      </c>
      <c r="BW376" s="25">
        <f>IF(B6=13,IF(OR(G376=1,I376=1),0,IF(E376=D380,R376,[1]DB!BW376)),[1]DB!BW376)</f>
        <v>8</v>
      </c>
      <c r="BX376" s="25">
        <f>IF(B6=13,IF(OR(G376=1,I376=1),0,IF(E376=D380,U376,[1]DB!BX376)),[1]DB!BX376)</f>
        <v>7</v>
      </c>
      <c r="BY376" s="25">
        <f>IF(B6=13,IF(OR(G376=1,I376=1),0,IF(E376=D380,X376,[1]DB!BY376)),[1]DB!BY376)</f>
        <v>3</v>
      </c>
      <c r="BZ376" s="25">
        <f>IF(B6=13,IF(OR(G376=1,I376=1),0,IF(E376=D380,AD376,[1]DB!BZ376)),[1]DB!BZ376)</f>
        <v>1</v>
      </c>
      <c r="CA376" s="25">
        <f>(RANK(Y376,Y369:Y380,1)*169)+(RANK(S376,S369:S380,1)*13)+RANK(V376,V369:V380,0)</f>
        <v>1804</v>
      </c>
      <c r="CB376" s="25">
        <f>RANK(CA376,CA369:CA380,1)</f>
        <v>11</v>
      </c>
      <c r="CC376" s="25">
        <f>IF(CB376=CB369,AE376,0)+IF(CB376=CB370,AI376,0)+IF(CB376=CB371,AM376,0)+IF(CB376=CB372,AQ376,0)+IF(CB376=CB373,AU376,0)+IF(CB376=CB374,AY376,0)+IF(CB376=CB375,BC376,0)+IF(CB376=CB376,BG376,0)+IF(CB376=CB377,BK376,0)+IF(CB376=CB378,BO376,0)+IF(CB376=CB379,BS376,0)+IF(CB376=CB380,BW376,0)</f>
        <v>0</v>
      </c>
      <c r="CD376" s="25">
        <f>IF(CB376=CB369,AF376,0)+IF(CB376=CB370,AJ376,0)+IF(CB376=CB371,AN376,0)+IF(CB376=CB372,AR376,0)+IF(CB376=CB373,AV376,0)+IF(CB376=CB374,AZ376,0)+IF(CB376=CB375,BD376,0)+IF(CB376=CB376,BH376,0)+IF(CB376=CB377,BL376,0)+IF(CB376=CB378,BP376,0)+IF(CB376=CB379,BT376,0)+IF(CB376=CB380,BX376,0)</f>
        <v>0</v>
      </c>
      <c r="CE376" s="25">
        <f>IF(CB376=CB369,AG376,0)+IF(CB376=CB370,AK376,0)+IF(CB376=CB371,AO376,0)+IF(CB376=CB372,AS376,0)+IF(CB376=CB373,AW376,0)+IF(CB376=CB374,BA376,0)+IF(CB376=CB375,BE376,0)+IF(CB376=CB376,BI376,0)+IF(CB376=CB377,BM376,0)+IF(CB376=CB378,BQ376,0)+IF(CB376=CB379,BU376,0)+IF(CB376=CB380,BY376,0)</f>
        <v>0</v>
      </c>
      <c r="CF376" s="25">
        <f>(RANK(CE376,CE369:CE380,1)*169)+(RANK(CC376,CC369:CC380,1)*13)+RANK(CD376,CD369:CD380,0)</f>
        <v>183</v>
      </c>
      <c r="CG376" s="25">
        <f>CB376+(RANK(CF376,CF369:CF380,1)*0.01)</f>
        <v>11.01</v>
      </c>
      <c r="CH376" s="25">
        <f>IF(COUNTIF(CG369:CG380,CG376)=2,IF(CG376=CG369,1,0)+IF(CG376=CG370,2,0)+IF(CG376=CG371,3,0)+IF(CG376=CG372,4,0)+IF(CG376=CG373,5,0)+IF(CG376=CG374,6,0)+IF(CG376=CG375,7,0)+IF(CG376=CG376,8,0)+IF(CG376=CG377,9,0)+IF(CG376=CG378,10,0)+IF(CG376=CG379,11,0)+IF(CG376=CG380,12,0)-8,0)</f>
        <v>0</v>
      </c>
      <c r="CI376" s="25">
        <f t="shared" si="41"/>
        <v>0</v>
      </c>
      <c r="CJ376" s="25">
        <f t="shared" si="42"/>
        <v>11.01</v>
      </c>
      <c r="CK376" s="25">
        <f>(RANK(CJ376,CJ369:CJ380,1)*17850625)+(RANK(K376,K369:K380,0)*274625)+(RANK(M376,M369:M380,0)*4225)+(RANK(AC376,AC369:AC380,1)*65)+RANK(C376,C369:C380,0)</f>
        <v>196644767</v>
      </c>
      <c r="CL376" s="25">
        <f>RANK(CK376,CK369:CK380,0)</f>
        <v>2</v>
      </c>
    </row>
    <row r="377" spans="1:90" x14ac:dyDescent="0.15">
      <c r="A377" s="25" t="str">
        <f>[1]DB!A377</f>
        <v>Frydkær</v>
      </c>
      <c r="B377" s="25" t="str">
        <f>[1]DB!B377</f>
        <v>Frydkær (6)</v>
      </c>
      <c r="C377" s="25">
        <f>[1]DB!C377</f>
        <v>13</v>
      </c>
      <c r="D377" s="25">
        <f t="shared" si="38"/>
        <v>9</v>
      </c>
      <c r="E377" s="25">
        <f t="shared" si="43"/>
        <v>10</v>
      </c>
      <c r="F377" s="25">
        <f>[1]DB!G377</f>
        <v>0</v>
      </c>
      <c r="G377" s="25">
        <f>IF(B6=13,DGET(A11:K75,"Dis E",V524:V525),F377)</f>
        <v>0</v>
      </c>
      <c r="H377" s="25">
        <f>[1]DB!I377</f>
        <v>0</v>
      </c>
      <c r="I377" s="25">
        <f>IF(B6=13,DGET(A11:K75,"Udm E",V524:V525),H377)</f>
        <v>0</v>
      </c>
      <c r="J377" s="25">
        <f>[1]DB!K377</f>
        <v>0</v>
      </c>
      <c r="K377" s="25">
        <f>IF(B6=13,DGET(A11:K75,"MR E",V524:V525),J377)</f>
        <v>0</v>
      </c>
      <c r="L377" s="25">
        <f>[1]DB!M377</f>
        <v>1</v>
      </c>
      <c r="M377" s="25">
        <f>IF(B6=13,DGET(A11:K75,"Res E",V524:V525),L377)</f>
        <v>1</v>
      </c>
      <c r="N377" s="25">
        <f>[1]DB!O377</f>
        <v>9</v>
      </c>
      <c r="O377" s="25">
        <f>IF(B6=13,IF(AND(G377=0,I377=0),N377+1,0),N377)</f>
        <v>10</v>
      </c>
      <c r="P377" s="25">
        <f>[1]DB!S377</f>
        <v>67</v>
      </c>
      <c r="Q377" s="25">
        <f>IF(A377="",0,DGET(A11:AF75,"Total",V524:V525))</f>
        <v>6</v>
      </c>
      <c r="R377" s="25">
        <f>IF(A377="",0,DGET(A11:AF75,"ES N",V524:V525))</f>
        <v>6</v>
      </c>
      <c r="S377" s="25">
        <f>IF(B6=13,IF(OR(G377=1,I377=1),0,P377+R377),P377)</f>
        <v>73</v>
      </c>
      <c r="T377" s="25">
        <f>[1]DB!V377</f>
        <v>62</v>
      </c>
      <c r="U377" s="25">
        <f>IF(A377="",0,DGET(A368:Q380,"Total N",V546:V547))</f>
        <v>6</v>
      </c>
      <c r="V377" s="25">
        <f>IF(B6=13,IF(OR(G377=1,I377=1),0,T377+U377),T377)</f>
        <v>68</v>
      </c>
      <c r="W377" s="25">
        <f>[1]DB!Y377</f>
        <v>17</v>
      </c>
      <c r="X377" s="25">
        <f t="shared" si="39"/>
        <v>1</v>
      </c>
      <c r="Y377" s="25">
        <f>IF(B6=13,IF(OR(G377=1,I377=1),0,W377+X377),W377)</f>
        <v>18</v>
      </c>
      <c r="Z377" s="25">
        <f>[1]DB!AC377</f>
        <v>7</v>
      </c>
      <c r="AA377" s="25">
        <f>IF(A377="",0,DGET(A11:AF75,"BU Pl.",V524:V525))</f>
        <v>52</v>
      </c>
      <c r="AB377" s="25">
        <f t="shared" si="40"/>
        <v>3387</v>
      </c>
      <c r="AC377" s="25">
        <f>IF(B6=13,RANK(AB377,AB369:AB380,1),Z377)</f>
        <v>11</v>
      </c>
      <c r="AD377" s="25">
        <f>IF(B6=13,IF(AA377&gt;DGET(A368:AC380,"BU N",V546:V547),1,IF(AA377=DGET(A368:AC380,"BU N",V546:V547),0,-1)),0)</f>
        <v>0</v>
      </c>
      <c r="AE377" s="25">
        <f>IF(B6=13,IF(OR(G377=1,I377=1),0,IF(E377=D369,R377,[1]DB!AE377)),[1]DB!AE377)</f>
        <v>8</v>
      </c>
      <c r="AF377" s="25">
        <f>IF(B6=13,IF(OR(G377=1,I377=1),0,IF(E377=D369,U377,[1]DB!AF377)),[1]DB!AF377)</f>
        <v>6</v>
      </c>
      <c r="AG377" s="25">
        <f>IF(B6=13,IF(OR(G377=1,I377=1),0,IF(E377=D369,X377,[1]DB!AG377)),[1]DB!AG377)</f>
        <v>3</v>
      </c>
      <c r="AH377" s="25">
        <f>IF(B6=13,IF(OR(G377=1,I377=1),0,IF(E377=D369,AD377,[1]DB!AH377)),[1]DB!AH377)</f>
        <v>1</v>
      </c>
      <c r="AI377" s="25">
        <f>IF(B6=13,IF(OR(G377=1,I377=1),0,IF(E377=D370,R377,[1]DB!AI377)),[1]DB!AI377)</f>
        <v>8</v>
      </c>
      <c r="AJ377" s="25">
        <f>IF(B6=13,IF(OR(G377=1,I377=1),0,IF(E377=D370,U377,[1]DB!AJ377)),[1]DB!AJ377)</f>
        <v>7</v>
      </c>
      <c r="AK377" s="25">
        <f>IF(B6=13,IF(OR(G377=1,I377=1),0,IF(E377=D370,X377,[1]DB!AK377)),[1]DB!AK377)</f>
        <v>3</v>
      </c>
      <c r="AL377" s="25">
        <f>IF(B6=13,IF(OR(G377=1,I377=1),0,IF(E377=D370,AD377,[1]DB!AL377)),[1]DB!AL377)</f>
        <v>1</v>
      </c>
      <c r="AM377" s="25">
        <f>IF(B6=13,IF(OR(G377=1,I377=1),0,IF(E377=D371,R377,[1]DB!AM377)),[1]DB!AM377)</f>
        <v>7</v>
      </c>
      <c r="AN377" s="25">
        <f>IF(B6=13,IF(OR(G377=1,I377=1),0,IF(E377=D371,U377,[1]DB!AN377)),[1]DB!AN377)</f>
        <v>7</v>
      </c>
      <c r="AO377" s="25">
        <f>IF(B6=13,IF(OR(G377=1,I377=1),0,IF(E377=D371,X377,[1]DB!AO377)),[1]DB!AO377)</f>
        <v>1</v>
      </c>
      <c r="AP377" s="25">
        <f>IF(B6=13,IF(OR(G377=1,I377=1),0,IF(E377=D371,AD377,[1]DB!AP377)),[1]DB!AP377)</f>
        <v>-1</v>
      </c>
      <c r="AQ377" s="25">
        <f>IF(B6=13,IF(OR(G377=1,I377=1),0,IF(E377=D372,R377,[1]DB!AQ377)),[1]DB!AQ377)</f>
        <v>8</v>
      </c>
      <c r="AR377" s="25">
        <f>IF(B6=13,IF(OR(G377=1,I377=1),0,IF(E377=D372,U377,[1]DB!AR377)),[1]DB!AR377)</f>
        <v>8</v>
      </c>
      <c r="AS377" s="25">
        <f>IF(B6=13,IF(OR(G377=1,I377=1),0,IF(E377=D372,X377,[1]DB!AS377)),[1]DB!AS377)</f>
        <v>1</v>
      </c>
      <c r="AT377" s="25">
        <f>IF(B6=13,IF(OR(G377=1,I377=1),0,IF(E377=D372,AD377,[1]DB!AT377)),[1]DB!AT377)</f>
        <v>0</v>
      </c>
      <c r="AU377" s="25">
        <f>IF(B6=13,IF(OR(G377=1,I377=1),0,IF(E377=D373,R377,[1]DB!AU377)),[1]DB!AU377)</f>
        <v>8</v>
      </c>
      <c r="AV377" s="25">
        <f>IF(B6=13,IF(OR(G377=1,I377=1),0,IF(E377=D373,U377,[1]DB!AV377)),[1]DB!AV377)</f>
        <v>8</v>
      </c>
      <c r="AW377" s="25">
        <f>IF(B6=13,IF(OR(G377=1,I377=1),0,IF(E377=D373,X377,[1]DB!AW377)),[1]DB!AW377)</f>
        <v>1</v>
      </c>
      <c r="AX377" s="25">
        <f>IF(B6=13,IF(OR(G377=1,I377=1),0,IF(E377=D373,AD377,[1]DB!AX377)),[1]DB!AX377)</f>
        <v>0</v>
      </c>
      <c r="AY377" s="25">
        <f>IF(B6=13,IF(OR(G377=1,I377=1),0,IF(E377=D374,R377,[1]DB!AY377)),[1]DB!AY377)</f>
        <v>7</v>
      </c>
      <c r="AZ377" s="25">
        <f>IF(B6=13,IF(OR(G377=1,I377=1),0,IF(E377=D374,U377,[1]DB!AZ377)),[1]DB!AZ377)</f>
        <v>6</v>
      </c>
      <c r="BA377" s="25">
        <f>IF(B6=13,IF(OR(G377=1,I377=1),0,IF(E377=D374,X377,[1]DB!BA377)),[1]DB!BA377)</f>
        <v>3</v>
      </c>
      <c r="BB377" s="25">
        <f>IF(B6=13,IF(OR(G377=1,I377=1),0,IF(E377=D374,AD377,[1]DB!BB377)),[1]DB!BB377)</f>
        <v>1</v>
      </c>
      <c r="BC377" s="25">
        <f>IF(B6=13,IF(OR(G377=1,I377=1),0,IF(E377=D375,R377,[1]DB!BC377)),[1]DB!BC377)</f>
        <v>8</v>
      </c>
      <c r="BD377" s="25">
        <f>IF(B6=13,IF(OR(G377=1,I377=1),0,IF(E377=D375,U377,[1]DB!BD377)),[1]DB!BD377)</f>
        <v>7</v>
      </c>
      <c r="BE377" s="25">
        <f>IF(B6=13,IF(OR(G377=1,I377=1),0,IF(E377=D375,X377,[1]DB!BE377)),[1]DB!BE377)</f>
        <v>3</v>
      </c>
      <c r="BF377" s="25">
        <f>IF(B6=13,IF(OR(G377=1,I377=1),0,IF(E377=D375,AD377,[1]DB!BF377)),[1]DB!BF377)</f>
        <v>1</v>
      </c>
      <c r="BG377" s="25">
        <f>IF(B6=13,IF(OR(G377=1,I377=1),0,IF(E377=D376,R377,[1]DB!BG377)),[1]DB!BG377)</f>
        <v>7</v>
      </c>
      <c r="BH377" s="25">
        <f>IF(B6=13,IF(OR(G377=1,I377=1),0,IF(E377=D376,U377,[1]DB!BH377)),[1]DB!BH377)</f>
        <v>7</v>
      </c>
      <c r="BI377" s="25">
        <f>IF(B6=13,IF(OR(G377=1,I377=1),0,IF(E377=D376,X377,[1]DB!BI377)),[1]DB!BI377)</f>
        <v>1</v>
      </c>
      <c r="BJ377" s="25">
        <f>IF(B6=13,IF(OR(G377=1,I377=1),0,IF(E377=D376,AD377,[1]DB!BJ377)),[1]DB!BJ377)</f>
        <v>-1</v>
      </c>
      <c r="BK377" s="25">
        <f>IF(B6=13,IF(OR(G377=1,I377=1),0,IF(E377=D377,R377,[1]DB!BK377)),[1]DB!BK377)</f>
        <v>0</v>
      </c>
      <c r="BL377" s="25">
        <f>IF(B6=13,IF(OR(G377=1,I377=1),0,IF(E377=D377,U377,[1]DB!BL377)),[1]DB!BL377)</f>
        <v>0</v>
      </c>
      <c r="BM377" s="25">
        <f>IF(B6=13,IF(OR(G377=1,I377=1),0,IF(E377=D377,X377,[1]DB!BM377)),[1]DB!BM377)</f>
        <v>0</v>
      </c>
      <c r="BN377" s="25">
        <f>IF(B6=13,IF(OR(G377=1,I377=1),0,IF(E377=D377,AD377,[1]DB!BN377)),[1]DB!BN377)</f>
        <v>0</v>
      </c>
      <c r="BO377" s="25">
        <f>IF(B6=13,IF(OR(G377=1,I377=1),0,IF(E377=D378,R377,[1]DB!BO377)),[1]DB!BO377)</f>
        <v>6</v>
      </c>
      <c r="BP377" s="25">
        <f>IF(B6=13,IF(OR(G377=1,I377=1),0,IF(E377=D378,U377,[1]DB!BP377)),[1]DB!BP377)</f>
        <v>6</v>
      </c>
      <c r="BQ377" s="25">
        <f>IF(B6=13,IF(OR(G377=1,I377=1),0,IF(E377=D378,X377,[1]DB!BQ377)),[1]DB!BQ377)</f>
        <v>1</v>
      </c>
      <c r="BR377" s="25">
        <f>IF(B6=13,IF(OR(G377=1,I377=1),0,IF(E377=D378,AD377,[1]DB!BR377)),[1]DB!BR377)</f>
        <v>-1</v>
      </c>
      <c r="BS377" s="25">
        <f>IF(B6=13,IF(OR(G377=1,I377=1),0,IF(E377=D379,R377,[1]DB!BS377)),[1]DB!BS377)</f>
        <v>6</v>
      </c>
      <c r="BT377" s="25">
        <f>IF(B6=13,IF(OR(G377=1,I377=1),0,IF(E377=D379,U377,[1]DB!BT377)),[1]DB!BT377)</f>
        <v>6</v>
      </c>
      <c r="BU377" s="25">
        <f>IF(B6=13,IF(OR(G377=1,I377=1),0,IF(E377=D379,X377,[1]DB!BU377)),[1]DB!BU377)</f>
        <v>1</v>
      </c>
      <c r="BV377" s="25">
        <f>IF(B6=13,IF(OR(G377=1,I377=1),0,IF(E377=D379,AD377,[1]DB!BV377)),[1]DB!BV377)</f>
        <v>0</v>
      </c>
      <c r="BW377" s="25">
        <f>IF(B6=13,IF(OR(G377=1,I377=1),0,IF(E377=D380,R377,[1]DB!BW377)),[1]DB!BW377)</f>
        <v>0</v>
      </c>
      <c r="BX377" s="25">
        <f>IF(B6=13,IF(OR(G377=1,I377=1),0,IF(E377=D380,U377,[1]DB!BX377)),[1]DB!BX377)</f>
        <v>0</v>
      </c>
      <c r="BY377" s="25">
        <f>IF(B6=13,IF(OR(G377=1,I377=1),0,IF(E377=D380,X377,[1]DB!BY377)),[1]DB!BY377)</f>
        <v>0</v>
      </c>
      <c r="BZ377" s="25">
        <f>IF(B6=13,IF(OR(G377=1,I377=1),0,IF(E377=D380,AD377,[1]DB!BZ377)),[1]DB!BZ377)</f>
        <v>0</v>
      </c>
      <c r="CA377" s="25">
        <f>(RANK(Y377,Y369:Y380,1)*169)+(RANK(S377,S369:S380,1)*13)+RANK(V377,V369:V380,0)</f>
        <v>2190</v>
      </c>
      <c r="CB377" s="25">
        <f>RANK(CA377,CA369:CA380,1)</f>
        <v>12</v>
      </c>
      <c r="CC377" s="25">
        <f>IF(CB377=CB369,AE377,0)+IF(CB377=CB370,AI377,0)+IF(CB377=CB371,AM377,0)+IF(CB377=CB372,AQ377,0)+IF(CB377=CB373,AU377,0)+IF(CB377=CB374,AY377,0)+IF(CB377=CB375,BC377,0)+IF(CB377=CB376,BG377,0)+IF(CB377=CB377,BK377,0)+IF(CB377=CB378,BO377,0)+IF(CB377=CB379,BS377,0)+IF(CB377=CB380,BW377,0)</f>
        <v>0</v>
      </c>
      <c r="CD377" s="25">
        <f>IF(CB377=CB369,AF377,0)+IF(CB377=CB370,AJ377,0)+IF(CB377=CB371,AN377,0)+IF(CB377=CB372,AR377,0)+IF(CB377=CB373,AV377,0)+IF(CB377=CB374,AZ377,0)+IF(CB377=CB375,BD377,0)+IF(CB377=CB376,BH377,0)+IF(CB377=CB377,BL377,0)+IF(CB377=CB378,BP377,0)+IF(CB377=CB379,BT377,0)+IF(CB377=CB380,BX377,0)</f>
        <v>0</v>
      </c>
      <c r="CE377" s="25">
        <f>IF(CB377=CB369,AG377,0)+IF(CB377=CB370,AK377,0)+IF(CB377=CB371,AO377,0)+IF(CB377=CB372,AS377,0)+IF(CB377=CB373,AW377,0)+IF(CB377=CB374,BA377,0)+IF(CB377=CB375,BE377,0)+IF(CB377=CB376,BI377,0)+IF(CB377=CB377,BM377,0)+IF(CB377=CB378,BQ377,0)+IF(CB377=CB379,BU377,0)+IF(CB377=CB380,BY377,0)</f>
        <v>0</v>
      </c>
      <c r="CF377" s="25">
        <f>(RANK(CE377,CE369:CE380,1)*169)+(RANK(CC377,CC369:CC380,1)*13)+RANK(CD377,CD369:CD380,0)</f>
        <v>183</v>
      </c>
      <c r="CG377" s="25">
        <f>CB377+(RANK(CF377,CF369:CF380,1)*0.01)</f>
        <v>12.01</v>
      </c>
      <c r="CH377" s="25">
        <f>IF(COUNTIF(CG369:CG380,CG377)=2,IF(CG377=CG369,1,0)+IF(CG377=CG370,2,0)+IF(CG377=CG371,3,0)+IF(CG377=CG372,4,0)+IF(CG377=CG373,5,0)+IF(CG377=CG374,6,0)+IF(CG377=CG375,7,0)+IF(CG377=CG376,8,0)+IF(CG377=CG377,9,0)+IF(CG377=CG378,10,0)+IF(CG377=CG379,11,0)+IF(CG377=CG380,12,0)-9,0)</f>
        <v>0</v>
      </c>
      <c r="CI377" s="25">
        <f t="shared" si="41"/>
        <v>0</v>
      </c>
      <c r="CJ377" s="25">
        <f t="shared" si="42"/>
        <v>12.01</v>
      </c>
      <c r="CK377" s="25">
        <f>(RANK(CJ377,CJ369:CJ380,1)*17850625)+(RANK(K377,K369:K380,0)*274625)+(RANK(M377,M369:M380,0)*4225)+(RANK(AC377,AC369:AC380,1)*65)+RANK(C377,C369:C380,0)</f>
        <v>214487075</v>
      </c>
      <c r="CL377" s="25">
        <f>RANK(CK377,CK369:CK380,0)</f>
        <v>1</v>
      </c>
    </row>
    <row r="378" spans="1:90" x14ac:dyDescent="0.15">
      <c r="A378" s="25" t="str">
        <f>[1]DB!A378</f>
        <v>Nemelig</v>
      </c>
      <c r="B378" s="25" t="str">
        <f>[1]DB!B378</f>
        <v>Nemelig (6)</v>
      </c>
      <c r="C378" s="25">
        <f>[1]DB!C378</f>
        <v>36</v>
      </c>
      <c r="D378" s="25">
        <f t="shared" si="38"/>
        <v>6</v>
      </c>
      <c r="E378" s="25">
        <f t="shared" si="43"/>
        <v>5</v>
      </c>
      <c r="F378" s="25">
        <f>[1]DB!G378</f>
        <v>0</v>
      </c>
      <c r="G378" s="25">
        <f>IF(B6=13,DGET(A11:K75,"Dis E",W524:W525),F378)</f>
        <v>0</v>
      </c>
      <c r="H378" s="25">
        <f>[1]DB!I378</f>
        <v>0</v>
      </c>
      <c r="I378" s="25">
        <f>IF(B6=13,DGET(A11:K75,"Udm E",W524:W525),H378)</f>
        <v>0</v>
      </c>
      <c r="J378" s="25">
        <f>[1]DB!K378</f>
        <v>0</v>
      </c>
      <c r="K378" s="25">
        <f>IF(B6=13,DGET(A11:K75,"MR E",W524:W525),J378)</f>
        <v>0</v>
      </c>
      <c r="L378" s="25">
        <f>[1]DB!M378</f>
        <v>0</v>
      </c>
      <c r="M378" s="25">
        <f>IF(B6=13,DGET(A11:K75,"Res E",W524:W525),L378)</f>
        <v>0</v>
      </c>
      <c r="N378" s="25">
        <f>[1]DB!O378</f>
        <v>9</v>
      </c>
      <c r="O378" s="25">
        <f>IF(B6=13,IF(AND(G378=0,I378=0),N378+1,0),N378)</f>
        <v>10</v>
      </c>
      <c r="P378" s="25">
        <f>[1]DB!S378</f>
        <v>60</v>
      </c>
      <c r="Q378" s="25">
        <f>IF(A378="",0,DGET(A11:AF75,"Total",W524:W525))</f>
        <v>7</v>
      </c>
      <c r="R378" s="25">
        <f>IF(A378="",0,DGET(A11:AF75,"ES N",W524:W525))</f>
        <v>7</v>
      </c>
      <c r="S378" s="25">
        <f>IF(B6=13,IF(OR(G378=1,I378=1),0,P378+R378),P378)</f>
        <v>67</v>
      </c>
      <c r="T378" s="25">
        <f>[1]DB!V378</f>
        <v>64</v>
      </c>
      <c r="U378" s="25">
        <f>IF(A378="",0,DGET(A368:Q380,"Total N",W546:W547))</f>
        <v>4</v>
      </c>
      <c r="V378" s="25">
        <f>IF(B6=13,IF(OR(G378=1,I378=1),0,T378+U378),T378)</f>
        <v>68</v>
      </c>
      <c r="W378" s="25">
        <f>[1]DB!Y378</f>
        <v>6</v>
      </c>
      <c r="X378" s="25">
        <f t="shared" si="39"/>
        <v>3</v>
      </c>
      <c r="Y378" s="25">
        <f>IF(B6=13,IF(OR(G378=1,I378=1),0,W378+X378),W378)</f>
        <v>9</v>
      </c>
      <c r="Z378" s="25">
        <f>[1]DB!AC378</f>
        <v>8</v>
      </c>
      <c r="AA378" s="25">
        <f>IF(A378="",0,DGET(A11:AF75,"BU Pl.",W524:W525))</f>
        <v>64</v>
      </c>
      <c r="AB378" s="25">
        <f t="shared" si="40"/>
        <v>4168</v>
      </c>
      <c r="AC378" s="25">
        <f>IF(B6=13,RANK(AB378,AB369:AB380,1),Z378)</f>
        <v>12</v>
      </c>
      <c r="AD378" s="25">
        <f>IF(B6=13,IF(AA378&gt;DGET(A368:AC380,"BU N",W546:W547),1,IF(AA378=DGET(A368:AC380,"BU N",W546:W547),0,-1)),0)</f>
        <v>1</v>
      </c>
      <c r="AE378" s="25">
        <f>IF(B6=13,IF(OR(G378=1,I378=1),0,IF(E378=D369,R378,[1]DB!AE378)),[1]DB!AE378)</f>
        <v>7</v>
      </c>
      <c r="AF378" s="25">
        <f>IF(B6=13,IF(OR(G378=1,I378=1),0,IF(E378=D369,U378,[1]DB!AF378)),[1]DB!AF378)</f>
        <v>8</v>
      </c>
      <c r="AG378" s="25">
        <f>IF(B6=13,IF(OR(G378=1,I378=1),0,IF(E378=D369,X378,[1]DB!AG378)),[1]DB!AG378)</f>
        <v>0</v>
      </c>
      <c r="AH378" s="25">
        <f>IF(B6=13,IF(OR(G378=1,I378=1),0,IF(E378=D369,AD378,[1]DB!AH378)),[1]DB!AH378)</f>
        <v>-1</v>
      </c>
      <c r="AI378" s="25">
        <f>IF(B6=13,IF(OR(G378=1,I378=1),0,IF(E378=D370,R378,[1]DB!AI378)),[1]DB!AI378)</f>
        <v>7</v>
      </c>
      <c r="AJ378" s="25">
        <f>IF(B6=13,IF(OR(G378=1,I378=1),0,IF(E378=D370,U378,[1]DB!AJ378)),[1]DB!AJ378)</f>
        <v>8</v>
      </c>
      <c r="AK378" s="25">
        <f>IF(B6=13,IF(OR(G378=1,I378=1),0,IF(E378=D370,X378,[1]DB!AK378)),[1]DB!AK378)</f>
        <v>0</v>
      </c>
      <c r="AL378" s="25">
        <f>IF(B6=13,IF(OR(G378=1,I378=1),0,IF(E378=D370,AD378,[1]DB!AL378)),[1]DB!AL378)</f>
        <v>-1</v>
      </c>
      <c r="AM378" s="25">
        <f>IF(B6=13,IF(OR(G378=1,I378=1),0,IF(E378=D371,R378,[1]DB!AM378)),[1]DB!AM378)</f>
        <v>8</v>
      </c>
      <c r="AN378" s="25">
        <f>IF(B6=13,IF(OR(G378=1,I378=1),0,IF(E378=D371,U378,[1]DB!AN378)),[1]DB!AN378)</f>
        <v>9</v>
      </c>
      <c r="AO378" s="25">
        <f>IF(B6=13,IF(OR(G378=1,I378=1),0,IF(E378=D371,X378,[1]DB!AO378)),[1]DB!AO378)</f>
        <v>0</v>
      </c>
      <c r="AP378" s="25">
        <f>IF(B6=13,IF(OR(G378=1,I378=1),0,IF(E378=D371,AD378,[1]DB!AP378)),[1]DB!AP378)</f>
        <v>-1</v>
      </c>
      <c r="AQ378" s="25">
        <f>IF(B6=13,IF(OR(G378=1,I378=1),0,IF(E378=D372,R378,[1]DB!AQ378)),[1]DB!AQ378)</f>
        <v>7</v>
      </c>
      <c r="AR378" s="25">
        <f>IF(B6=13,IF(OR(G378=1,I378=1),0,IF(E378=D372,U378,[1]DB!AR378)),[1]DB!AR378)</f>
        <v>6</v>
      </c>
      <c r="AS378" s="25">
        <f>IF(B6=13,IF(OR(G378=1,I378=1),0,IF(E378=D372,X378,[1]DB!AS378)),[1]DB!AS378)</f>
        <v>3</v>
      </c>
      <c r="AT378" s="25">
        <f>IF(B6=13,IF(OR(G378=1,I378=1),0,IF(E378=D372,AD378,[1]DB!AT378)),[1]DB!AT378)</f>
        <v>1</v>
      </c>
      <c r="AU378" s="25">
        <f>IF(B6=13,IF(OR(G378=1,I378=1),0,IF(E378=D373,R378,[1]DB!AU378)),[1]DB!AU378)</f>
        <v>7</v>
      </c>
      <c r="AV378" s="25">
        <f>IF(B6=13,IF(OR(G378=1,I378=1),0,IF(E378=D373,U378,[1]DB!AV378)),[1]DB!AV378)</f>
        <v>4</v>
      </c>
      <c r="AW378" s="25">
        <f>IF(B6=13,IF(OR(G378=1,I378=1),0,IF(E378=D373,X378,[1]DB!AW378)),[1]DB!AW378)</f>
        <v>3</v>
      </c>
      <c r="AX378" s="25">
        <f>IF(B6=13,IF(OR(G378=1,I378=1),0,IF(E378=D373,AD378,[1]DB!AX378)),[1]DB!AX378)</f>
        <v>1</v>
      </c>
      <c r="AY378" s="25">
        <f>IF(B6=13,IF(OR(G378=1,I378=1),0,IF(E378=D374,R378,[1]DB!AY378)),[1]DB!AY378)</f>
        <v>8</v>
      </c>
      <c r="AZ378" s="25">
        <f>IF(B6=13,IF(OR(G378=1,I378=1),0,IF(E378=D374,U378,[1]DB!AZ378)),[1]DB!AZ378)</f>
        <v>8</v>
      </c>
      <c r="BA378" s="25">
        <f>IF(B6=13,IF(OR(G378=1,I378=1),0,IF(E378=D374,X378,[1]DB!BA378)),[1]DB!BA378)</f>
        <v>1</v>
      </c>
      <c r="BB378" s="25">
        <f>IF(B6=13,IF(OR(G378=1,I378=1),0,IF(E378=D374,AD378,[1]DB!BB378)),[1]DB!BB378)</f>
        <v>1</v>
      </c>
      <c r="BC378" s="25">
        <f>IF(B6=13,IF(OR(G378=1,I378=1),0,IF(E378=D375,R378,[1]DB!BC378)),[1]DB!BC378)</f>
        <v>0</v>
      </c>
      <c r="BD378" s="25">
        <f>IF(B6=13,IF(OR(G378=1,I378=1),0,IF(E378=D375,U378,[1]DB!BD378)),[1]DB!BD378)</f>
        <v>0</v>
      </c>
      <c r="BE378" s="25">
        <f>IF(B6=13,IF(OR(G378=1,I378=1),0,IF(E378=D375,X378,[1]DB!BE378)),[1]DB!BE378)</f>
        <v>0</v>
      </c>
      <c r="BF378" s="25">
        <f>IF(B6=13,IF(OR(G378=1,I378=1),0,IF(E378=D375,AD378,[1]DB!BF378)),[1]DB!BF378)</f>
        <v>0</v>
      </c>
      <c r="BG378" s="25">
        <f>IF(B6=13,IF(OR(G378=1,I378=1),0,IF(E378=D376,R378,[1]DB!BG378)),[1]DB!BG378)</f>
        <v>5</v>
      </c>
      <c r="BH378" s="25">
        <f>IF(B6=13,IF(OR(G378=1,I378=1),0,IF(E378=D376,U378,[1]DB!BH378)),[1]DB!BH378)</f>
        <v>6</v>
      </c>
      <c r="BI378" s="25">
        <f>IF(B6=13,IF(OR(G378=1,I378=1),0,IF(E378=D376,X378,[1]DB!BI378)),[1]DB!BI378)</f>
        <v>0</v>
      </c>
      <c r="BJ378" s="25">
        <f>IF(B6=13,IF(OR(G378=1,I378=1),0,IF(E378=D376,AD378,[1]DB!BJ378)),[1]DB!BJ378)</f>
        <v>-1</v>
      </c>
      <c r="BK378" s="25">
        <f>IF(B6=13,IF(OR(G378=1,I378=1),0,IF(E378=D377,R378,[1]DB!BK378)),[1]DB!BK378)</f>
        <v>6</v>
      </c>
      <c r="BL378" s="25">
        <f>IF(B6=13,IF(OR(G378=1,I378=1),0,IF(E378=D377,U378,[1]DB!BL378)),[1]DB!BL378)</f>
        <v>6</v>
      </c>
      <c r="BM378" s="25">
        <f>IF(B6=13,IF(OR(G378=1,I378=1),0,IF(E378=D377,X378,[1]DB!BM378)),[1]DB!BM378)</f>
        <v>1</v>
      </c>
      <c r="BN378" s="25">
        <f>IF(B6=13,IF(OR(G378=1,I378=1),0,IF(E378=D377,AD378,[1]DB!BN378)),[1]DB!BN378)</f>
        <v>1</v>
      </c>
      <c r="BO378" s="25">
        <f>IF(B6=13,IF(OR(G378=1,I378=1),0,IF(E378=D378,R378,[1]DB!BO378)),[1]DB!BO378)</f>
        <v>0</v>
      </c>
      <c r="BP378" s="25">
        <f>IF(B6=13,IF(OR(G378=1,I378=1),0,IF(E378=D378,U378,[1]DB!BP378)),[1]DB!BP378)</f>
        <v>0</v>
      </c>
      <c r="BQ378" s="25">
        <f>IF(B6=13,IF(OR(G378=1,I378=1),0,IF(E378=D378,X378,[1]DB!BQ378)),[1]DB!BQ378)</f>
        <v>0</v>
      </c>
      <c r="BR378" s="25">
        <f>IF(B6=13,IF(OR(G378=1,I378=1),0,IF(E378=D378,AD378,[1]DB!BR378)),[1]DB!BR378)</f>
        <v>0</v>
      </c>
      <c r="BS378" s="25">
        <f>IF(B6=13,IF(OR(G378=1,I378=1),0,IF(E378=D379,R378,[1]DB!BS378)),[1]DB!BS378)</f>
        <v>6</v>
      </c>
      <c r="BT378" s="25">
        <f>IF(B6=13,IF(OR(G378=1,I378=1),0,IF(E378=D379,U378,[1]DB!BT378)),[1]DB!BT378)</f>
        <v>7</v>
      </c>
      <c r="BU378" s="25">
        <f>IF(B6=13,IF(OR(G378=1,I378=1),0,IF(E378=D379,X378,[1]DB!BU378)),[1]DB!BU378)</f>
        <v>0</v>
      </c>
      <c r="BV378" s="25">
        <f>IF(B6=13,IF(OR(G378=1,I378=1),0,IF(E378=D379,AD378,[1]DB!BV378)),[1]DB!BV378)</f>
        <v>-1</v>
      </c>
      <c r="BW378" s="25">
        <f>IF(B6=13,IF(OR(G378=1,I378=1),0,IF(E378=D380,R378,[1]DB!BW378)),[1]DB!BW378)</f>
        <v>6</v>
      </c>
      <c r="BX378" s="25">
        <f>IF(B6=13,IF(OR(G378=1,I378=1),0,IF(E378=D380,U378,[1]DB!BX378)),[1]DB!BX378)</f>
        <v>6</v>
      </c>
      <c r="BY378" s="25">
        <f>IF(B6=13,IF(OR(G378=1,I378=1),0,IF(E378=D380,X378,[1]DB!BY378)),[1]DB!BY378)</f>
        <v>1</v>
      </c>
      <c r="BZ378" s="25">
        <f>IF(B6=13,IF(OR(G378=1,I378=1),0,IF(E378=D380,AD378,[1]DB!BZ378)),[1]DB!BZ378)</f>
        <v>0</v>
      </c>
      <c r="CA378" s="25">
        <f>(RANK(Y378,Y369:Y380,1)*169)+(RANK(S378,S369:S380,1)*13)+RANK(V378,V369:V380,0)</f>
        <v>409</v>
      </c>
      <c r="CB378" s="25">
        <f>RANK(CA378,CA369:CA380,1)</f>
        <v>2</v>
      </c>
      <c r="CC378" s="25">
        <f>IF(CB378=CB369,AE378,0)+IF(CB378=CB370,AI378,0)+IF(CB378=CB371,AM378,0)+IF(CB378=CB372,AQ378,0)+IF(CB378=CB373,AU378,0)+IF(CB378=CB374,AY378,0)+IF(CB378=CB375,BC378,0)+IF(CB378=CB376,BG378,0)+IF(CB378=CB377,BK378,0)+IF(CB378=CB378,BO378,0)+IF(CB378=CB379,BS378,0)+IF(CB378=CB380,BW378,0)</f>
        <v>0</v>
      </c>
      <c r="CD378" s="25">
        <f>IF(CB378=CB369,AF378,0)+IF(CB378=CB370,AJ378,0)+IF(CB378=CB371,AN378,0)+IF(CB378=CB372,AR378,0)+IF(CB378=CB373,AV378,0)+IF(CB378=CB374,AZ378,0)+IF(CB378=CB375,BD378,0)+IF(CB378=CB376,BH378,0)+IF(CB378=CB377,BL378,0)+IF(CB378=CB378,BP378,0)+IF(CB378=CB379,BT378,0)+IF(CB378=CB380,BX378,0)</f>
        <v>0</v>
      </c>
      <c r="CE378" s="25">
        <f>IF(CB378=CB369,AG378,0)+IF(CB378=CB370,AK378,0)+IF(CB378=CB371,AO378,0)+IF(CB378=CB372,AS378,0)+IF(CB378=CB373,AW378,0)+IF(CB378=CB374,BA378,0)+IF(CB378=CB375,BE378,0)+IF(CB378=CB376,BI378,0)+IF(CB378=CB377,BM378,0)+IF(CB378=CB378,BQ378,0)+IF(CB378=CB379,BU378,0)+IF(CB378=CB380,BY378,0)</f>
        <v>0</v>
      </c>
      <c r="CF378" s="25">
        <f>(RANK(CE378,CE369:CE380,1)*169)+(RANK(CC378,CC369:CC380,1)*13)+RANK(CD378,CD369:CD380,0)</f>
        <v>183</v>
      </c>
      <c r="CG378" s="25">
        <f>CB378+(RANK(CF378,CF369:CF380,1)*0.01)</f>
        <v>2.0099999999999998</v>
      </c>
      <c r="CH378" s="25">
        <f>IF(COUNTIF(CG369:CG380,CG378)=2,IF(CG378=CG369,1,0)+IF(CG378=CG370,2,0)+IF(CG378=CG371,3,0)+IF(CG378=CG372,4,0)+IF(CG378=CG373,5,0)+IF(CG378=CG374,6,0)+IF(CG378=CG375,7,0)+IF(CG378=CG376,8,0)+IF(CG378=CG377,9,0)+IF(CG378=CG378,10,0)+IF(CG378=CG379,11,0)+IF(CG378=CG380,12,0)-10,0)</f>
        <v>0</v>
      </c>
      <c r="CI378" s="25">
        <f t="shared" si="41"/>
        <v>0</v>
      </c>
      <c r="CJ378" s="25">
        <f t="shared" si="42"/>
        <v>2.0099999999999998</v>
      </c>
      <c r="CK378" s="25">
        <f>(RANK(CJ378,CJ369:CJ380,1)*17850625)+(RANK(K378,K369:K380,0)*274625)+(RANK(M378,M369:M380,0)*4225)+(RANK(AC378,AC369:AC380,1)*65)+RANK(C378,C369:C380,0)</f>
        <v>35989334</v>
      </c>
      <c r="CL378" s="25">
        <f>RANK(CK378,CK369:CK380,0)</f>
        <v>11</v>
      </c>
    </row>
    <row r="379" spans="1:90" x14ac:dyDescent="0.15">
      <c r="A379" s="25" t="str">
        <f>[1]DB!A379</f>
        <v>SPVK</v>
      </c>
      <c r="B379" s="25" t="str">
        <f>[1]DB!B379</f>
        <v>SPVK (6)</v>
      </c>
      <c r="C379" s="25">
        <f>[1]DB!C379</f>
        <v>45</v>
      </c>
      <c r="D379" s="25">
        <f t="shared" si="38"/>
        <v>10</v>
      </c>
      <c r="E379" s="25">
        <f t="shared" si="43"/>
        <v>9</v>
      </c>
      <c r="F379" s="25">
        <f>[1]DB!G379</f>
        <v>0</v>
      </c>
      <c r="G379" s="25">
        <f>IF(B6=13,DGET(A11:K75,"Dis E",X524:X525),F379)</f>
        <v>0</v>
      </c>
      <c r="H379" s="25">
        <f>[1]DB!I379</f>
        <v>0</v>
      </c>
      <c r="I379" s="25">
        <f>IF(B6=13,DGET(A11:K75,"Udm E",X524:X525),H379)</f>
        <v>0</v>
      </c>
      <c r="J379" s="25">
        <f>[1]DB!K379</f>
        <v>0</v>
      </c>
      <c r="K379" s="25">
        <f>IF(B6=13,DGET(A11:K75,"MR E",X524:X525),J379)</f>
        <v>0</v>
      </c>
      <c r="L379" s="25">
        <f>[1]DB!M379</f>
        <v>0</v>
      </c>
      <c r="M379" s="25">
        <f>IF(B6=13,DGET(A11:K75,"Res E",X524:X525),L379)</f>
        <v>0</v>
      </c>
      <c r="N379" s="25">
        <f>[1]DB!O379</f>
        <v>9</v>
      </c>
      <c r="O379" s="25">
        <f>IF(B6=13,IF(AND(G379=0,I379=0),N379+1,0),N379)</f>
        <v>10</v>
      </c>
      <c r="P379" s="25">
        <f>[1]DB!S379</f>
        <v>63</v>
      </c>
      <c r="Q379" s="25">
        <f>IF(A379="",0,DGET(A11:AF75,"Total",X524:X525))</f>
        <v>6</v>
      </c>
      <c r="R379" s="25">
        <f>IF(A379="",0,DGET(A11:AF75,"ES N",X524:X525))</f>
        <v>6</v>
      </c>
      <c r="S379" s="25">
        <f>IF(B6=13,IF(OR(G379=1,I379=1),0,P379+R379),P379)</f>
        <v>69</v>
      </c>
      <c r="T379" s="25">
        <f>[1]DB!V379</f>
        <v>63</v>
      </c>
      <c r="U379" s="25">
        <f>IF(A379="",0,DGET(A368:Q380,"Total N",X546:X547))</f>
        <v>6</v>
      </c>
      <c r="V379" s="25">
        <f>IF(B6=13,IF(OR(G379=1,I379=1),0,T379+U379),T379)</f>
        <v>69</v>
      </c>
      <c r="W379" s="25">
        <f>[1]DB!Y379</f>
        <v>11</v>
      </c>
      <c r="X379" s="25">
        <f t="shared" si="39"/>
        <v>1</v>
      </c>
      <c r="Y379" s="25">
        <f>IF(B6=13,IF(OR(G379=1,I379=1),0,W379+X379),W379)</f>
        <v>12</v>
      </c>
      <c r="Z379" s="25">
        <f>[1]DB!AC379</f>
        <v>5</v>
      </c>
      <c r="AA379" s="25">
        <f>IF(A379="",0,DGET(A11:AF75,"BU Pl.",X524:X525))</f>
        <v>52</v>
      </c>
      <c r="AB379" s="25">
        <f t="shared" si="40"/>
        <v>3385</v>
      </c>
      <c r="AC379" s="25">
        <f>IF(B6=13,RANK(AB379,AB369:AB380,1),Z379)</f>
        <v>10</v>
      </c>
      <c r="AD379" s="25">
        <f>IF(B6=13,IF(AA379&gt;DGET(A368:AC380,"BU N",X546:X547),1,IF(AA379=DGET(A368:AC380,"BU N",X546:X547),0,-1)),0)</f>
        <v>0</v>
      </c>
      <c r="AE379" s="25">
        <f>IF(B6=13,IF(OR(G379=1,I379=1),0,IF(E379=D369,R379,[1]DB!AE379)),[1]DB!AE379)</f>
        <v>6</v>
      </c>
      <c r="AF379" s="25">
        <f>IF(B6=13,IF(OR(G379=1,I379=1),0,IF(E379=D369,U379,[1]DB!AF379)),[1]DB!AF379)</f>
        <v>7</v>
      </c>
      <c r="AG379" s="25">
        <f>IF(B6=13,IF(OR(G379=1,I379=1),0,IF(E379=D369,X379,[1]DB!AG379)),[1]DB!AG379)</f>
        <v>0</v>
      </c>
      <c r="AH379" s="25">
        <f>IF(B6=13,IF(OR(G379=1,I379=1),0,IF(E379=D369,AD379,[1]DB!AH379)),[1]DB!AH379)</f>
        <v>-1</v>
      </c>
      <c r="AI379" s="25">
        <f>IF(B6=13,IF(OR(G379=1,I379=1),0,IF(E379=D370,R379,[1]DB!AI379)),[1]DB!AI379)</f>
        <v>0</v>
      </c>
      <c r="AJ379" s="25">
        <f>IF(B6=13,IF(OR(G379=1,I379=1),0,IF(E379=D370,U379,[1]DB!AJ379)),[1]DB!AJ379)</f>
        <v>0</v>
      </c>
      <c r="AK379" s="25">
        <f>IF(B6=13,IF(OR(G379=1,I379=1),0,IF(E379=D370,X379,[1]DB!AK379)),[1]DB!AK379)</f>
        <v>0</v>
      </c>
      <c r="AL379" s="25">
        <f>IF(B6=13,IF(OR(G379=1,I379=1),0,IF(E379=D370,AD379,[1]DB!AL379)),[1]DB!AL379)</f>
        <v>0</v>
      </c>
      <c r="AM379" s="25">
        <f>IF(B6=13,IF(OR(G379=1,I379=1),0,IF(E379=D371,R379,[1]DB!AM379)),[1]DB!AM379)</f>
        <v>8</v>
      </c>
      <c r="AN379" s="25">
        <f>IF(B6=13,IF(OR(G379=1,I379=1),0,IF(E379=D371,U379,[1]DB!AN379)),[1]DB!AN379)</f>
        <v>7</v>
      </c>
      <c r="AO379" s="25">
        <f>IF(B6=13,IF(OR(G379=1,I379=1),0,IF(E379=D371,X379,[1]DB!AO379)),[1]DB!AO379)</f>
        <v>3</v>
      </c>
      <c r="AP379" s="25">
        <f>IF(B6=13,IF(OR(G379=1,I379=1),0,IF(E379=D371,AD379,[1]DB!AP379)),[1]DB!AP379)</f>
        <v>1</v>
      </c>
      <c r="AQ379" s="25">
        <f>IF(B6=13,IF(OR(G379=1,I379=1),0,IF(E379=D372,R379,[1]DB!AQ379)),[1]DB!AQ379)</f>
        <v>7</v>
      </c>
      <c r="AR379" s="25">
        <f>IF(B6=13,IF(OR(G379=1,I379=1),0,IF(E379=D372,U379,[1]DB!AR379)),[1]DB!AR379)</f>
        <v>8</v>
      </c>
      <c r="AS379" s="25">
        <f>IF(B6=13,IF(OR(G379=1,I379=1),0,IF(E379=D372,X379,[1]DB!AS379)),[1]DB!AS379)</f>
        <v>0</v>
      </c>
      <c r="AT379" s="25">
        <f>IF(B6=13,IF(OR(G379=1,I379=1),0,IF(E379=D372,AD379,[1]DB!AT379)),[1]DB!AT379)</f>
        <v>-1</v>
      </c>
      <c r="AU379" s="25">
        <f>IF(B6=13,IF(OR(G379=1,I379=1),0,IF(E379=D373,R379,[1]DB!AU379)),[1]DB!AU379)</f>
        <v>6</v>
      </c>
      <c r="AV379" s="25">
        <f>IF(B6=13,IF(OR(G379=1,I379=1),0,IF(E379=D373,U379,[1]DB!AV379)),[1]DB!AV379)</f>
        <v>7</v>
      </c>
      <c r="AW379" s="25">
        <f>IF(B6=13,IF(OR(G379=1,I379=1),0,IF(E379=D373,X379,[1]DB!AW379)),[1]DB!AW379)</f>
        <v>0</v>
      </c>
      <c r="AX379" s="25">
        <f>IF(B6=13,IF(OR(G379=1,I379=1),0,IF(E379=D373,AD379,[1]DB!AX379)),[1]DB!AX379)</f>
        <v>-1</v>
      </c>
      <c r="AY379" s="25">
        <f>IF(B6=13,IF(OR(G379=1,I379=1),0,IF(E379=D374,R379,[1]DB!AY379)),[1]DB!AY379)</f>
        <v>8</v>
      </c>
      <c r="AZ379" s="25">
        <f>IF(B6=13,IF(OR(G379=1,I379=1),0,IF(E379=D374,U379,[1]DB!AZ379)),[1]DB!AZ379)</f>
        <v>8</v>
      </c>
      <c r="BA379" s="25">
        <f>IF(B6=13,IF(OR(G379=1,I379=1),0,IF(E379=D374,X379,[1]DB!BA379)),[1]DB!BA379)</f>
        <v>1</v>
      </c>
      <c r="BB379" s="25">
        <f>IF(B6=13,IF(OR(G379=1,I379=1),0,IF(E379=D374,AD379,[1]DB!BB379)),[1]DB!BB379)</f>
        <v>0</v>
      </c>
      <c r="BC379" s="25">
        <f>IF(B6=13,IF(OR(G379=1,I379=1),0,IF(E379=D375,R379,[1]DB!BC379)),[1]DB!BC379)</f>
        <v>8</v>
      </c>
      <c r="BD379" s="25">
        <f>IF(B6=13,IF(OR(G379=1,I379=1),0,IF(E379=D375,U379,[1]DB!BD379)),[1]DB!BD379)</f>
        <v>8</v>
      </c>
      <c r="BE379" s="25">
        <f>IF(B6=13,IF(OR(G379=1,I379=1),0,IF(E379=D375,X379,[1]DB!BE379)),[1]DB!BE379)</f>
        <v>1</v>
      </c>
      <c r="BF379" s="25">
        <f>IF(B6=13,IF(OR(G379=1,I379=1),0,IF(E379=D375,AD379,[1]DB!BF379)),[1]DB!BF379)</f>
        <v>1</v>
      </c>
      <c r="BG379" s="25">
        <f>IF(B6=13,IF(OR(G379=1,I379=1),0,IF(E379=D376,R379,[1]DB!BG379)),[1]DB!BG379)</f>
        <v>6</v>
      </c>
      <c r="BH379" s="25">
        <f>IF(B6=13,IF(OR(G379=1,I379=1),0,IF(E379=D376,U379,[1]DB!BH379)),[1]DB!BH379)</f>
        <v>7</v>
      </c>
      <c r="BI379" s="25">
        <f>IF(B6=13,IF(OR(G379=1,I379=1),0,IF(E379=D376,X379,[1]DB!BI379)),[1]DB!BI379)</f>
        <v>0</v>
      </c>
      <c r="BJ379" s="25">
        <f>IF(B6=13,IF(OR(G379=1,I379=1),0,IF(E379=D376,AD379,[1]DB!BJ379)),[1]DB!BJ379)</f>
        <v>-1</v>
      </c>
      <c r="BK379" s="25">
        <f>IF(B6=13,IF(OR(G379=1,I379=1),0,IF(E379=D377,R379,[1]DB!BK379)),[1]DB!BK379)</f>
        <v>6</v>
      </c>
      <c r="BL379" s="25">
        <f>IF(B6=13,IF(OR(G379=1,I379=1),0,IF(E379=D377,U379,[1]DB!BL379)),[1]DB!BL379)</f>
        <v>6</v>
      </c>
      <c r="BM379" s="25">
        <f>IF(B6=13,IF(OR(G379=1,I379=1),0,IF(E379=D377,X379,[1]DB!BM379)),[1]DB!BM379)</f>
        <v>1</v>
      </c>
      <c r="BN379" s="25">
        <f>IF(B6=13,IF(OR(G379=1,I379=1),0,IF(E379=D377,AD379,[1]DB!BN379)),[1]DB!BN379)</f>
        <v>0</v>
      </c>
      <c r="BO379" s="25">
        <f>IF(B6=13,IF(OR(G379=1,I379=1),0,IF(E379=D378,R379,[1]DB!BO379)),[1]DB!BO379)</f>
        <v>7</v>
      </c>
      <c r="BP379" s="25">
        <f>IF(B6=13,IF(OR(G379=1,I379=1),0,IF(E379=D378,U379,[1]DB!BP379)),[1]DB!BP379)</f>
        <v>6</v>
      </c>
      <c r="BQ379" s="25">
        <f>IF(B6=13,IF(OR(G379=1,I379=1),0,IF(E379=D378,X379,[1]DB!BQ379)),[1]DB!BQ379)</f>
        <v>3</v>
      </c>
      <c r="BR379" s="25">
        <f>IF(B6=13,IF(OR(G379=1,I379=1),0,IF(E379=D378,AD379,[1]DB!BR379)),[1]DB!BR379)</f>
        <v>1</v>
      </c>
      <c r="BS379" s="25">
        <f>IF(B6=13,IF(OR(G379=1,I379=1),0,IF(E379=D379,R379,[1]DB!BS379)),[1]DB!BS379)</f>
        <v>0</v>
      </c>
      <c r="BT379" s="25">
        <f>IF(B6=13,IF(OR(G379=1,I379=1),0,IF(E379=D379,U379,[1]DB!BT379)),[1]DB!BT379)</f>
        <v>0</v>
      </c>
      <c r="BU379" s="25">
        <f>IF(B6=13,IF(OR(G379=1,I379=1),0,IF(E379=D379,X379,[1]DB!BU379)),[1]DB!BU379)</f>
        <v>0</v>
      </c>
      <c r="BV379" s="25">
        <f>IF(B6=13,IF(OR(G379=1,I379=1),0,IF(E379=D379,AD379,[1]DB!BV379)),[1]DB!BV379)</f>
        <v>0</v>
      </c>
      <c r="BW379" s="25">
        <f>IF(B6=13,IF(OR(G379=1,I379=1),0,IF(E379=D380,R379,[1]DB!BW379)),[1]DB!BW379)</f>
        <v>7</v>
      </c>
      <c r="BX379" s="25">
        <f>IF(B6=13,IF(OR(G379=1,I379=1),0,IF(E379=D380,U379,[1]DB!BX379)),[1]DB!BX379)</f>
        <v>5</v>
      </c>
      <c r="BY379" s="25">
        <f>IF(B6=13,IF(OR(G379=1,I379=1),0,IF(E379=D380,X379,[1]DB!BY379)),[1]DB!BY379)</f>
        <v>3</v>
      </c>
      <c r="BZ379" s="25">
        <f>IF(B6=13,IF(OR(G379=1,I379=1),0,IF(E379=D380,AD379,[1]DB!BZ379)),[1]DB!BZ379)</f>
        <v>1</v>
      </c>
      <c r="CA379" s="25">
        <f>(RANK(Y379,Y369:Y380,1)*169)+(RANK(S379,S369:S380,1)*13)+RANK(V379,V369:V380,0)</f>
        <v>808</v>
      </c>
      <c r="CB379" s="25">
        <f>RANK(CA379,CA369:CA380,1)</f>
        <v>5</v>
      </c>
      <c r="CC379" s="25">
        <f>IF(CB379=CB369,AE379,0)+IF(CB379=CB370,AI379,0)+IF(CB379=CB371,AM379,0)+IF(CB379=CB372,AQ379,0)+IF(CB379=CB373,AU379,0)+IF(CB379=CB374,AY379,0)+IF(CB379=CB375,BC379,0)+IF(CB379=CB376,BG379,0)+IF(CB379=CB377,BK379,0)+IF(CB379=CB378,BO379,0)+IF(CB379=CB379,BS379,0)+IF(CB379=CB380,BW379,0)</f>
        <v>0</v>
      </c>
      <c r="CD379" s="25">
        <f>IF(CB379=CB369,AF379,0)+IF(CB379=CB370,AJ379,0)+IF(CB379=CB371,AN379,0)+IF(CB379=CB372,AR379,0)+IF(CB379=CB373,AV379,0)+IF(CB379=CB374,AZ379,0)+IF(CB379=CB375,BD379,0)+IF(CB379=CB376,BH379,0)+IF(CB379=CB377,BL379,0)+IF(CB379=CB378,BP379,0)+IF(CB379=CB379,BT379,0)+IF(CB379=CB380,BX379,0)</f>
        <v>0</v>
      </c>
      <c r="CE379" s="25">
        <f>IF(CB379=CB369,AG379,0)+IF(CB379=CB370,AK379,0)+IF(CB379=CB371,AO379,0)+IF(CB379=CB372,AS379,0)+IF(CB379=CB373,AW379,0)+IF(CB379=CB374,BA379,0)+IF(CB379=CB375,BE379,0)+IF(CB379=CB376,BI379,0)+IF(CB379=CB377,BM379,0)+IF(CB379=CB378,BQ379,0)+IF(CB379=CB379,BU379,0)+IF(CB379=CB380,BY379,0)</f>
        <v>0</v>
      </c>
      <c r="CF379" s="25">
        <f>(RANK(CE379,CE369:CE380,1)*169)+(RANK(CC379,CC369:CC380,1)*13)+RANK(CD379,CD369:CD380,0)</f>
        <v>183</v>
      </c>
      <c r="CG379" s="25">
        <f>CB379+(RANK(CF379,CF369:CF380,1)*0.01)</f>
        <v>5.01</v>
      </c>
      <c r="CH379" s="25">
        <f>IF(COUNTIF(CG369:CG380,CG379)=2,IF(CG379=CG369,1,0)+IF(CG379=CG370,2,0)+IF(CG379=CG371,3,0)+IF(CG379=CG372,4,0)+IF(CG379=CG373,5,0)+IF(CG379=CG374,6,0)+IF(CG379=CG375,7,0)+IF(CG379=CG376,8,0)+IF(CG379=CG377,9,0)+IF(CG379=CG378,10,0)+IF(CG379=CG379,11,0)+IF(CG379=CG380,12,0)-11,0)</f>
        <v>0</v>
      </c>
      <c r="CI379" s="25">
        <f t="shared" si="41"/>
        <v>0</v>
      </c>
      <c r="CJ379" s="25">
        <f t="shared" si="42"/>
        <v>5.01</v>
      </c>
      <c r="CK379" s="25">
        <f>(RANK(CJ379,CJ369:CJ380,1)*17850625)+(RANK(K379,K369:K380,0)*274625)+(RANK(M379,M369:M380,0)*4225)+(RANK(AC379,AC369:AC380,1)*65)+RANK(C379,C369:C380,0)</f>
        <v>89541077</v>
      </c>
      <c r="CL379" s="25">
        <f>RANK(CK379,CK369:CK380,0)</f>
        <v>8</v>
      </c>
    </row>
    <row r="380" spans="1:90" x14ac:dyDescent="0.15">
      <c r="A380" s="25" t="str">
        <f>[1]DB!A380</f>
        <v>Steam</v>
      </c>
      <c r="B380" s="25" t="str">
        <f>[1]DB!B380</f>
        <v>Steam (6)</v>
      </c>
      <c r="C380" s="25">
        <f>[1]DB!C380</f>
        <v>46</v>
      </c>
      <c r="D380" s="25">
        <f t="shared" si="38"/>
        <v>8</v>
      </c>
      <c r="E380" s="25">
        <f t="shared" si="43"/>
        <v>7</v>
      </c>
      <c r="F380" s="25">
        <f>[1]DB!G380</f>
        <v>0</v>
      </c>
      <c r="G380" s="25">
        <f>IF(B6=13,DGET(A11:K75,"Dis E",Y524:Y525),F380)</f>
        <v>0</v>
      </c>
      <c r="H380" s="25">
        <f>[1]DB!I380</f>
        <v>0</v>
      </c>
      <c r="I380" s="25">
        <f>IF(B6=13,DGET(A11:K75,"Udm E",Y524:Y525),H380)</f>
        <v>0</v>
      </c>
      <c r="J380" s="25">
        <f>[1]DB!K380</f>
        <v>0</v>
      </c>
      <c r="K380" s="25">
        <f>IF(B6=13,DGET(A11:K75,"MR E",Y524:Y525),J380)</f>
        <v>0</v>
      </c>
      <c r="L380" s="25">
        <f>[1]DB!M380</f>
        <v>0</v>
      </c>
      <c r="M380" s="25">
        <f>IF(B6=13,DGET(A11:K75,"Res E",Y524:Y525),L380)</f>
        <v>0</v>
      </c>
      <c r="N380" s="25">
        <f>[1]DB!O380</f>
        <v>9</v>
      </c>
      <c r="O380" s="25">
        <f>IF(B6=13,IF(AND(G380=0,I380=0),N380+1,0),N380)</f>
        <v>10</v>
      </c>
      <c r="P380" s="25">
        <f>[1]DB!S380</f>
        <v>61</v>
      </c>
      <c r="Q380" s="25">
        <f>IF(A380="",0,DGET(A11:AF75,"Total",Y524:Y525))</f>
        <v>5</v>
      </c>
      <c r="R380" s="25">
        <f>IF(A380="",0,DGET(A11:AF75,"ES N",Y524:Y525))</f>
        <v>5</v>
      </c>
      <c r="S380" s="25">
        <f>IF(B6=13,IF(OR(G380=1,I380=1),0,P380+R380),P380)</f>
        <v>66</v>
      </c>
      <c r="T380" s="25">
        <f>[1]DB!V380</f>
        <v>65</v>
      </c>
      <c r="U380" s="25">
        <f>IF(A380="",0,DGET(A368:Q380,"Total N",Y546:Y547))</f>
        <v>4</v>
      </c>
      <c r="V380" s="25">
        <f>IF(B6=13,IF(OR(G380=1,I380=1),0,T380+U380),T380)</f>
        <v>69</v>
      </c>
      <c r="W380" s="25">
        <f>[1]DB!Y380</f>
        <v>10</v>
      </c>
      <c r="X380" s="25">
        <f t="shared" si="39"/>
        <v>3</v>
      </c>
      <c r="Y380" s="25">
        <f>IF(B6=13,IF(OR(G380=1,I380=1),0,W380+X380),W380)</f>
        <v>13</v>
      </c>
      <c r="Z380" s="25">
        <f>[1]DB!AC380</f>
        <v>9</v>
      </c>
      <c r="AA380" s="25">
        <f>IF(A380="",0,DGET(A11:AF75,"BU Pl.",Y524:Y525))</f>
        <v>32</v>
      </c>
      <c r="AB380" s="25">
        <f t="shared" si="40"/>
        <v>2089</v>
      </c>
      <c r="AC380" s="25">
        <f>IF(B6=13,RANK(AB380,AB369:AB380,1),Z380)</f>
        <v>5</v>
      </c>
      <c r="AD380" s="25">
        <f>IF(B6=13,IF(AA380&gt;DGET(A368:AC380,"BU N",Y546:Y547),1,IF(AA380=DGET(A368:AC380,"BU N",Y546:Y547),0,-1)),0)</f>
        <v>1</v>
      </c>
      <c r="AE380" s="25">
        <f>IF(B6=13,IF(OR(G380=1,I380=1),0,IF(E380=D369,R380,[1]DB!AE380)),[1]DB!AE380)</f>
        <v>7</v>
      </c>
      <c r="AF380" s="25">
        <f>IF(B6=13,IF(OR(G380=1,I380=1),0,IF(E380=D369,U380,[1]DB!AF380)),[1]DB!AF380)</f>
        <v>6</v>
      </c>
      <c r="AG380" s="25">
        <f>IF(B6=13,IF(OR(G380=1,I380=1),0,IF(E380=D369,X380,[1]DB!AG380)),[1]DB!AG380)</f>
        <v>3</v>
      </c>
      <c r="AH380" s="25">
        <f>IF(B6=13,IF(OR(G380=1,I380=1),0,IF(E380=D369,AD380,[1]DB!AH380)),[1]DB!AH380)</f>
        <v>1</v>
      </c>
      <c r="AI380" s="25">
        <f>IF(B6=13,IF(OR(G380=1,I380=1),0,IF(E380=D370,R380,[1]DB!AI380)),[1]DB!AI380)</f>
        <v>7</v>
      </c>
      <c r="AJ380" s="25">
        <f>IF(B6=13,IF(OR(G380=1,I380=1),0,IF(E380=D370,U380,[1]DB!AJ380)),[1]DB!AJ380)</f>
        <v>7</v>
      </c>
      <c r="AK380" s="25">
        <f>IF(B6=13,IF(OR(G380=1,I380=1),0,IF(E380=D370,X380,[1]DB!AK380)),[1]DB!AK380)</f>
        <v>1</v>
      </c>
      <c r="AL380" s="25">
        <f>IF(B6=13,IF(OR(G380=1,I380=1),0,IF(E380=D370,AD380,[1]DB!AL380)),[1]DB!AL380)</f>
        <v>0</v>
      </c>
      <c r="AM380" s="25">
        <f>IF(B6=13,IF(OR(G380=1,I380=1),0,IF(E380=D371,R380,[1]DB!AM380)),[1]DB!AM380)</f>
        <v>7</v>
      </c>
      <c r="AN380" s="25">
        <f>IF(B6=13,IF(OR(G380=1,I380=1),0,IF(E380=D371,U380,[1]DB!AN380)),[1]DB!AN380)</f>
        <v>7</v>
      </c>
      <c r="AO380" s="25">
        <f>IF(B6=13,IF(OR(G380=1,I380=1),0,IF(E380=D371,X380,[1]DB!AO380)),[1]DB!AO380)</f>
        <v>1</v>
      </c>
      <c r="AP380" s="25">
        <f>IF(B6=13,IF(OR(G380=1,I380=1),0,IF(E380=D371,AD380,[1]DB!AP380)),[1]DB!AP380)</f>
        <v>1</v>
      </c>
      <c r="AQ380" s="25">
        <f>IF(B6=13,IF(OR(G380=1,I380=1),0,IF(E380=D372,R380,[1]DB!AQ380)),[1]DB!AQ380)</f>
        <v>6</v>
      </c>
      <c r="AR380" s="25">
        <f>IF(B6=13,IF(OR(G380=1,I380=1),0,IF(E380=D372,U380,[1]DB!AR380)),[1]DB!AR380)</f>
        <v>9</v>
      </c>
      <c r="AS380" s="25">
        <f>IF(B6=13,IF(OR(G380=1,I380=1),0,IF(E380=D372,X380,[1]DB!AS380)),[1]DB!AS380)</f>
        <v>0</v>
      </c>
      <c r="AT380" s="25">
        <f>IF(B6=13,IF(OR(G380=1,I380=1),0,IF(E380=D372,AD380,[1]DB!AT380)),[1]DB!AT380)</f>
        <v>-1</v>
      </c>
      <c r="AU380" s="25">
        <f>IF(B6=13,IF(OR(G380=1,I380=1),0,IF(E380=D373,R380,[1]DB!AU380)),[1]DB!AU380)</f>
        <v>9</v>
      </c>
      <c r="AV380" s="25">
        <f>IF(B6=13,IF(OR(G380=1,I380=1),0,IF(E380=D373,U380,[1]DB!AV380)),[1]DB!AV380)</f>
        <v>8</v>
      </c>
      <c r="AW380" s="25">
        <f>IF(B6=13,IF(OR(G380=1,I380=1),0,IF(E380=D373,X380,[1]DB!AW380)),[1]DB!AW380)</f>
        <v>3</v>
      </c>
      <c r="AX380" s="25">
        <f>IF(B6=13,IF(OR(G380=1,I380=1),0,IF(E380=D373,AD380,[1]DB!AX380)),[1]DB!AX380)</f>
        <v>1</v>
      </c>
      <c r="AY380" s="25">
        <f>IF(B6=13,IF(OR(G380=1,I380=1),0,IF(E380=D374,R380,[1]DB!AY380)),[1]DB!AY380)</f>
        <v>7</v>
      </c>
      <c r="AZ380" s="25">
        <f>IF(B6=13,IF(OR(G380=1,I380=1),0,IF(E380=D374,U380,[1]DB!AZ380)),[1]DB!AZ380)</f>
        <v>7</v>
      </c>
      <c r="BA380" s="25">
        <f>IF(B6=13,IF(OR(G380=1,I380=1),0,IF(E380=D374,X380,[1]DB!BA380)),[1]DB!BA380)</f>
        <v>1</v>
      </c>
      <c r="BB380" s="25">
        <f>IF(B6=13,IF(OR(G380=1,I380=1),0,IF(E380=D374,AD380,[1]DB!BB380)),[1]DB!BB380)</f>
        <v>1</v>
      </c>
      <c r="BC380" s="25">
        <f>IF(B6=13,IF(OR(G380=1,I380=1),0,IF(E380=D375,R380,[1]DB!BC380)),[1]DB!BC380)</f>
        <v>5</v>
      </c>
      <c r="BD380" s="25">
        <f>IF(B6=13,IF(OR(G380=1,I380=1),0,IF(E380=D375,U380,[1]DB!BD380)),[1]DB!BD380)</f>
        <v>4</v>
      </c>
      <c r="BE380" s="25">
        <f>IF(B6=13,IF(OR(G380=1,I380=1),0,IF(E380=D375,X380,[1]DB!BE380)),[1]DB!BE380)</f>
        <v>3</v>
      </c>
      <c r="BF380" s="25">
        <f>IF(B6=13,IF(OR(G380=1,I380=1),0,IF(E380=D375,AD380,[1]DB!BF380)),[1]DB!BF380)</f>
        <v>1</v>
      </c>
      <c r="BG380" s="25">
        <f>IF(B6=13,IF(OR(G380=1,I380=1),0,IF(E380=D376,R380,[1]DB!BG380)),[1]DB!BG380)</f>
        <v>7</v>
      </c>
      <c r="BH380" s="25">
        <f>IF(B6=13,IF(OR(G380=1,I380=1),0,IF(E380=D376,U380,[1]DB!BH380)),[1]DB!BH380)</f>
        <v>8</v>
      </c>
      <c r="BI380" s="25">
        <f>IF(B6=13,IF(OR(G380=1,I380=1),0,IF(E380=D376,X380,[1]DB!BI380)),[1]DB!BI380)</f>
        <v>0</v>
      </c>
      <c r="BJ380" s="25">
        <f>IF(B6=13,IF(OR(G380=1,I380=1),0,IF(E380=D376,AD380,[1]DB!BJ380)),[1]DB!BJ380)</f>
        <v>-1</v>
      </c>
      <c r="BK380" s="25">
        <f>IF(B6=13,IF(OR(G380=1,I380=1),0,IF(E380=D377,R380,[1]DB!BK380)),[1]DB!BK380)</f>
        <v>0</v>
      </c>
      <c r="BL380" s="25">
        <f>IF(B6=13,IF(OR(G380=1,I380=1),0,IF(E380=D377,U380,[1]DB!BL380)),[1]DB!BL380)</f>
        <v>0</v>
      </c>
      <c r="BM380" s="25">
        <f>IF(B6=13,IF(OR(G380=1,I380=1),0,IF(E380=D377,X380,[1]DB!BM380)),[1]DB!BM380)</f>
        <v>0</v>
      </c>
      <c r="BN380" s="25">
        <f>IF(B6=13,IF(OR(G380=1,I380=1),0,IF(E380=D377,AD380,[1]DB!BN380)),[1]DB!BN380)</f>
        <v>0</v>
      </c>
      <c r="BO380" s="25">
        <f>IF(B6=13,IF(OR(G380=1,I380=1),0,IF(E380=D378,R380,[1]DB!BO380)),[1]DB!BO380)</f>
        <v>6</v>
      </c>
      <c r="BP380" s="25">
        <f>IF(B6=13,IF(OR(G380=1,I380=1),0,IF(E380=D378,U380,[1]DB!BP380)),[1]DB!BP380)</f>
        <v>6</v>
      </c>
      <c r="BQ380" s="25">
        <f>IF(B6=13,IF(OR(G380=1,I380=1),0,IF(E380=D378,X380,[1]DB!BQ380)),[1]DB!BQ380)</f>
        <v>1</v>
      </c>
      <c r="BR380" s="25">
        <f>IF(B6=13,IF(OR(G380=1,I380=1),0,IF(E380=D378,AD380,[1]DB!BR380)),[1]DB!BR380)</f>
        <v>0</v>
      </c>
      <c r="BS380" s="25">
        <f>IF(B6=13,IF(OR(G380=1,I380=1),0,IF(E380=D379,R380,[1]DB!BS380)),[1]DB!BS380)</f>
        <v>5</v>
      </c>
      <c r="BT380" s="25">
        <f>IF(B6=13,IF(OR(G380=1,I380=1),0,IF(E380=D379,U380,[1]DB!BT380)),[1]DB!BT380)</f>
        <v>7</v>
      </c>
      <c r="BU380" s="25">
        <f>IF(B6=13,IF(OR(G380=1,I380=1),0,IF(E380=D379,X380,[1]DB!BU380)),[1]DB!BU380)</f>
        <v>0</v>
      </c>
      <c r="BV380" s="25">
        <f>IF(B6=13,IF(OR(G380=1,I380=1),0,IF(E380=D379,AD380,[1]DB!BV380)),[1]DB!BV380)</f>
        <v>-1</v>
      </c>
      <c r="BW380" s="25">
        <f>IF(B6=13,IF(OR(G380=1,I380=1),0,IF(E380=D380,R380,[1]DB!BW380)),[1]DB!BW380)</f>
        <v>0</v>
      </c>
      <c r="BX380" s="25">
        <f>IF(B6=13,IF(OR(G380=1,I380=1),0,IF(E380=D380,U380,[1]DB!BX380)),[1]DB!BX380)</f>
        <v>0</v>
      </c>
      <c r="BY380" s="25">
        <f>IF(B6=13,IF(OR(G380=1,I380=1),0,IF(E380=D380,X380,[1]DB!BY380)),[1]DB!BY380)</f>
        <v>0</v>
      </c>
      <c r="BZ380" s="25">
        <f>IF(B6=13,IF(OR(G380=1,I380=1),0,IF(E380=D380,AD380,[1]DB!BZ380)),[1]DB!BZ380)</f>
        <v>0</v>
      </c>
      <c r="CA380" s="25">
        <f>(RANK(Y380,Y369:Y380,1)*169)+(RANK(S380,S369:S380,1)*13)+RANK(V380,V369:V380,0)</f>
        <v>1055</v>
      </c>
      <c r="CB380" s="25">
        <f>RANK(CA380,CA369:CA380,1)</f>
        <v>6</v>
      </c>
      <c r="CC380" s="25">
        <f>IF(CB380=CB369,AE380,0)+IF(CB380=CB370,AI380,0)+IF(CB380=CB371,AM380,0)+IF(CB380=CB372,AQ380,0)+IF(CB380=CB373,AU380,0)+IF(CB380=CB374,AY380,0)+IF(CB380=CB375,BC380,0)+IF(CB380=CB376,BG380,0)+IF(CB380=CB377,BK380,0)+IF(CB380=CB378,BO380,0)+IF(CB380=CB379,BS380,0)+IF(CB380=CB380,BW380,0)</f>
        <v>0</v>
      </c>
      <c r="CD380" s="25">
        <f>IF(CB380=CB369,AF380,0)+IF(CB380=CB370,AJ380,0)+IF(CB380=CB371,AN380,0)+IF(CB380=CB372,AR380,0)+IF(CB380=CB373,AV380,0)+IF(CB380=CB374,AZ380,0)+IF(CB380=CB375,BD380,0)+IF(CB380=CB376,BH380,0)+IF(CB380=CB377,BL380,0)+IF(CB380=CB378,BP380,0)+IF(CB380=CB379,BT380,0)+IF(CB380=CB380,BX380,0)</f>
        <v>0</v>
      </c>
      <c r="CE380" s="25">
        <f>IF(CB380=CB369,AG380,0)+IF(CB380=CB370,AK380,0)+IF(CB380=CB371,AO380,0)+IF(CB380=CB372,AS380,0)+IF(CB380=CB373,AW380,0)+IF(CB380=CB374,BA380,0)+IF(CB380=CB375,BE380,0)+IF(CB380=CB376,BI380,0)+IF(CB380=CB377,BM380,0)+IF(CB380=CB378,BQ380,0)+IF(CB380=CB379,BU380,0)+IF(CB380=CB380,BY380,0)</f>
        <v>0</v>
      </c>
      <c r="CF380" s="25">
        <f>(RANK(CE380,CE369:CE380,1)*169)+(RANK(CC380,CC369:CC380,1)*13)+RANK(CD380,CD369:CD380,0)</f>
        <v>183</v>
      </c>
      <c r="CG380" s="25">
        <f>CB380+(RANK(CF380,CF369:CF380,1)*0.01)</f>
        <v>6.01</v>
      </c>
      <c r="CH380" s="25">
        <f>IF(COUNTIF(CG369:CG380,CG380)=2,IF(CG380=CG369,1,0)+IF(CG380=CG370,2,0)+IF(CG380=CG371,3,0)+IF(CG380=CG372,4,0)+IF(CG380=CG373,5,0)+IF(CG380=CG374,6,0)+IF(CG380=CG375,7,0)+IF(CG380=CG376,8,0)+IF(CG380=CG377,9,0)+IF(CG380=CG378,10,0)+IF(CG380=CG379,11,0)+IF(CG380=CG380,12,0)-12,0)</f>
        <v>0</v>
      </c>
      <c r="CI380" s="25">
        <f t="shared" si="41"/>
        <v>0</v>
      </c>
      <c r="CJ380" s="25">
        <f t="shared" si="42"/>
        <v>6.01</v>
      </c>
      <c r="CK380" s="25">
        <f>(RANK(CJ380,CJ369:CJ380,1)*17850625)+(RANK(K380,K369:K380,0)*274625)+(RANK(M380,M369:M380,0)*4225)+(RANK(AC380,AC369:AC380,1)*65)+RANK(C380,C369:C380,0)</f>
        <v>107391376</v>
      </c>
      <c r="CL380" s="25">
        <f>RANK(CK380,CK369:CK380,0)</f>
        <v>7</v>
      </c>
    </row>
    <row r="381" spans="1:90" x14ac:dyDescent="0.15">
      <c r="A381" s="25" t="s">
        <v>17</v>
      </c>
      <c r="B381" s="25" t="s">
        <v>86</v>
      </c>
      <c r="C381" s="25" t="s">
        <v>45</v>
      </c>
      <c r="D381" s="25" t="s">
        <v>102</v>
      </c>
      <c r="E381" s="25" t="s">
        <v>103</v>
      </c>
      <c r="F381" s="25" t="s">
        <v>87</v>
      </c>
      <c r="G381" s="25" t="s">
        <v>88</v>
      </c>
      <c r="H381" s="25" t="s">
        <v>89</v>
      </c>
      <c r="I381" s="25" t="s">
        <v>90</v>
      </c>
      <c r="J381" s="25" t="s">
        <v>91</v>
      </c>
      <c r="K381" s="25" t="s">
        <v>92</v>
      </c>
      <c r="L381" s="25" t="s">
        <v>93</v>
      </c>
      <c r="M381" s="25" t="s">
        <v>94</v>
      </c>
      <c r="N381" s="25" t="s">
        <v>95</v>
      </c>
      <c r="O381" s="25" t="s">
        <v>96</v>
      </c>
      <c r="P381" s="25" t="s">
        <v>78</v>
      </c>
      <c r="Q381" s="25" t="s">
        <v>104</v>
      </c>
      <c r="R381" s="25" t="s">
        <v>73</v>
      </c>
      <c r="S381" s="25" t="s">
        <v>97</v>
      </c>
      <c r="T381" s="25" t="s">
        <v>98</v>
      </c>
      <c r="U381" s="25" t="s">
        <v>105</v>
      </c>
      <c r="V381" s="25" t="s">
        <v>99</v>
      </c>
      <c r="W381" s="25" t="s">
        <v>100</v>
      </c>
      <c r="X381" s="25" t="s">
        <v>106</v>
      </c>
      <c r="Y381" s="25" t="s">
        <v>101</v>
      </c>
      <c r="Z381" s="25" t="s">
        <v>107</v>
      </c>
      <c r="AA381" s="25" t="s">
        <v>79</v>
      </c>
      <c r="AB381" s="25" t="s">
        <v>109</v>
      </c>
      <c r="AC381" s="25" t="s">
        <v>108</v>
      </c>
      <c r="AD381" s="25" t="s">
        <v>110</v>
      </c>
      <c r="AE381" s="175" t="str">
        <f>A382</f>
        <v>Kinks</v>
      </c>
      <c r="AF381" s="175"/>
      <c r="AG381" s="175"/>
      <c r="AH381" s="106"/>
      <c r="AI381" s="175" t="str">
        <f>A383</f>
        <v>Futte</v>
      </c>
      <c r="AJ381" s="175"/>
      <c r="AK381" s="175"/>
      <c r="AL381" s="175"/>
      <c r="AM381" s="175" t="str">
        <f>A384</f>
        <v>Anfield</v>
      </c>
      <c r="AN381" s="175"/>
      <c r="AO381" s="175"/>
      <c r="AP381" s="175"/>
      <c r="AQ381" s="175" t="str">
        <f>A385</f>
        <v>brula</v>
      </c>
      <c r="AR381" s="175"/>
      <c r="AS381" s="175"/>
      <c r="AT381" s="175"/>
      <c r="AU381" s="175" t="str">
        <f>A386</f>
        <v>Murer</v>
      </c>
      <c r="AV381" s="175"/>
      <c r="AW381" s="175"/>
      <c r="AX381" s="175"/>
      <c r="AY381" s="175" t="str">
        <f>A387</f>
        <v>Watson</v>
      </c>
      <c r="AZ381" s="175"/>
      <c r="BA381" s="175"/>
      <c r="BB381" s="175"/>
      <c r="BC381" s="175" t="str">
        <f>A388</f>
        <v>Lund</v>
      </c>
      <c r="BD381" s="175"/>
      <c r="BE381" s="175"/>
      <c r="BF381" s="175"/>
      <c r="BG381" s="175" t="str">
        <f>A389</f>
        <v>Far</v>
      </c>
      <c r="BH381" s="175"/>
      <c r="BI381" s="175"/>
      <c r="BJ381" s="175"/>
      <c r="BK381" s="175" t="str">
        <f>A390</f>
        <v>Nuser</v>
      </c>
      <c r="BL381" s="175"/>
      <c r="BM381" s="175"/>
      <c r="BN381" s="175"/>
      <c r="BO381" s="175" t="str">
        <f>A391</f>
        <v>Schøn</v>
      </c>
      <c r="BP381" s="175"/>
      <c r="BQ381" s="175"/>
      <c r="BR381" s="175"/>
      <c r="BS381" s="175" t="str">
        <f>A392</f>
        <v>Select</v>
      </c>
      <c r="BT381" s="175"/>
      <c r="BU381" s="175"/>
      <c r="BV381" s="175"/>
      <c r="BW381" s="175" t="str">
        <f>A393</f>
        <v>Laplace</v>
      </c>
      <c r="BX381" s="175"/>
      <c r="BY381" s="175"/>
      <c r="BZ381" s="175"/>
      <c r="CA381" s="25" t="s">
        <v>111</v>
      </c>
      <c r="CB381" s="25" t="s">
        <v>112</v>
      </c>
      <c r="CC381" s="25" t="s">
        <v>25</v>
      </c>
      <c r="CD381" s="25" t="s">
        <v>26</v>
      </c>
      <c r="CE381" s="25" t="s">
        <v>113</v>
      </c>
      <c r="CF381" s="175" t="s">
        <v>114</v>
      </c>
      <c r="CG381" s="175"/>
      <c r="CH381" s="175">
        <v>2</v>
      </c>
      <c r="CI381" s="175"/>
      <c r="CJ381" s="106"/>
      <c r="CL381" s="25" t="s">
        <v>115</v>
      </c>
    </row>
    <row r="382" spans="1:90" x14ac:dyDescent="0.15">
      <c r="A382" s="25" t="str">
        <f>[1]DB!A382</f>
        <v>Kinks</v>
      </c>
      <c r="B382" s="25" t="str">
        <f>[1]DB!B382</f>
        <v>Kinks (7)</v>
      </c>
      <c r="C382" s="25">
        <f>[1]DB!C382</f>
        <v>24</v>
      </c>
      <c r="D382" s="25">
        <f>D369</f>
        <v>1</v>
      </c>
      <c r="E382" s="25">
        <f>IF(EVEN(D382)=D382,D382-1,D382+1)</f>
        <v>2</v>
      </c>
      <c r="F382" s="25">
        <f>[1]DB!G382</f>
        <v>0</v>
      </c>
      <c r="G382" s="25">
        <f>IF(B6=13,DGET(A11:K75,"Dis E",N526:N527),F382)</f>
        <v>0</v>
      </c>
      <c r="H382" s="25">
        <f>[1]DB!I382</f>
        <v>0</v>
      </c>
      <c r="I382" s="25">
        <f>IF(B6=13,DGET(A11:K75,"Udm E",N526:N527),H382)</f>
        <v>0</v>
      </c>
      <c r="J382" s="25">
        <f>[1]DB!K382</f>
        <v>0</v>
      </c>
      <c r="K382" s="25">
        <f>IF(B6=13,DGET(A11:K75,"MR E",N526:N527),J382)</f>
        <v>0</v>
      </c>
      <c r="L382" s="25">
        <f>[1]DB!M382</f>
        <v>0</v>
      </c>
      <c r="M382" s="25">
        <f>IF(B6=13,DGET(A11:K75,"Res E",N526:N527),L382)</f>
        <v>0</v>
      </c>
      <c r="N382" s="25">
        <f>[1]DB!O382</f>
        <v>9</v>
      </c>
      <c r="O382" s="25">
        <f>IF(B6=13,IF(AND(G382=0,I382=0),N382+1,0),N382)</f>
        <v>10</v>
      </c>
      <c r="P382" s="25">
        <f>[1]DB!S382</f>
        <v>59</v>
      </c>
      <c r="Q382" s="25">
        <f>IF(A382="",0,DGET(A11:AF75,"Total",N526:N527))</f>
        <v>5</v>
      </c>
      <c r="R382" s="25">
        <f>IF(A382="",0,DGET(A11:AF75,"ES N",N526:N527))</f>
        <v>5</v>
      </c>
      <c r="S382" s="25">
        <f>IF(B6=13,IF(OR(G382=1,I382=1),0,P382+R382),P382)</f>
        <v>64</v>
      </c>
      <c r="T382" s="25">
        <f>[1]DB!V382</f>
        <v>59</v>
      </c>
      <c r="U382" s="25">
        <f>IF(A382="",0,DGET(A381:Q393,"Total N",N546:N547))</f>
        <v>4</v>
      </c>
      <c r="V382" s="25">
        <f>IF(B6=13,IF(OR(G382=1,I382=1),0,T382+U382),T382)</f>
        <v>63</v>
      </c>
      <c r="W382" s="25">
        <f>[1]DB!Y382</f>
        <v>13</v>
      </c>
      <c r="X382" s="25">
        <f>IF(OR(G382=1,I382=1,J382&lt;&gt;K382),0,IF(R382&gt;U382,3,IF(R382=U382,1,0)))</f>
        <v>3</v>
      </c>
      <c r="Y382" s="25">
        <f>IF(B6=13,IF(OR(G382=1,I382=1),0,W382+X382),W382)</f>
        <v>16</v>
      </c>
      <c r="Z382" s="25">
        <f>[1]DB!AC382</f>
        <v>10</v>
      </c>
      <c r="AA382" s="25">
        <f>IF(A382="",0,DGET(A11:AF75,"BU Pl.",N526:N527))</f>
        <v>32</v>
      </c>
      <c r="AB382" s="25">
        <f>(AA382*65)+Z382</f>
        <v>2090</v>
      </c>
      <c r="AC382" s="25">
        <f>IF(B6=13,RANK(AB382,AB382:AB393,1),Z382)</f>
        <v>8</v>
      </c>
      <c r="AD382" s="25">
        <f>IF(B6=13,IF(AA382&gt;DGET(A381:AC393,"BU N",N546:N547),1,IF(AA382=DGET(A381:AC393,"BU N",N546:N547),0,-1)),0)</f>
        <v>1</v>
      </c>
      <c r="AE382" s="25">
        <f>IF(B6=13,IF(OR(G382=1,I382=1),0,IF(E382=D382,R382,[1]DB!AE382)),[1]DB!AE382)</f>
        <v>0</v>
      </c>
      <c r="AF382" s="25">
        <f>IF(B6=13,IF(OR(G382=1,I382=1),0,IF(E382=D382,U382,[1]DB!AF382)),[1]DB!AF382)</f>
        <v>0</v>
      </c>
      <c r="AG382" s="25">
        <f>IF(B6=13,IF(OR(G382=1,I382=1),0,IF(E382=D382,X382,[1]DB!AG382)),[1]DB!AG382)</f>
        <v>0</v>
      </c>
      <c r="AH382" s="25">
        <f>IF(B6=13,IF(OR(G382=1,I382=1),0,IF(E382=D382,AD382,[1]DB!AH382)),[1]DB!AH382)</f>
        <v>0</v>
      </c>
      <c r="AI382" s="25">
        <f>IF(B6=13,IF(OR(G382=1,I382=1),0,IF(E382=D383,R382,[1]DB!AI382)),[1]DB!AI382)</f>
        <v>5</v>
      </c>
      <c r="AJ382" s="25">
        <f>IF(B6=13,IF(OR(G382=1,I382=1),0,IF(E382=D383,U382,[1]DB!AJ382)),[1]DB!AJ382)</f>
        <v>5</v>
      </c>
      <c r="AK382" s="25">
        <f>IF(B6=13,IF(OR(G382=1,I382=1),0,IF(E382=D383,X382,[1]DB!AK382)),[1]DB!AK382)</f>
        <v>1</v>
      </c>
      <c r="AL382" s="25">
        <f>IF(B6=13,IF(OR(G382=1,I382=1),0,IF(E382=D383,AD382,[1]DB!AL382)),[1]DB!AL382)</f>
        <v>1</v>
      </c>
      <c r="AM382" s="25">
        <f>IF(B6=13,IF(OR(G382=1,I382=1),0,IF(E382=D384,R382,[1]DB!AM382)),[1]DB!AM382)</f>
        <v>6</v>
      </c>
      <c r="AN382" s="25">
        <f>IF(B6=13,IF(OR(G382=1,I382=1),0,IF(E382=D384,U382,[1]DB!AN382)),[1]DB!AN382)</f>
        <v>5</v>
      </c>
      <c r="AO382" s="25">
        <f>IF(B6=13,IF(OR(G382=1,I382=1),0,IF(E382=D384,X382,[1]DB!AO382)),[1]DB!AO382)</f>
        <v>3</v>
      </c>
      <c r="AP382" s="25">
        <f>IF(B6=13,IF(OR(G382=1,I382=1),0,IF(E382=D384,AD382,[1]DB!AP382)),[1]DB!AP382)</f>
        <v>1</v>
      </c>
      <c r="AQ382" s="25">
        <f>IF(B6=13,IF(OR(G382=1,I382=1),0,IF(E382=D385,R382,[1]DB!AQ382)),[1]DB!AQ382)</f>
        <v>0</v>
      </c>
      <c r="AR382" s="25">
        <f>IF(B6=13,IF(OR(G382=1,I382=1),0,IF(E382=D385,U382,[1]DB!AR382)),[1]DB!AR382)</f>
        <v>0</v>
      </c>
      <c r="AS382" s="25">
        <f>IF(B6=13,IF(OR(G382=1,I382=1),0,IF(E382=D385,X382,[1]DB!AS382)),[1]DB!AS382)</f>
        <v>0</v>
      </c>
      <c r="AT382" s="25">
        <f>IF(B6=13,IF(OR(G382=1,I382=1),0,IF(E382=D385,AD382,[1]DB!AT382)),[1]DB!AT382)</f>
        <v>0</v>
      </c>
      <c r="AU382" s="25">
        <f>IF(B6=13,IF(OR(G382=1,I382=1),0,IF(E382=D386,R382,[1]DB!AU382)),[1]DB!AU382)</f>
        <v>6</v>
      </c>
      <c r="AV382" s="25">
        <f>IF(B6=13,IF(OR(G382=1,I382=1),0,IF(E382=D386,U382,[1]DB!AV382)),[1]DB!AV382)</f>
        <v>6</v>
      </c>
      <c r="AW382" s="25">
        <f>IF(B6=13,IF(OR(G382=1,I382=1),0,IF(E382=D386,X382,[1]DB!AW382)),[1]DB!AW382)</f>
        <v>1</v>
      </c>
      <c r="AX382" s="25">
        <f>IF(B6=13,IF(OR(G382=1,I382=1),0,IF(E382=D386,AD382,[1]DB!AX382)),[1]DB!AX382)</f>
        <v>-1</v>
      </c>
      <c r="AY382" s="25">
        <f>IF(B6=13,IF(OR(G382=1,I382=1),0,IF(E382=D387,R382,[1]DB!AY382)),[1]DB!AY382)</f>
        <v>5</v>
      </c>
      <c r="AZ382" s="25">
        <f>IF(B6=13,IF(OR(G382=1,I382=1),0,IF(E382=D387,U382,[1]DB!AZ382)),[1]DB!AZ382)</f>
        <v>4</v>
      </c>
      <c r="BA382" s="25">
        <f>IF(B6=13,IF(OR(G382=1,I382=1),0,IF(E382=D387,X382,[1]DB!BA382)),[1]DB!BA382)</f>
        <v>3</v>
      </c>
      <c r="BB382" s="25">
        <f>IF(B6=13,IF(OR(G382=1,I382=1),0,IF(E382=D387,AD382,[1]DB!BB382)),[1]DB!BB382)</f>
        <v>1</v>
      </c>
      <c r="BC382" s="25">
        <f>IF(B6=13,IF(OR(G382=1,I382=1),0,IF(E382=D388,R382,[1]DB!BC382)),[1]DB!BC382)</f>
        <v>6</v>
      </c>
      <c r="BD382" s="25">
        <f>IF(B6=13,IF(OR(G382=1,I382=1),0,IF(E382=D388,U382,[1]DB!BD382)),[1]DB!BD382)</f>
        <v>8</v>
      </c>
      <c r="BE382" s="25">
        <f>IF(B6=13,IF(OR(G382=1,I382=1),0,IF(E382=D388,X382,[1]DB!BE382)),[1]DB!BE382)</f>
        <v>0</v>
      </c>
      <c r="BF382" s="25">
        <f>IF(B6=13,IF(OR(G382=1,I382=1),0,IF(E382=D388,AD382,[1]DB!BF382)),[1]DB!BF382)</f>
        <v>-1</v>
      </c>
      <c r="BG382" s="25">
        <f>IF(B6=13,IF(OR(G382=1,I382=1),0,IF(E382=D389,R382,[1]DB!BG382)),[1]DB!BG382)</f>
        <v>9</v>
      </c>
      <c r="BH382" s="25">
        <f>IF(B6=13,IF(OR(G382=1,I382=1),0,IF(E382=D389,U382,[1]DB!BH382)),[1]DB!BH382)</f>
        <v>9</v>
      </c>
      <c r="BI382" s="25">
        <f>IF(B6=13,IF(OR(G382=1,I382=1),0,IF(E382=D389,X382,[1]DB!BI382)),[1]DB!BI382)</f>
        <v>1</v>
      </c>
      <c r="BJ382" s="25">
        <f>IF(B6=13,IF(OR(G382=1,I382=1),0,IF(E382=D389,AD382,[1]DB!BJ382)),[1]DB!BJ382)</f>
        <v>0</v>
      </c>
      <c r="BK382" s="25">
        <f>IF(B6=13,IF(OR(G382=1,I382=1),0,IF(E382=D390,R382,[1]DB!BK382)),[1]DB!BK382)</f>
        <v>6</v>
      </c>
      <c r="BL382" s="25">
        <f>IF(B6=13,IF(OR(G382=1,I382=1),0,IF(E382=D390,U382,[1]DB!BL382)),[1]DB!BL382)</f>
        <v>5</v>
      </c>
      <c r="BM382" s="25">
        <f>IF(B6=13,IF(OR(G382=1,I382=1),0,IF(E382=D390,X382,[1]DB!BM382)),[1]DB!BM382)</f>
        <v>3</v>
      </c>
      <c r="BN382" s="25">
        <f>IF(B6=13,IF(OR(G382=1,I382=1),0,IF(E382=D390,AD382,[1]DB!BN382)),[1]DB!BN382)</f>
        <v>1</v>
      </c>
      <c r="BO382" s="25">
        <f>IF(B6=13,IF(OR(G382=1,I382=1),0,IF(E382=D391,R382,[1]DB!BO382)),[1]DB!BO382)</f>
        <v>7</v>
      </c>
      <c r="BP382" s="25">
        <f>IF(B6=13,IF(OR(G382=1,I382=1),0,IF(E382=D391,U382,[1]DB!BP382)),[1]DB!BP382)</f>
        <v>8</v>
      </c>
      <c r="BQ382" s="25">
        <f>IF(B6=13,IF(OR(G382=1,I382=1),0,IF(E382=D391,X382,[1]DB!BQ382)),[1]DB!BQ382)</f>
        <v>0</v>
      </c>
      <c r="BR382" s="25">
        <f>IF(B6=13,IF(OR(G382=1,I382=1),0,IF(E382=D391,AD382,[1]DB!BR382)),[1]DB!BR382)</f>
        <v>-1</v>
      </c>
      <c r="BS382" s="25">
        <f>IF(B6=13,IF(OR(G382=1,I382=1),0,IF(E382=D392,R382,[1]DB!BS382)),[1]DB!BS382)</f>
        <v>7</v>
      </c>
      <c r="BT382" s="25">
        <f>IF(B6=13,IF(OR(G382=1,I382=1),0,IF(E382=D392,U382,[1]DB!BT382)),[1]DB!BT382)</f>
        <v>7</v>
      </c>
      <c r="BU382" s="25">
        <f>IF(B6=13,IF(OR(G382=1,I382=1),0,IF(E382=D392,X382,[1]DB!BU382)),[1]DB!BU382)</f>
        <v>1</v>
      </c>
      <c r="BV382" s="25">
        <f>IF(B6=13,IF(OR(G382=1,I382=1),0,IF(E382=D392,AD382,[1]DB!BV382)),[1]DB!BV382)</f>
        <v>1</v>
      </c>
      <c r="BW382" s="25">
        <f>IF(B6=13,IF(OR(G382=1,I382=1),0,IF(E382=D393,R382,[1]DB!BW382)),[1]DB!BW382)</f>
        <v>7</v>
      </c>
      <c r="BX382" s="25">
        <f>IF(B6=13,IF(OR(G382=1,I382=1),0,IF(E382=D393,U382,[1]DB!BX382)),[1]DB!BX382)</f>
        <v>6</v>
      </c>
      <c r="BY382" s="25">
        <f>IF(B6=13,IF(OR(G382=1,I382=1),0,IF(E382=D393,X382,[1]DB!BY382)),[1]DB!BY382)</f>
        <v>3</v>
      </c>
      <c r="BZ382" s="25">
        <f>IF(B6=13,IF(OR(G382=1,I382=1),0,IF(E382=D393,AD382,[1]DB!BZ382)),[1]DB!BZ382)</f>
        <v>1</v>
      </c>
      <c r="CA382" s="25">
        <f>(RANK(Y382,Y382:Y393,1)*169)+(RANK(S382,S382:S393,1)*13)+RANK(V382,V382:V393,0)</f>
        <v>1414</v>
      </c>
      <c r="CB382" s="25">
        <f>RANK(CA382,CA382:CA393,1)</f>
        <v>8</v>
      </c>
      <c r="CC382" s="25">
        <f>IF(CB382=CB382,AE382,0)+IF(CB382=CB383,AI382,0)+IF(CB382=CB384,AM382,0)+IF(CB382=CB385,AQ382,0)+IF(CB382=CB386,AU382,0)+IF(CB382=CB387,AY382,0)+IF(CB382=CB388,BC382,0)+IF(CB382=CB389,BG382,0)+IF(CB382=CB390,BK382,0)+IF(CB382=CB391,BO382,0)+IF(CB382=CB392,BS382,0)+IF(CB382=CB393,BW382,0)</f>
        <v>0</v>
      </c>
      <c r="CD382" s="25">
        <f>IF(CB382=CB382,AF382,0)+IF(CB382=CB383,AJ382,0)+IF(CB382=CB384,AN382,0)+IF(CB382=CB385,AR382,0)+IF(CB382=CB386,AV382,0)+IF(CB382=CB387,AZ382,0)+IF(CB382=CB388,BD382,0)+IF(CB382=CB389,BH382,0)+IF(CB382=CB390,BL382,0)+IF(CB382=CB391,BP382,0)+IF(CB382=CB392,BT382,0)+IF(CB382=CB393,BX382,0)</f>
        <v>0</v>
      </c>
      <c r="CE382" s="25">
        <f>IF(CB382=CB382,AG382,0)+IF(CB382=CB383,AK382,0)+IF(CB382=CB384,AO382,0)+IF(CB382=CB385,AS382,0)+IF(CB382=CB386,AW382,0)+IF(CB382=CB387,BA382,0)+IF(CB382=CB388,BE382,0)+IF(CB382=CB389,BI382,0)+IF(CB382=CB390,BM382,0)+IF(CB382=CB391,BQ382,0)+IF(CB382=CB392,BU382,0)+IF(CB382=CB393,BY382,0)</f>
        <v>0</v>
      </c>
      <c r="CF382" s="25">
        <f>(RANK(CE382,CE382:CE393,1)*169)+(RANK(CC382,CC382:CC393,1)*13)+RANK(CD382,CD382:CD393,0)</f>
        <v>183</v>
      </c>
      <c r="CG382" s="25">
        <f>CB382+(RANK(CF382,CF382:CF393,1)*0.01)</f>
        <v>8.01</v>
      </c>
      <c r="CH382" s="25">
        <f>IF(COUNTIF(CG382:CG393,CG382)=2,IF(CG382=CG382,1,0)+IF(CG382=CG383,2,0)+IF(CG382=CG384,3,0)+IF(CG382=CG385,4,0)+IF(CG382=CG386,5,0)+IF(CG382=CG387,6,0)+IF(CG382=CG388,7,0)+IF(CG382=CG389,8,0)+IF(CG382=CG390,9,0)+IF(CG382=CG391,10,0)+IF(CG382=CG392,11,0)+IF(CG382=CG393,12,0)-1,0)</f>
        <v>0</v>
      </c>
      <c r="CI382" s="25">
        <f>IF(CH382=1,AH382,0)+IF(CH382=2,AL382,0)+IF(CH382=3,AP382,0)+IF(CH382=4,AT382,0)+IF(CH382=5,AX382,0)+IF(CH382=6,BB382,0)+IF(CH382=7,BF382,0)+IF(CH382=8,BJ382,0)+IF(CH382=9,BN382,0)+IF(CH382=10,BR382,0)+IF(CH382=11,BV382,0)+IF(CH382=12,BZ382,0)</f>
        <v>0</v>
      </c>
      <c r="CJ382" s="25">
        <f>IF(CI382=1,CB382+0.01,IF(CI382=-1,CB382,CG382))</f>
        <v>8.01</v>
      </c>
      <c r="CK382" s="25">
        <f>(RANK(CJ382,CJ382:CJ393,1)*17850625)+(RANK(K382,K382:K393,0)*274625)+(RANK(M382,M382:M393,0)*4225)+(RANK(AC382,AC382:AC393,1)*65)+RANK(C382,C382:C393,0)</f>
        <v>143084378</v>
      </c>
      <c r="CL382" s="25">
        <f>RANK(CK382,CK382:CK393,0)</f>
        <v>5</v>
      </c>
    </row>
    <row r="383" spans="1:90" x14ac:dyDescent="0.15">
      <c r="A383" s="25" t="str">
        <f>[1]DB!A383</f>
        <v>Futte</v>
      </c>
      <c r="B383" s="25" t="str">
        <f>[1]DB!B383</f>
        <v>Futte (7)</v>
      </c>
      <c r="C383" s="25">
        <f>[1]DB!C383</f>
        <v>14</v>
      </c>
      <c r="D383" s="25">
        <f t="shared" ref="D383:D393" si="44">D370</f>
        <v>11</v>
      </c>
      <c r="E383" s="25">
        <f>IF(EVEN(D383)=D383,D383-1,D383+1)</f>
        <v>12</v>
      </c>
      <c r="F383" s="25">
        <f>[1]DB!G383</f>
        <v>0</v>
      </c>
      <c r="G383" s="25">
        <f>IF(B6=13,DGET(A11:K75,"Dis E",O526:O527),F383)</f>
        <v>0</v>
      </c>
      <c r="H383" s="25">
        <f>[1]DB!I383</f>
        <v>0</v>
      </c>
      <c r="I383" s="25">
        <f>IF(B6=13,DGET(A11:K75,"Udm E",O526:O527),H383)</f>
        <v>0</v>
      </c>
      <c r="J383" s="25">
        <f>[1]DB!K383</f>
        <v>0</v>
      </c>
      <c r="K383" s="25">
        <f>IF(B6=13,DGET(A11:K75,"MR E",O526:O527),J383)</f>
        <v>0</v>
      </c>
      <c r="L383" s="25">
        <f>[1]DB!M383</f>
        <v>0</v>
      </c>
      <c r="M383" s="25">
        <f>IF(B6=13,DGET(A11:K75,"Res E",O526:O527),L383)</f>
        <v>0</v>
      </c>
      <c r="N383" s="25">
        <f>[1]DB!O383</f>
        <v>9</v>
      </c>
      <c r="O383" s="25">
        <f>IF(B6=13,IF(AND(G383=0,I383=0),N383+1,0),N383)</f>
        <v>10</v>
      </c>
      <c r="P383" s="25">
        <f>[1]DB!S383</f>
        <v>59</v>
      </c>
      <c r="Q383" s="25">
        <f>IF(A383="",0,DGET(A11:AF75,"Total",O526:O527))</f>
        <v>7</v>
      </c>
      <c r="R383" s="25">
        <f>IF(A383="",0,DGET(A11:AF75,"ES N",O526:O527))</f>
        <v>7</v>
      </c>
      <c r="S383" s="25">
        <f>IF(B6=13,IF(OR(G383=1,I383=1),0,P383+R383),P383)</f>
        <v>66</v>
      </c>
      <c r="T383" s="25">
        <f>[1]DB!V383</f>
        <v>59</v>
      </c>
      <c r="U383" s="25">
        <f>IF(A383="",0,DGET(A381:Q393,"Total N",O546:O547))</f>
        <v>4</v>
      </c>
      <c r="V383" s="25">
        <f>IF(B6=13,IF(OR(G383=1,I383=1),0,T383+U383),T383)</f>
        <v>63</v>
      </c>
      <c r="W383" s="25">
        <f>[1]DB!Y383</f>
        <v>11</v>
      </c>
      <c r="X383" s="25">
        <f t="shared" ref="X383:X393" si="45">IF(OR(G383=1,I383=1,J383&lt;&gt;K383),0,IF(R383&gt;U383,3,IF(R383=U383,1,0)))</f>
        <v>3</v>
      </c>
      <c r="Y383" s="25">
        <f>IF(B6=13,IF(OR(G383=1,I383=1),0,W383+X383),W383)</f>
        <v>14</v>
      </c>
      <c r="Z383" s="25">
        <f>[1]DB!AC383</f>
        <v>9</v>
      </c>
      <c r="AA383" s="25">
        <f>IF(A383="",0,DGET(A11:AF75,"BU Pl.",O526:O527))</f>
        <v>62</v>
      </c>
      <c r="AB383" s="25">
        <f t="shared" ref="AB383:AB393" si="46">(AA383*65)+Z383</f>
        <v>4039</v>
      </c>
      <c r="AC383" s="25">
        <f>IF(B6=13,RANK(AB383,AB382:AB393,1),Z383)</f>
        <v>12</v>
      </c>
      <c r="AD383" s="25">
        <f>IF(B6=13,IF(AA383&gt;DGET(A381:AC393,"BU N",O546:O547),1,IF(AA383=DGET(A381:AC393,"BU N",O546:O547),0,-1)),0)</f>
        <v>1</v>
      </c>
      <c r="AE383" s="25">
        <f>IF(B6=13,IF(OR(G383=1,I383=1),0,IF(E383=D382,R383,[1]DB!AE383)),[1]DB!AE383)</f>
        <v>5</v>
      </c>
      <c r="AF383" s="25">
        <f>IF(B6=13,IF(OR(G383=1,I383=1),0,IF(E383=D382,U383,[1]DB!AF383)),[1]DB!AF383)</f>
        <v>5</v>
      </c>
      <c r="AG383" s="25">
        <f>IF(B6=13,IF(OR(G383=1,I383=1),0,IF(E383=D382,X383,[1]DB!AG383)),[1]DB!AG383)</f>
        <v>1</v>
      </c>
      <c r="AH383" s="25">
        <f>IF(B6=13,IF(OR(G383=1,I383=1),0,IF(E383=D382,AD383,[1]DB!AH383)),[1]DB!AH383)</f>
        <v>-1</v>
      </c>
      <c r="AI383" s="25">
        <f>IF(B6=13,IF(OR(G383=1,I383=1),0,IF(E383=D383,R383,[1]DB!AI383)),[1]DB!AI383)</f>
        <v>0</v>
      </c>
      <c r="AJ383" s="25">
        <f>IF(B6=13,IF(OR(G383=1,I383=1),0,IF(E383=D383,U383,[1]DB!AJ383)),[1]DB!AJ383)</f>
        <v>0</v>
      </c>
      <c r="AK383" s="25">
        <f>IF(B6=13,IF(OR(G383=1,I383=1),0,IF(E383=D383,X383,[1]DB!AK383)),[1]DB!AK383)</f>
        <v>0</v>
      </c>
      <c r="AL383" s="25">
        <f>IF(B6=13,IF(OR(G383=1,I383=1),0,IF(E383=D383,AD383,[1]DB!AL383)),[1]DB!AL383)</f>
        <v>0</v>
      </c>
      <c r="AM383" s="25">
        <f>IF(B6=13,IF(OR(G383=1,I383=1),0,IF(E383=D384,R383,[1]DB!AM383)),[1]DB!AM383)</f>
        <v>6</v>
      </c>
      <c r="AN383" s="25">
        <f>IF(B6=13,IF(OR(G383=1,I383=1),0,IF(E383=D384,U383,[1]DB!AN383)),[1]DB!AN383)</f>
        <v>7</v>
      </c>
      <c r="AO383" s="25">
        <f>IF(B6=13,IF(OR(G383=1,I383=1),0,IF(E383=D384,X383,[1]DB!AO383)),[1]DB!AO383)</f>
        <v>0</v>
      </c>
      <c r="AP383" s="25">
        <f>IF(B6=13,IF(OR(G383=1,I383=1),0,IF(E383=D384,AD383,[1]DB!AP383)),[1]DB!AP383)</f>
        <v>-1</v>
      </c>
      <c r="AQ383" s="25">
        <f>IF(B6=13,IF(OR(G383=1,I383=1),0,IF(E383=D385,R383,[1]DB!AQ383)),[1]DB!AQ383)</f>
        <v>7</v>
      </c>
      <c r="AR383" s="25">
        <f>IF(B6=13,IF(OR(G383=1,I383=1),0,IF(E383=D385,U383,[1]DB!AR383)),[1]DB!AR383)</f>
        <v>4</v>
      </c>
      <c r="AS383" s="25">
        <f>IF(B6=13,IF(OR(G383=1,I383=1),0,IF(E383=D385,X383,[1]DB!AS383)),[1]DB!AS383)</f>
        <v>3</v>
      </c>
      <c r="AT383" s="25">
        <f>IF(B6=13,IF(OR(G383=1,I383=1),0,IF(E383=D385,AD383,[1]DB!AT383)),[1]DB!AT383)</f>
        <v>1</v>
      </c>
      <c r="AU383" s="25">
        <f>IF(B6=13,IF(OR(G383=1,I383=1),0,IF(E383=D386,R383,[1]DB!AU383)),[1]DB!AU383)</f>
        <v>6</v>
      </c>
      <c r="AV383" s="25">
        <f>IF(B6=13,IF(OR(G383=1,I383=1),0,IF(E383=D386,U383,[1]DB!AV383)),[1]DB!AV383)</f>
        <v>5</v>
      </c>
      <c r="AW383" s="25">
        <f>IF(B6=13,IF(OR(G383=1,I383=1),0,IF(E383=D386,X383,[1]DB!AW383)),[1]DB!AW383)</f>
        <v>3</v>
      </c>
      <c r="AX383" s="25">
        <f>IF(B6=13,IF(OR(G383=1,I383=1),0,IF(E383=D386,AD383,[1]DB!AX383)),[1]DB!AX383)</f>
        <v>1</v>
      </c>
      <c r="AY383" s="25">
        <f>IF(B6=13,IF(OR(G383=1,I383=1),0,IF(E383=D387,R383,[1]DB!AY383)),[1]DB!AY383)</f>
        <v>5</v>
      </c>
      <c r="AZ383" s="25">
        <f>IF(B6=13,IF(OR(G383=1,I383=1),0,IF(E383=D387,U383,[1]DB!AZ383)),[1]DB!AZ383)</f>
        <v>6</v>
      </c>
      <c r="BA383" s="25">
        <f>IF(B6=13,IF(OR(G383=1,I383=1),0,IF(E383=D387,X383,[1]DB!BA383)),[1]DB!BA383)</f>
        <v>0</v>
      </c>
      <c r="BB383" s="25">
        <f>IF(B6=13,IF(OR(G383=1,I383=1),0,IF(E383=D387,AD383,[1]DB!BB383)),[1]DB!BB383)</f>
        <v>-1</v>
      </c>
      <c r="BC383" s="25">
        <f>IF(B6=13,IF(OR(G383=1,I383=1),0,IF(E383=D388,R383,[1]DB!BC383)),[1]DB!BC383)</f>
        <v>9</v>
      </c>
      <c r="BD383" s="25">
        <f>IF(B6=13,IF(OR(G383=1,I383=1),0,IF(E383=D388,U383,[1]DB!BD383)),[1]DB!BD383)</f>
        <v>7</v>
      </c>
      <c r="BE383" s="25">
        <f>IF(B6=13,IF(OR(G383=1,I383=1),0,IF(E383=D388,X383,[1]DB!BE383)),[1]DB!BE383)</f>
        <v>3</v>
      </c>
      <c r="BF383" s="25">
        <f>IF(B6=13,IF(OR(G383=1,I383=1),0,IF(E383=D388,AD383,[1]DB!BF383)),[1]DB!BF383)</f>
        <v>1</v>
      </c>
      <c r="BG383" s="25">
        <f>IF(B6=13,IF(OR(G383=1,I383=1),0,IF(E383=D389,R383,[1]DB!BG383)),[1]DB!BG383)</f>
        <v>6</v>
      </c>
      <c r="BH383" s="25">
        <f>IF(B6=13,IF(OR(G383=1,I383=1),0,IF(E383=D389,U383,[1]DB!BH383)),[1]DB!BH383)</f>
        <v>7</v>
      </c>
      <c r="BI383" s="25">
        <f>IF(B6=13,IF(OR(G383=1,I383=1),0,IF(E383=D389,X383,[1]DB!BI383)),[1]DB!BI383)</f>
        <v>0</v>
      </c>
      <c r="BJ383" s="25">
        <f>IF(B6=13,IF(OR(G383=1,I383=1),0,IF(E383=D389,AD383,[1]DB!BJ383)),[1]DB!BJ383)</f>
        <v>-1</v>
      </c>
      <c r="BK383" s="25">
        <f>IF(B6=13,IF(OR(G383=1,I383=1),0,IF(E383=D390,R383,[1]DB!BK383)),[1]DB!BK383)</f>
        <v>9</v>
      </c>
      <c r="BL383" s="25">
        <f>IF(B6=13,IF(OR(G383=1,I383=1),0,IF(E383=D390,U383,[1]DB!BL383)),[1]DB!BL383)</f>
        <v>8</v>
      </c>
      <c r="BM383" s="25">
        <f>IF(B6=13,IF(OR(G383=1,I383=1),0,IF(E383=D390,X383,[1]DB!BM383)),[1]DB!BM383)</f>
        <v>3</v>
      </c>
      <c r="BN383" s="25">
        <f>IF(B6=13,IF(OR(G383=1,I383=1),0,IF(E383=D390,AD383,[1]DB!BN383)),[1]DB!BN383)</f>
        <v>1</v>
      </c>
      <c r="BO383" s="25">
        <f>IF(B6=13,IF(OR(G383=1,I383=1),0,IF(E383=D391,R383,[1]DB!BO383)),[1]DB!BO383)</f>
        <v>7</v>
      </c>
      <c r="BP383" s="25">
        <f>IF(B6=13,IF(OR(G383=1,I383=1),0,IF(E383=D391,U383,[1]DB!BP383)),[1]DB!BP383)</f>
        <v>8</v>
      </c>
      <c r="BQ383" s="25">
        <f>IF(B6=13,IF(OR(G383=1,I383=1),0,IF(E383=D391,X383,[1]DB!BQ383)),[1]DB!BQ383)</f>
        <v>0</v>
      </c>
      <c r="BR383" s="25">
        <f>IF(B6=13,IF(OR(G383=1,I383=1),0,IF(E383=D391,AD383,[1]DB!BR383)),[1]DB!BR383)</f>
        <v>-1</v>
      </c>
      <c r="BS383" s="25">
        <f>IF(B6=13,IF(OR(G383=1,I383=1),0,IF(E383=D392,R383,[1]DB!BS383)),[1]DB!BS383)</f>
        <v>0</v>
      </c>
      <c r="BT383" s="25">
        <f>IF(B6=13,IF(OR(G383=1,I383=1),0,IF(E383=D392,U383,[1]DB!BT383)),[1]DB!BT383)</f>
        <v>0</v>
      </c>
      <c r="BU383" s="25">
        <f>IF(B6=13,IF(OR(G383=1,I383=1),0,IF(E383=D392,X383,[1]DB!BU383)),[1]DB!BU383)</f>
        <v>0</v>
      </c>
      <c r="BV383" s="25">
        <f>IF(B6=13,IF(OR(G383=1,I383=1),0,IF(E383=D392,AD383,[1]DB!BV383)),[1]DB!BV383)</f>
        <v>0</v>
      </c>
      <c r="BW383" s="25">
        <f>IF(B6=13,IF(OR(G383=1,I383=1),0,IF(E383=D393,R383,[1]DB!BW383)),[1]DB!BW383)</f>
        <v>6</v>
      </c>
      <c r="BX383" s="25">
        <f>IF(B6=13,IF(OR(G383=1,I383=1),0,IF(E383=D393,U383,[1]DB!BX383)),[1]DB!BX383)</f>
        <v>6</v>
      </c>
      <c r="BY383" s="25">
        <f>IF(B6=13,IF(OR(G383=1,I383=1),0,IF(E383=D393,X383,[1]DB!BY383)),[1]DB!BY383)</f>
        <v>1</v>
      </c>
      <c r="BZ383" s="25">
        <f>IF(B6=13,IF(OR(G383=1,I383=1),0,IF(E383=D393,AD383,[1]DB!BZ383)),[1]DB!BZ383)</f>
        <v>-1</v>
      </c>
      <c r="CA383" s="25">
        <f>(RANK(Y383,Y382:Y393,1)*169)+(RANK(S383,S382:S393,1)*13)+RANK(V383,V382:V393,0)</f>
        <v>1128</v>
      </c>
      <c r="CB383" s="25">
        <f>RANK(CA383,CA382:CA393,1)</f>
        <v>7</v>
      </c>
      <c r="CC383" s="25">
        <f>IF(CB383=CB382,AE383,0)+IF(CB383=CB383,AI383,0)+IF(CB383=CB384,AM383,0)+IF(CB383=CB385,AQ383,0)+IF(CB383=CB386,AU383,0)+IF(CB383=CB387,AY383,0)+IF(CB383=CB388,BC383,0)+IF(CB383=CB389,BG383,0)+IF(CB383=CB390,BK383,0)+IF(CB383=CB391,BO383,0)+IF(CB383=CB392,BS383,0)+IF(CB383=CB393,BW383,0)</f>
        <v>0</v>
      </c>
      <c r="CD383" s="25">
        <f>IF(CB383=CB382,AF383,0)+IF(CB383=CB383,AJ383,0)+IF(CB383=CB384,AN383,0)+IF(CB383=CB385,AR383,0)+IF(CB383=CB386,AV383,0)+IF(CB383=CB387,AZ383,0)+IF(CB383=CB388,BD383,0)+IF(CB383=CB389,BH383,0)+IF(CB383=CB390,BL383,0)+IF(CB383=CB391,BP383,0)+IF(CB383=CB392,BT383,0)+IF(CB383=CB393,BX383,0)</f>
        <v>0</v>
      </c>
      <c r="CE383" s="25">
        <f>IF(CB383=CB382,AG383,0)+IF(CB383=CB383,AK383,0)+IF(CB383=CB384,AO383,0)+IF(CB383=CB385,AS383,0)+IF(CB383=CB386,AW383,0)+IF(CB383=CB387,BA383,0)+IF(CB383=CB388,BE383,0)+IF(CB383=CB389,BI383,0)+IF(CB383=CB390,BM383,0)+IF(CB383=CB391,BQ383,0)+IF(CB383=CB392,BU383,0)+IF(CB383=CB393,BY383,0)</f>
        <v>0</v>
      </c>
      <c r="CF383" s="25">
        <f>(RANK(CE383,CE382:CE393,1)*169)+(RANK(CC383,CC382:CC393,1)*13)+RANK(CD383,CD382:CD393,0)</f>
        <v>183</v>
      </c>
      <c r="CG383" s="25">
        <f>CB383+(RANK(CF383,CF382:CF393,1)*0.01)</f>
        <v>7.01</v>
      </c>
      <c r="CH383" s="25">
        <f>IF(COUNTIF(CG382:CG393,CG383)=2,IF(CG383=CG382,1,0)+IF(CG383=CG383,2,0)+IF(CG383=CG384,3,0)+IF(CG383=CG385,4,0)+IF(CG383=CG386,5,0)+IF(CG383=CG387,6,0)+IF(CG383=CG388,7,0)+IF(CG383=CG389,8,0)+IF(CG383=CG390,9,0)+IF(CG383=CG391,10,0)+IF(CG383=CG392,11,0)+IF(CG383=CG393,12,0)-2,0)</f>
        <v>0</v>
      </c>
      <c r="CI383" s="25">
        <f t="shared" ref="CI383:CI393" si="47">IF(CH383=1,AH383,0)+IF(CH383=2,AL383,0)+IF(CH383=3,AP383,0)+IF(CH383=4,AT383,0)+IF(CH383=5,AX383,0)+IF(CH383=6,BB383,0)+IF(CH383=7,BF383,0)+IF(CH383=8,BJ383,0)+IF(CH383=9,BN383,0)+IF(CH383=10,BR383,0)+IF(CH383=11,BV383,0)+IF(CH383=12,BZ383,0)</f>
        <v>0</v>
      </c>
      <c r="CJ383" s="25">
        <f t="shared" ref="CJ383:CJ393" si="48">IF(CI383=1,CB383+0.01,IF(CI383=-1,CB383,CG383))</f>
        <v>7.01</v>
      </c>
      <c r="CK383" s="25">
        <f>(RANK(CJ383,CJ382:CJ393,1)*17850625)+(RANK(K383,K382:K393,0)*274625)+(RANK(M383,M382:M393,0)*4225)+(RANK(AC383,AC382:AC393,1)*65)+RANK(C383,C382:C393,0)</f>
        <v>125234014</v>
      </c>
      <c r="CL383" s="25">
        <f>RANK(CK383,CK382:CK393,0)</f>
        <v>6</v>
      </c>
    </row>
    <row r="384" spans="1:90" x14ac:dyDescent="0.15">
      <c r="A384" s="25" t="str">
        <f>[1]DB!A384</f>
        <v>Anfield</v>
      </c>
      <c r="B384" s="25" t="str">
        <f>[1]DB!B384</f>
        <v>Anfield (7)</v>
      </c>
      <c r="C384" s="25">
        <f>[1]DB!C384</f>
        <v>3</v>
      </c>
      <c r="D384" s="25">
        <f t="shared" si="44"/>
        <v>3</v>
      </c>
      <c r="E384" s="25">
        <f t="shared" ref="E384:E393" si="49">IF(EVEN(D384)=D384,D384-1,D384+1)</f>
        <v>4</v>
      </c>
      <c r="F384" s="25">
        <f>[1]DB!G384</f>
        <v>0</v>
      </c>
      <c r="G384" s="25">
        <f>IF(B6=13,DGET(A11:K75,"Dis E",P526:P527),F384)</f>
        <v>0</v>
      </c>
      <c r="H384" s="25">
        <f>[1]DB!I384</f>
        <v>0</v>
      </c>
      <c r="I384" s="25">
        <f>IF(B6=13,DGET(A11:K75,"Udm E",P526:P527),H384)</f>
        <v>0</v>
      </c>
      <c r="J384" s="25">
        <f>[1]DB!K384</f>
        <v>0</v>
      </c>
      <c r="K384" s="25">
        <f>IF(B6=13,DGET(A11:K75,"MR E",P526:P527),J384)</f>
        <v>0</v>
      </c>
      <c r="L384" s="25">
        <f>[1]DB!M384</f>
        <v>0</v>
      </c>
      <c r="M384" s="25">
        <f>IF(B6=13,DGET(A11:K75,"Res E",P526:P527),L384)</f>
        <v>0</v>
      </c>
      <c r="N384" s="25">
        <f>[1]DB!O384</f>
        <v>9</v>
      </c>
      <c r="O384" s="25">
        <f>IF(B6=13,IF(AND(G384=0,I384=0),N384+1,0),N384)</f>
        <v>10</v>
      </c>
      <c r="P384" s="25">
        <f>[1]DB!S384</f>
        <v>54</v>
      </c>
      <c r="Q384" s="25">
        <f>IF(A384="",0,DGET(A11:AF75,"Total",P526:P527))</f>
        <v>6</v>
      </c>
      <c r="R384" s="25">
        <f>IF(A384="",0,DGET(A11:AF75,"ES N",P526:P527))</f>
        <v>6</v>
      </c>
      <c r="S384" s="25">
        <f>IF(B6=13,IF(OR(G384=1,I384=1),0,P384+R384),P384)</f>
        <v>60</v>
      </c>
      <c r="T384" s="25">
        <f>[1]DB!V384</f>
        <v>59</v>
      </c>
      <c r="U384" s="25">
        <f>IF(A384="",0,DGET(A381:Q393,"Total N",P546:P547))</f>
        <v>6</v>
      </c>
      <c r="V384" s="25">
        <f>IF(B6=13,IF(OR(G384=1,I384=1),0,T384+U384),T384)</f>
        <v>65</v>
      </c>
      <c r="W384" s="25">
        <f>[1]DB!Y384</f>
        <v>10</v>
      </c>
      <c r="X384" s="25">
        <f t="shared" si="45"/>
        <v>1</v>
      </c>
      <c r="Y384" s="25">
        <f>IF(B6=13,IF(OR(G384=1,I384=1),0,W384+X384),W384)</f>
        <v>11</v>
      </c>
      <c r="Z384" s="25">
        <f>[1]DB!AC384</f>
        <v>3</v>
      </c>
      <c r="AA384" s="25">
        <f>IF(A384="",0,DGET(A11:AF75,"BU Pl.",P526:P527))</f>
        <v>52</v>
      </c>
      <c r="AB384" s="25">
        <f t="shared" si="46"/>
        <v>3383</v>
      </c>
      <c r="AC384" s="25">
        <f>IF(B6=13,RANK(AB384,AB382:AB393,1),Z384)</f>
        <v>10</v>
      </c>
      <c r="AD384" s="25">
        <f>IF(B6=13,IF(AA384&gt;DGET(A381:AC393,"BU N",P546:P547),1,IF(AA384=DGET(A381:AC393,"BU N",P546:P547),0,-1)),0)</f>
        <v>0</v>
      </c>
      <c r="AE384" s="25">
        <f>IF(B6=13,IF(OR(G384=1,I384=1),0,IF(E384=D382,R384,[1]DB!AE384)),[1]DB!AE384)</f>
        <v>5</v>
      </c>
      <c r="AF384" s="25">
        <f>IF(B6=13,IF(OR(G384=1,I384=1),0,IF(E384=D382,U384,[1]DB!AF384)),[1]DB!AF384)</f>
        <v>6</v>
      </c>
      <c r="AG384" s="25">
        <f>IF(B6=13,IF(OR(G384=1,I384=1),0,IF(E384=D382,X384,[1]DB!AG384)),[1]DB!AG384)</f>
        <v>0</v>
      </c>
      <c r="AH384" s="25">
        <f>IF(B6=13,IF(OR(G384=1,I384=1),0,IF(E384=D382,AD384,[1]DB!AH384)),[1]DB!AH384)</f>
        <v>-1</v>
      </c>
      <c r="AI384" s="25">
        <f>IF(B6=13,IF(OR(G384=1,I384=1),0,IF(E384=D383,R384,[1]DB!AI384)),[1]DB!AI384)</f>
        <v>7</v>
      </c>
      <c r="AJ384" s="25">
        <f>IF(B6=13,IF(OR(G384=1,I384=1),0,IF(E384=D383,U384,[1]DB!AJ384)),[1]DB!AJ384)</f>
        <v>6</v>
      </c>
      <c r="AK384" s="25">
        <f>IF(B6=13,IF(OR(G384=1,I384=1),0,IF(E384=D383,X384,[1]DB!AK384)),[1]DB!AK384)</f>
        <v>3</v>
      </c>
      <c r="AL384" s="25">
        <f>IF(B6=13,IF(OR(G384=1,I384=1),0,IF(E384=D383,AD384,[1]DB!AL384)),[1]DB!AL384)</f>
        <v>1</v>
      </c>
      <c r="AM384" s="25">
        <f>IF(B6=13,IF(OR(G384=1,I384=1),0,IF(E384=D384,R384,[1]DB!AM384)),[1]DB!AM384)</f>
        <v>0</v>
      </c>
      <c r="AN384" s="25">
        <f>IF(B6=13,IF(OR(G384=1,I384=1),0,IF(E384=D384,U384,[1]DB!AN384)),[1]DB!AN384)</f>
        <v>0</v>
      </c>
      <c r="AO384" s="25">
        <f>IF(B6=13,IF(OR(G384=1,I384=1),0,IF(E384=D384,X384,[1]DB!AO384)),[1]DB!AO384)</f>
        <v>0</v>
      </c>
      <c r="AP384" s="25">
        <f>IF(B6=13,IF(OR(G384=1,I384=1),0,IF(E384=D384,AD384,[1]DB!AP384)),[1]DB!AP384)</f>
        <v>0</v>
      </c>
      <c r="AQ384" s="25">
        <f>IF(B6=13,IF(OR(G384=1,I384=1),0,IF(E384=D385,R384,[1]DB!AQ384)),[1]DB!AQ384)</f>
        <v>4</v>
      </c>
      <c r="AR384" s="25">
        <f>IF(B6=13,IF(OR(G384=1,I384=1),0,IF(E384=D385,U384,[1]DB!AR384)),[1]DB!AR384)</f>
        <v>7</v>
      </c>
      <c r="AS384" s="25">
        <f>IF(B6=13,IF(OR(G384=1,I384=1),0,IF(E384=D385,X384,[1]DB!AS384)),[1]DB!AS384)</f>
        <v>0</v>
      </c>
      <c r="AT384" s="25">
        <f>IF(B6=13,IF(OR(G384=1,I384=1),0,IF(E384=D385,AD384,[1]DB!AT384)),[1]DB!AT384)</f>
        <v>-1</v>
      </c>
      <c r="AU384" s="25">
        <f>IF(B6=13,IF(OR(G384=1,I384=1),0,IF(E384=D386,R384,[1]DB!AU384)),[1]DB!AU384)</f>
        <v>6</v>
      </c>
      <c r="AV384" s="25">
        <f>IF(B6=13,IF(OR(G384=1,I384=1),0,IF(E384=D386,U384,[1]DB!AV384)),[1]DB!AV384)</f>
        <v>8</v>
      </c>
      <c r="AW384" s="25">
        <f>IF(B6=13,IF(OR(G384=1,I384=1),0,IF(E384=D386,X384,[1]DB!AW384)),[1]DB!AW384)</f>
        <v>0</v>
      </c>
      <c r="AX384" s="25">
        <f>IF(B6=13,IF(OR(G384=1,I384=1),0,IF(E384=D386,AD384,[1]DB!AX384)),[1]DB!AX384)</f>
        <v>-1</v>
      </c>
      <c r="AY384" s="25">
        <f>IF(B6=13,IF(OR(G384=1,I384=1),0,IF(E384=D387,R384,[1]DB!AY384)),[1]DB!AY384)</f>
        <v>0</v>
      </c>
      <c r="AZ384" s="25">
        <f>IF(B6=13,IF(OR(G384=1,I384=1),0,IF(E384=D387,U384,[1]DB!AZ384)),[1]DB!AZ384)</f>
        <v>0</v>
      </c>
      <c r="BA384" s="25">
        <f>IF(B6=13,IF(OR(G384=1,I384=1),0,IF(E384=D387,X384,[1]DB!BA384)),[1]DB!BA384)</f>
        <v>0</v>
      </c>
      <c r="BB384" s="25">
        <f>IF(B6=13,IF(OR(G384=1,I384=1),0,IF(E384=D387,AD384,[1]DB!BB384)),[1]DB!BB384)</f>
        <v>0</v>
      </c>
      <c r="BC384" s="25">
        <f>IF(B6=13,IF(OR(G384=1,I384=1),0,IF(E384=D388,R384,[1]DB!BC384)),[1]DB!BC384)</f>
        <v>4</v>
      </c>
      <c r="BD384" s="25">
        <f>IF(B6=13,IF(OR(G384=1,I384=1),0,IF(E384=D388,U384,[1]DB!BD384)),[1]DB!BD384)</f>
        <v>6</v>
      </c>
      <c r="BE384" s="25">
        <f>IF(B6=13,IF(OR(G384=1,I384=1),0,IF(E384=D388,X384,[1]DB!BE384)),[1]DB!BE384)</f>
        <v>0</v>
      </c>
      <c r="BF384" s="25">
        <f>IF(B6=13,IF(OR(G384=1,I384=1),0,IF(E384=D388,AD384,[1]DB!BF384)),[1]DB!BF384)</f>
        <v>-1</v>
      </c>
      <c r="BG384" s="25">
        <f>IF(B6=13,IF(OR(G384=1,I384=1),0,IF(E384=D389,R384,[1]DB!BG384)),[1]DB!BG384)</f>
        <v>6</v>
      </c>
      <c r="BH384" s="25">
        <f>IF(B6=13,IF(OR(G384=1,I384=1),0,IF(E384=D389,U384,[1]DB!BH384)),[1]DB!BH384)</f>
        <v>6</v>
      </c>
      <c r="BI384" s="25">
        <f>IF(B6=13,IF(OR(G384=1,I384=1),0,IF(E384=D389,X384,[1]DB!BI384)),[1]DB!BI384)</f>
        <v>1</v>
      </c>
      <c r="BJ384" s="25">
        <f>IF(B6=13,IF(OR(G384=1,I384=1),0,IF(E384=D389,AD384,[1]DB!BJ384)),[1]DB!BJ384)</f>
        <v>0</v>
      </c>
      <c r="BK384" s="25">
        <f>IF(B6=13,IF(OR(G384=1,I384=1),0,IF(E384=D390,R384,[1]DB!BK384)),[1]DB!BK384)</f>
        <v>6</v>
      </c>
      <c r="BL384" s="25">
        <f>IF(B6=13,IF(OR(G384=1,I384=1),0,IF(E384=D390,U384,[1]DB!BL384)),[1]DB!BL384)</f>
        <v>6</v>
      </c>
      <c r="BM384" s="25">
        <f>IF(B6=13,IF(OR(G384=1,I384=1),0,IF(E384=D390,X384,[1]DB!BM384)),[1]DB!BM384)</f>
        <v>1</v>
      </c>
      <c r="BN384" s="25">
        <f>IF(B6=13,IF(OR(G384=1,I384=1),0,IF(E384=D390,AD384,[1]DB!BN384)),[1]DB!BN384)</f>
        <v>1</v>
      </c>
      <c r="BO384" s="25">
        <f>IF(B6=13,IF(OR(G384=1,I384=1),0,IF(E384=D391,R384,[1]DB!BO384)),[1]DB!BO384)</f>
        <v>7</v>
      </c>
      <c r="BP384" s="25">
        <f>IF(B6=13,IF(OR(G384=1,I384=1),0,IF(E384=D391,U384,[1]DB!BP384)),[1]DB!BP384)</f>
        <v>6</v>
      </c>
      <c r="BQ384" s="25">
        <f>IF(B6=13,IF(OR(G384=1,I384=1),0,IF(E384=D391,X384,[1]DB!BQ384)),[1]DB!BQ384)</f>
        <v>3</v>
      </c>
      <c r="BR384" s="25">
        <f>IF(B6=13,IF(OR(G384=1,I384=1),0,IF(E384=D391,AD384,[1]DB!BR384)),[1]DB!BR384)</f>
        <v>1</v>
      </c>
      <c r="BS384" s="25">
        <f>IF(B6=13,IF(OR(G384=1,I384=1),0,IF(E384=D392,R384,[1]DB!BS384)),[1]DB!BS384)</f>
        <v>8</v>
      </c>
      <c r="BT384" s="25">
        <f>IF(B6=13,IF(OR(G384=1,I384=1),0,IF(E384=D392,U384,[1]DB!BT384)),[1]DB!BT384)</f>
        <v>6</v>
      </c>
      <c r="BU384" s="25">
        <f>IF(B6=13,IF(OR(G384=1,I384=1),0,IF(E384=D392,X384,[1]DB!BU384)),[1]DB!BU384)</f>
        <v>3</v>
      </c>
      <c r="BV384" s="25">
        <f>IF(B6=13,IF(OR(G384=1,I384=1),0,IF(E384=D392,AD384,[1]DB!BV384)),[1]DB!BV384)</f>
        <v>1</v>
      </c>
      <c r="BW384" s="25">
        <f>IF(B6=13,IF(OR(G384=1,I384=1),0,IF(E384=D393,R384,[1]DB!BW384)),[1]DB!BW384)</f>
        <v>7</v>
      </c>
      <c r="BX384" s="25">
        <f>IF(B6=13,IF(OR(G384=1,I384=1),0,IF(E384=D393,U384,[1]DB!BX384)),[1]DB!BX384)</f>
        <v>8</v>
      </c>
      <c r="BY384" s="25">
        <f>IF(B6=13,IF(OR(G384=1,I384=1),0,IF(E384=D393,X384,[1]DB!BY384)),[1]DB!BY384)</f>
        <v>0</v>
      </c>
      <c r="BZ384" s="25">
        <f>IF(B6=13,IF(OR(G384=1,I384=1),0,IF(E384=D393,AD384,[1]DB!BZ384)),[1]DB!BZ384)</f>
        <v>-1</v>
      </c>
      <c r="CA384" s="25">
        <f>(RANK(Y384,Y382:Y393,1)*169)+(RANK(S384,S382:S393,1)*13)+RANK(V384,V382:V393,0)</f>
        <v>524</v>
      </c>
      <c r="CB384" s="25">
        <f>RANK(CA384,CA382:CA393,1)</f>
        <v>3</v>
      </c>
      <c r="CC384" s="25">
        <f>IF(CB384=CB382,AE384,0)+IF(CB384=CB383,AI384,0)+IF(CB384=CB384,AM384,0)+IF(CB384=CB385,AQ384,0)+IF(CB384=CB386,AU384,0)+IF(CB384=CB387,AY384,0)+IF(CB384=CB388,BC384,0)+IF(CB384=CB389,BG384,0)+IF(CB384=CB390,BK384,0)+IF(CB384=CB391,BO384,0)+IF(CB384=CB392,BS384,0)+IF(CB384=CB393,BW384,0)</f>
        <v>0</v>
      </c>
      <c r="CD384" s="25">
        <f>IF(CB384=CB382,AF384,0)+IF(CB384=CB383,AJ384,0)+IF(CB384=CB384,AN384,0)+IF(CB384=CB385,AR384,0)+IF(CB384=CB386,AV384,0)+IF(CB384=CB387,AZ384,0)+IF(CB384=CB388,BD384,0)+IF(CB384=CB389,BH384,0)+IF(CB384=CB390,BL384,0)+IF(CB384=CB391,BP384,0)+IF(CB384=CB392,BT384,0)+IF(CB384=CB393,BX384,0)</f>
        <v>0</v>
      </c>
      <c r="CE384" s="25">
        <f>IF(CB384=CB382,AG384,0)+IF(CB384=CB383,AK384,0)+IF(CB384=CB384,AO384,0)+IF(CB384=CB385,AS384,0)+IF(CB384=CB386,AW384,0)+IF(CB384=CB387,BA384,0)+IF(CB384=CB388,BE384,0)+IF(CB384=CB389,BI384,0)+IF(CB384=CB390,BM384,0)+IF(CB384=CB391,BQ384,0)+IF(CB384=CB392,BU384,0)+IF(CB384=CB393,BY384,0)</f>
        <v>0</v>
      </c>
      <c r="CF384" s="25">
        <f>(RANK(CE384,CE382:CE393,1)*169)+(RANK(CC384,CC382:CC393,1)*13)+RANK(CD384,CD382:CD393,0)</f>
        <v>183</v>
      </c>
      <c r="CG384" s="25">
        <f>CB384+(RANK(CF384,CF382:CF393,1)*0.01)</f>
        <v>3.01</v>
      </c>
      <c r="CH384" s="25">
        <f>IF(COUNTIF(CG382:CG393,CG384)=2,IF(CG384=CG382,1,0)+IF(CG384=CG383,2,0)+IF(CG384=CG384,3,0)+IF(CG384=CG385,4,0)+IF(CG384=CG386,5,0)+IF(CG384=CG387,6,0)+IF(CG384=CG388,7,0)+IF(CG384=CG389,8,0)+IF(CG384=CG390,9,0)+IF(CG384=CG391,10,0)+IF(CG384=CG392,11,0)+IF(CG384=CG393,12,0)-3,0)</f>
        <v>0</v>
      </c>
      <c r="CI384" s="25">
        <f t="shared" si="47"/>
        <v>0</v>
      </c>
      <c r="CJ384" s="25">
        <f t="shared" si="48"/>
        <v>3.01</v>
      </c>
      <c r="CK384" s="25">
        <f>(RANK(CJ384,CJ382:CJ393,1)*17850625)+(RANK(K384,K382:K393,0)*274625)+(RANK(M384,M382:M393,0)*4225)+(RANK(AC384,AC382:AC393,1)*65)+RANK(C384,C382:C393,0)</f>
        <v>53831387</v>
      </c>
      <c r="CL384" s="25">
        <f>RANK(CK384,CK382:CK393,0)</f>
        <v>10</v>
      </c>
    </row>
    <row r="385" spans="1:90" x14ac:dyDescent="0.15">
      <c r="A385" s="25" t="str">
        <f>[1]DB!A385</f>
        <v>brula</v>
      </c>
      <c r="B385" s="25" t="str">
        <f>[1]DB!B385</f>
        <v>brula (7)</v>
      </c>
      <c r="C385" s="25">
        <f>[1]DB!C385</f>
        <v>6</v>
      </c>
      <c r="D385" s="25">
        <f t="shared" si="44"/>
        <v>12</v>
      </c>
      <c r="E385" s="25">
        <f t="shared" si="49"/>
        <v>11</v>
      </c>
      <c r="F385" s="25">
        <f>[1]DB!G385</f>
        <v>0</v>
      </c>
      <c r="G385" s="25">
        <f>IF(B6=13,DGET(A11:K75,"Dis E",Q526:Q527),F385)</f>
        <v>0</v>
      </c>
      <c r="H385" s="25">
        <f>[1]DB!I385</f>
        <v>0</v>
      </c>
      <c r="I385" s="25">
        <f>IF(B6=13,DGET(A11:K75,"Udm E",Q526:Q527),H385)</f>
        <v>0</v>
      </c>
      <c r="J385" s="25">
        <f>[1]DB!K385</f>
        <v>0</v>
      </c>
      <c r="K385" s="25">
        <f>IF(B6=13,DGET(A11:K75,"MR E",Q526:Q527),J385)</f>
        <v>0</v>
      </c>
      <c r="L385" s="25">
        <f>[1]DB!M385</f>
        <v>0</v>
      </c>
      <c r="M385" s="25">
        <f>IF(B6=13,DGET(A11:K75,"Res E",Q526:Q527),L385)</f>
        <v>0</v>
      </c>
      <c r="N385" s="25">
        <f>[1]DB!O385</f>
        <v>9</v>
      </c>
      <c r="O385" s="25">
        <f>IF(B6=13,IF(AND(G385=0,I385=0),N385+1,0),N385)</f>
        <v>10</v>
      </c>
      <c r="P385" s="25">
        <f>[1]DB!S385</f>
        <v>61</v>
      </c>
      <c r="Q385" s="25">
        <f>IF(A385="",0,DGET(A11:AF75,"Total",Q526:Q527))</f>
        <v>4</v>
      </c>
      <c r="R385" s="25">
        <f>IF(A385="",0,DGET(A11:AF75,"ES N",Q526:Q527))</f>
        <v>4</v>
      </c>
      <c r="S385" s="25">
        <f>IF(B6=13,IF(OR(G385=1,I385=1),0,P385+R385),P385)</f>
        <v>65</v>
      </c>
      <c r="T385" s="25">
        <f>[1]DB!V385</f>
        <v>57</v>
      </c>
      <c r="U385" s="25">
        <f>IF(A385="",0,DGET(A381:Q393,"Total N",Q546:Q547))</f>
        <v>7</v>
      </c>
      <c r="V385" s="25">
        <f>IF(B6=13,IF(OR(G385=1,I385=1),0,T385+U385),T385)</f>
        <v>64</v>
      </c>
      <c r="W385" s="25">
        <f>[1]DB!Y385</f>
        <v>16</v>
      </c>
      <c r="X385" s="25">
        <f t="shared" si="45"/>
        <v>0</v>
      </c>
      <c r="Y385" s="25">
        <f>IF(B6=13,IF(OR(G385=1,I385=1),0,W385+X385),W385)</f>
        <v>16</v>
      </c>
      <c r="Z385" s="25">
        <f>[1]DB!AC385</f>
        <v>5</v>
      </c>
      <c r="AA385" s="25">
        <f>IF(A385="",0,DGET(A11:AF75,"BU Pl.",Q526:Q527))</f>
        <v>13</v>
      </c>
      <c r="AB385" s="25">
        <f t="shared" si="46"/>
        <v>850</v>
      </c>
      <c r="AC385" s="25">
        <f>IF(B6=13,RANK(AB385,AB382:AB393,1),Z385)</f>
        <v>3</v>
      </c>
      <c r="AD385" s="25">
        <f>IF(B6=13,IF(AA385&gt;DGET(A381:AC393,"BU N",Q546:Q547),1,IF(AA385=DGET(A381:AC393,"BU N",Q546:Q547),0,-1)),0)</f>
        <v>-1</v>
      </c>
      <c r="AE385" s="25">
        <f>IF(B6=13,IF(OR(G385=1,I385=1),0,IF(E385=D382,R385,[1]DB!AE385)),[1]DB!AE385)</f>
        <v>0</v>
      </c>
      <c r="AF385" s="25">
        <f>IF(B6=13,IF(OR(G385=1,I385=1),0,IF(E385=D382,U385,[1]DB!AF385)),[1]DB!AF385)</f>
        <v>0</v>
      </c>
      <c r="AG385" s="25">
        <f>IF(B6=13,IF(OR(G385=1,I385=1),0,IF(E385=D382,X385,[1]DB!AG385)),[1]DB!AG385)</f>
        <v>0</v>
      </c>
      <c r="AH385" s="25">
        <f>IF(B6=13,IF(OR(G385=1,I385=1),0,IF(E385=D382,AD385,[1]DB!AH385)),[1]DB!AH385)</f>
        <v>0</v>
      </c>
      <c r="AI385" s="25">
        <f>IF(B6=13,IF(OR(G385=1,I385=1),0,IF(E385=D383,R385,[1]DB!AI385)),[1]DB!AI385)</f>
        <v>4</v>
      </c>
      <c r="AJ385" s="25">
        <f>IF(B6=13,IF(OR(G385=1,I385=1),0,IF(E385=D383,U385,[1]DB!AJ385)),[1]DB!AJ385)</f>
        <v>7</v>
      </c>
      <c r="AK385" s="25">
        <f>IF(B6=13,IF(OR(G385=1,I385=1),0,IF(E385=D383,X385,[1]DB!AK385)),[1]DB!AK385)</f>
        <v>0</v>
      </c>
      <c r="AL385" s="25">
        <f>IF(B6=13,IF(OR(G385=1,I385=1),0,IF(E385=D383,AD385,[1]DB!AL385)),[1]DB!AL385)</f>
        <v>-1</v>
      </c>
      <c r="AM385" s="25">
        <f>IF(B6=13,IF(OR(G385=1,I385=1),0,IF(E385=D384,R385,[1]DB!AM385)),[1]DB!AM385)</f>
        <v>7</v>
      </c>
      <c r="AN385" s="25">
        <f>IF(B6=13,IF(OR(G385=1,I385=1),0,IF(E385=D384,U385,[1]DB!AN385)),[1]DB!AN385)</f>
        <v>4</v>
      </c>
      <c r="AO385" s="25">
        <f>IF(B6=13,IF(OR(G385=1,I385=1),0,IF(E385=D384,X385,[1]DB!AO385)),[1]DB!AO385)</f>
        <v>3</v>
      </c>
      <c r="AP385" s="25">
        <f>IF(B6=13,IF(OR(G385=1,I385=1),0,IF(E385=D384,AD385,[1]DB!AP385)),[1]DB!AP385)</f>
        <v>1</v>
      </c>
      <c r="AQ385" s="25">
        <f>IF(B6=13,IF(OR(G385=1,I385=1),0,IF(E385=D385,R385,[1]DB!AQ385)),[1]DB!AQ385)</f>
        <v>0</v>
      </c>
      <c r="AR385" s="25">
        <f>IF(B6=13,IF(OR(G385=1,I385=1),0,IF(E385=D385,U385,[1]DB!AR385)),[1]DB!AR385)</f>
        <v>0</v>
      </c>
      <c r="AS385" s="25">
        <f>IF(B6=13,IF(OR(G385=1,I385=1),0,IF(E385=D385,X385,[1]DB!AS385)),[1]DB!AS385)</f>
        <v>0</v>
      </c>
      <c r="AT385" s="25">
        <f>IF(B6=13,IF(OR(G385=1,I385=1),0,IF(E385=D385,AD385,[1]DB!AT385)),[1]DB!AT385)</f>
        <v>0</v>
      </c>
      <c r="AU385" s="25">
        <f>IF(B6=13,IF(OR(G385=1,I385=1),0,IF(E385=D386,R385,[1]DB!AU385)),[1]DB!AU385)</f>
        <v>7</v>
      </c>
      <c r="AV385" s="25">
        <f>IF(B6=13,IF(OR(G385=1,I385=1),0,IF(E385=D386,U385,[1]DB!AV385)),[1]DB!AV385)</f>
        <v>6</v>
      </c>
      <c r="AW385" s="25">
        <f>IF(B6=13,IF(OR(G385=1,I385=1),0,IF(E385=D386,X385,[1]DB!AW385)),[1]DB!AW385)</f>
        <v>3</v>
      </c>
      <c r="AX385" s="25">
        <f>IF(B6=13,IF(OR(G385=1,I385=1),0,IF(E385=D386,AD385,[1]DB!AX385)),[1]DB!AX385)</f>
        <v>1</v>
      </c>
      <c r="AY385" s="25">
        <f>IF(B6=13,IF(OR(G385=1,I385=1),0,IF(E385=D387,R385,[1]DB!AY385)),[1]DB!AY385)</f>
        <v>8</v>
      </c>
      <c r="AZ385" s="25">
        <f>IF(B6=13,IF(OR(G385=1,I385=1),0,IF(E385=D387,U385,[1]DB!AZ385)),[1]DB!AZ385)</f>
        <v>9</v>
      </c>
      <c r="BA385" s="25">
        <f>IF(B6=13,IF(OR(G385=1,I385=1),0,IF(E385=D387,X385,[1]DB!BA385)),[1]DB!BA385)</f>
        <v>0</v>
      </c>
      <c r="BB385" s="25">
        <f>IF(B6=13,IF(OR(G385=1,I385=1),0,IF(E385=D387,AD385,[1]DB!BB385)),[1]DB!BB385)</f>
        <v>-1</v>
      </c>
      <c r="BC385" s="25">
        <f>IF(B6=13,IF(OR(G385=1,I385=1),0,IF(E385=D388,R385,[1]DB!BC385)),[1]DB!BC385)</f>
        <v>7</v>
      </c>
      <c r="BD385" s="25">
        <f>IF(B6=13,IF(OR(G385=1,I385=1),0,IF(E385=D388,U385,[1]DB!BD385)),[1]DB!BD385)</f>
        <v>4</v>
      </c>
      <c r="BE385" s="25">
        <f>IF(B6=13,IF(OR(G385=1,I385=1),0,IF(E385=D388,X385,[1]DB!BE385)),[1]DB!BE385)</f>
        <v>3</v>
      </c>
      <c r="BF385" s="25">
        <f>IF(B6=13,IF(OR(G385=1,I385=1),0,IF(E385=D388,AD385,[1]DB!BF385)),[1]DB!BF385)</f>
        <v>1</v>
      </c>
      <c r="BG385" s="25">
        <f>IF(B6=13,IF(OR(G385=1,I385=1),0,IF(E385=D389,R385,[1]DB!BG385)),[1]DB!BG385)</f>
        <v>5</v>
      </c>
      <c r="BH385" s="25">
        <f>IF(B6=13,IF(OR(G385=1,I385=1),0,IF(E385=D389,U385,[1]DB!BH385)),[1]DB!BH385)</f>
        <v>8</v>
      </c>
      <c r="BI385" s="25">
        <f>IF(B6=13,IF(OR(G385=1,I385=1),0,IF(E385=D389,X385,[1]DB!BI385)),[1]DB!BI385)</f>
        <v>0</v>
      </c>
      <c r="BJ385" s="25">
        <f>IF(B6=13,IF(OR(G385=1,I385=1),0,IF(E385=D389,AD385,[1]DB!BJ385)),[1]DB!BJ385)</f>
        <v>-1</v>
      </c>
      <c r="BK385" s="25">
        <f>IF(B6=13,IF(OR(G385=1,I385=1),0,IF(E385=D390,R385,[1]DB!BK385)),[1]DB!BK385)</f>
        <v>9</v>
      </c>
      <c r="BL385" s="25">
        <f>IF(B6=13,IF(OR(G385=1,I385=1),0,IF(E385=D390,U385,[1]DB!BL385)),[1]DB!BL385)</f>
        <v>8</v>
      </c>
      <c r="BM385" s="25">
        <f>IF(B6=13,IF(OR(G385=1,I385=1),0,IF(E385=D390,X385,[1]DB!BM385)),[1]DB!BM385)</f>
        <v>3</v>
      </c>
      <c r="BN385" s="25">
        <f>IF(B6=13,IF(OR(G385=1,I385=1),0,IF(E385=D390,AD385,[1]DB!BN385)),[1]DB!BN385)</f>
        <v>1</v>
      </c>
      <c r="BO385" s="25">
        <f>IF(B6=13,IF(OR(G385=1,I385=1),0,IF(E385=D391,R385,[1]DB!BO385)),[1]DB!BO385)</f>
        <v>7</v>
      </c>
      <c r="BP385" s="25">
        <f>IF(B6=13,IF(OR(G385=1,I385=1),0,IF(E385=D391,U385,[1]DB!BP385)),[1]DB!BP385)</f>
        <v>7</v>
      </c>
      <c r="BQ385" s="25">
        <f>IF(B6=13,IF(OR(G385=1,I385=1),0,IF(E385=D391,X385,[1]DB!BQ385)),[1]DB!BQ385)</f>
        <v>1</v>
      </c>
      <c r="BR385" s="25">
        <f>IF(B6=13,IF(OR(G385=1,I385=1),0,IF(E385=D391,AD385,[1]DB!BR385)),[1]DB!BR385)</f>
        <v>1</v>
      </c>
      <c r="BS385" s="25">
        <f>IF(B6=13,IF(OR(G385=1,I385=1),0,IF(E385=D392,R385,[1]DB!BS385)),[1]DB!BS385)</f>
        <v>5</v>
      </c>
      <c r="BT385" s="25">
        <f>IF(B6=13,IF(OR(G385=1,I385=1),0,IF(E385=D392,U385,[1]DB!BT385)),[1]DB!BT385)</f>
        <v>6</v>
      </c>
      <c r="BU385" s="25">
        <f>IF(B6=13,IF(OR(G385=1,I385=1),0,IF(E385=D392,X385,[1]DB!BU385)),[1]DB!BU385)</f>
        <v>0</v>
      </c>
      <c r="BV385" s="25">
        <f>IF(B6=13,IF(OR(G385=1,I385=1),0,IF(E385=D392,AD385,[1]DB!BV385)),[1]DB!BV385)</f>
        <v>-1</v>
      </c>
      <c r="BW385" s="25">
        <f>IF(B6=13,IF(OR(G385=1,I385=1),0,IF(E385=D393,R385,[1]DB!BW385)),[1]DB!BW385)</f>
        <v>6</v>
      </c>
      <c r="BX385" s="25">
        <f>IF(B6=13,IF(OR(G385=1,I385=1),0,IF(E385=D393,U385,[1]DB!BX385)),[1]DB!BX385)</f>
        <v>5</v>
      </c>
      <c r="BY385" s="25">
        <f>IF(B6=13,IF(OR(G385=1,I385=1),0,IF(E385=D393,X385,[1]DB!BY385)),[1]DB!BY385)</f>
        <v>3</v>
      </c>
      <c r="BZ385" s="25">
        <f>IF(B6=13,IF(OR(G385=1,I385=1),0,IF(E385=D393,AD385,[1]DB!BZ385)),[1]DB!BZ385)</f>
        <v>1</v>
      </c>
      <c r="CA385" s="25">
        <f>(RANK(Y385,Y382:Y393,1)*169)+(RANK(S385,S382:S393,1)*13)+RANK(V385,V382:V393,0)</f>
        <v>1450</v>
      </c>
      <c r="CB385" s="25">
        <f>RANK(CA385,CA382:CA393,1)</f>
        <v>9</v>
      </c>
      <c r="CC385" s="25">
        <f>IF(CB385=CB382,AE385,0)+IF(CB385=CB383,AI385,0)+IF(CB385=CB384,AM385,0)+IF(CB385=CB385,AQ385,0)+IF(CB385=CB386,AU385,0)+IF(CB385=CB387,AY385,0)+IF(CB385=CB388,BC385,0)+IF(CB385=CB389,BG385,0)+IF(CB385=CB390,BK385,0)+IF(CB385=CB391,BO385,0)+IF(CB385=CB392,BS385,0)+IF(CB385=CB393,BW385,0)</f>
        <v>0</v>
      </c>
      <c r="CD385" s="25">
        <f>IF(CB385=CB382,AF385,0)+IF(CB385=CB383,AJ385,0)+IF(CB385=CB384,AN385,0)+IF(CB385=CB385,AR385,0)+IF(CB385=CB386,AV385,0)+IF(CB385=CB387,AZ385,0)+IF(CB385=CB388,BD385,0)+IF(CB385=CB389,BH385,0)+IF(CB385=CB390,BL385,0)+IF(CB385=CB391,BP385,0)+IF(CB385=CB392,BT385,0)+IF(CB385=CB393,BX385,0)</f>
        <v>0</v>
      </c>
      <c r="CE385" s="25">
        <f>IF(CB385=CB382,AG385,0)+IF(CB385=CB383,AK385,0)+IF(CB385=CB384,AO385,0)+IF(CB385=CB385,AS385,0)+IF(CB385=CB386,AW385,0)+IF(CB385=CB387,BA385,0)+IF(CB385=CB388,BE385,0)+IF(CB385=CB389,BI385,0)+IF(CB385=CB390,BM385,0)+IF(CB385=CB391,BQ385,0)+IF(CB385=CB392,BU385,0)+IF(CB385=CB393,BY385,0)</f>
        <v>0</v>
      </c>
      <c r="CF385" s="25">
        <f>(RANK(CE385,CE382:CE393,1)*169)+(RANK(CC385,CC382:CC393,1)*13)+RANK(CD385,CD382:CD393,0)</f>
        <v>183</v>
      </c>
      <c r="CG385" s="25">
        <f>CB385+(RANK(CF385,CF382:CF393,1)*0.01)</f>
        <v>9.01</v>
      </c>
      <c r="CH385" s="25">
        <f>IF(COUNTIF(CG382:CG393,CG385)=2,IF(CG385=CG382,1,0)+IF(CG385=CG383,2,0)+IF(CG385=CG384,3,0)+IF(CG385=CG385,4,0)+IF(CG385=CG386,5,0)+IF(CG385=CG387,6,0)+IF(CG385=CG388,7,0)+IF(CG385=CG389,8,0)+IF(CG385=CG390,9,0)+IF(CG385=CG391,10,0)+IF(CG385=CG392,11,0)+IF(CG385=CG393,12,0)-4,0)</f>
        <v>0</v>
      </c>
      <c r="CI385" s="25">
        <f t="shared" si="47"/>
        <v>0</v>
      </c>
      <c r="CJ385" s="25">
        <f t="shared" si="48"/>
        <v>9.01</v>
      </c>
      <c r="CK385" s="25">
        <f>(RANK(CJ385,CJ382:CJ393,1)*17850625)+(RANK(K385,K382:K393,0)*274625)+(RANK(M385,M382:M393,0)*4225)+(RANK(AC385,AC382:AC393,1)*65)+RANK(C385,C382:C393,0)</f>
        <v>160934681</v>
      </c>
      <c r="CL385" s="25">
        <f>RANK(CK385,CK382:CK393,0)</f>
        <v>4</v>
      </c>
    </row>
    <row r="386" spans="1:90" x14ac:dyDescent="0.15">
      <c r="A386" s="25" t="str">
        <f>[1]DB!A386</f>
        <v>Murer</v>
      </c>
      <c r="B386" s="25" t="str">
        <f>[1]DB!B386</f>
        <v>Murer (7)</v>
      </c>
      <c r="C386" s="25">
        <f>[1]DB!C386</f>
        <v>35</v>
      </c>
      <c r="D386" s="25">
        <f t="shared" si="44"/>
        <v>5</v>
      </c>
      <c r="E386" s="25">
        <f t="shared" si="49"/>
        <v>6</v>
      </c>
      <c r="F386" s="25">
        <f>[1]DB!G386</f>
        <v>0</v>
      </c>
      <c r="G386" s="25">
        <f>IF(B6=13,DGET(A11:K75,"Dis E",R526:R527),F386)</f>
        <v>0</v>
      </c>
      <c r="H386" s="25">
        <f>[1]DB!I386</f>
        <v>0</v>
      </c>
      <c r="I386" s="25">
        <f>IF(B6=13,DGET(A11:K75,"Udm E",R526:R527),H386)</f>
        <v>0</v>
      </c>
      <c r="J386" s="25">
        <f>[1]DB!K386</f>
        <v>0</v>
      </c>
      <c r="K386" s="25">
        <f>IF(B6=13,DGET(A11:K75,"MR E",R526:R527),J386)</f>
        <v>0</v>
      </c>
      <c r="L386" s="25">
        <f>[1]DB!M386</f>
        <v>0</v>
      </c>
      <c r="M386" s="25">
        <f>IF(B6=13,DGET(A11:K75,"Res E",R526:R527),L386)</f>
        <v>0</v>
      </c>
      <c r="N386" s="25">
        <f>[1]DB!O386</f>
        <v>9</v>
      </c>
      <c r="O386" s="25">
        <f>IF(B6=13,IF(AND(G386=0,I386=0),N386+1,0),N386)</f>
        <v>10</v>
      </c>
      <c r="P386" s="25">
        <f>[1]DB!S386</f>
        <v>57</v>
      </c>
      <c r="Q386" s="25">
        <f>IF(A386="",0,DGET(A11:AF75,"Total",R526:R527))</f>
        <v>5</v>
      </c>
      <c r="R386" s="25">
        <f>IF(A386="",0,DGET(A11:AF75,"ES N",R526:R527))</f>
        <v>5</v>
      </c>
      <c r="S386" s="25">
        <f>IF(B6=13,IF(OR(G386=1,I386=1),0,P386+R386),P386)</f>
        <v>62</v>
      </c>
      <c r="T386" s="25">
        <f>[1]DB!V386</f>
        <v>60</v>
      </c>
      <c r="U386" s="25">
        <f>IF(A386="",0,DGET(A381:Q393,"Total N",R546:R547))</f>
        <v>4</v>
      </c>
      <c r="V386" s="25">
        <f>IF(B6=13,IF(OR(G386=1,I386=1),0,T386+U386),T386)</f>
        <v>64</v>
      </c>
      <c r="W386" s="25">
        <f>[1]DB!Y386</f>
        <v>8</v>
      </c>
      <c r="X386" s="25">
        <f t="shared" si="45"/>
        <v>3</v>
      </c>
      <c r="Y386" s="25">
        <f>IF(B6=13,IF(OR(G386=1,I386=1),0,W386+X386),W386)</f>
        <v>11</v>
      </c>
      <c r="Z386" s="25">
        <f>[1]DB!AC386</f>
        <v>6</v>
      </c>
      <c r="AA386" s="25">
        <f>IF(A386="",0,DGET(A11:AF75,"BU Pl.",R526:R527))</f>
        <v>29</v>
      </c>
      <c r="AB386" s="25">
        <f t="shared" si="46"/>
        <v>1891</v>
      </c>
      <c r="AC386" s="25">
        <f>IF(B6=13,RANK(AB386,AB382:AB393,1),Z386)</f>
        <v>6</v>
      </c>
      <c r="AD386" s="25">
        <f>IF(B6=13,IF(AA386&gt;DGET(A381:AC393,"BU N",R546:R547),1,IF(AA386=DGET(A381:AC393,"BU N",R546:R547),0,-1)),0)</f>
        <v>1</v>
      </c>
      <c r="AE386" s="25">
        <f>IF(B6=13,IF(OR(G386=1,I386=1),0,IF(E386=D382,R386,[1]DB!AE386)),[1]DB!AE386)</f>
        <v>6</v>
      </c>
      <c r="AF386" s="25">
        <f>IF(B6=13,IF(OR(G386=1,I386=1),0,IF(E386=D382,U386,[1]DB!AF386)),[1]DB!AF386)</f>
        <v>6</v>
      </c>
      <c r="AG386" s="25">
        <f>IF(B6=13,IF(OR(G386=1,I386=1),0,IF(E386=D382,X386,[1]DB!AG386)),[1]DB!AG386)</f>
        <v>1</v>
      </c>
      <c r="AH386" s="25">
        <f>IF(B6=13,IF(OR(G386=1,I386=1),0,IF(E386=D382,AD386,[1]DB!AH386)),[1]DB!AH386)</f>
        <v>1</v>
      </c>
      <c r="AI386" s="25">
        <f>IF(B6=13,IF(OR(G386=1,I386=1),0,IF(E386=D383,R386,[1]DB!AI386)),[1]DB!AI386)</f>
        <v>5</v>
      </c>
      <c r="AJ386" s="25">
        <f>IF(B6=13,IF(OR(G386=1,I386=1),0,IF(E386=D383,U386,[1]DB!AJ386)),[1]DB!AJ386)</f>
        <v>6</v>
      </c>
      <c r="AK386" s="25">
        <f>IF(B6=13,IF(OR(G386=1,I386=1),0,IF(E386=D383,X386,[1]DB!AK386)),[1]DB!AK386)</f>
        <v>0</v>
      </c>
      <c r="AL386" s="25">
        <f>IF(B6=13,IF(OR(G386=1,I386=1),0,IF(E386=D383,AD386,[1]DB!AL386)),[1]DB!AL386)</f>
        <v>-1</v>
      </c>
      <c r="AM386" s="25">
        <f>IF(B6=13,IF(OR(G386=1,I386=1),0,IF(E386=D384,R386,[1]DB!AM386)),[1]DB!AM386)</f>
        <v>8</v>
      </c>
      <c r="AN386" s="25">
        <f>IF(B6=13,IF(OR(G386=1,I386=1),0,IF(E386=D384,U386,[1]DB!AN386)),[1]DB!AN386)</f>
        <v>6</v>
      </c>
      <c r="AO386" s="25">
        <f>IF(B6=13,IF(OR(G386=1,I386=1),0,IF(E386=D384,X386,[1]DB!AO386)),[1]DB!AO386)</f>
        <v>3</v>
      </c>
      <c r="AP386" s="25">
        <f>IF(B6=13,IF(OR(G386=1,I386=1),0,IF(E386=D384,AD386,[1]DB!AP386)),[1]DB!AP386)</f>
        <v>1</v>
      </c>
      <c r="AQ386" s="25">
        <f>IF(B6=13,IF(OR(G386=1,I386=1),0,IF(E386=D385,R386,[1]DB!AQ386)),[1]DB!AQ386)</f>
        <v>6</v>
      </c>
      <c r="AR386" s="25">
        <f>IF(B6=13,IF(OR(G386=1,I386=1),0,IF(E386=D385,U386,[1]DB!AR386)),[1]DB!AR386)</f>
        <v>7</v>
      </c>
      <c r="AS386" s="25">
        <f>IF(B6=13,IF(OR(G386=1,I386=1),0,IF(E386=D385,X386,[1]DB!AS386)),[1]DB!AS386)</f>
        <v>0</v>
      </c>
      <c r="AT386" s="25">
        <f>IF(B6=13,IF(OR(G386=1,I386=1),0,IF(E386=D385,AD386,[1]DB!AT386)),[1]DB!AT386)</f>
        <v>-1</v>
      </c>
      <c r="AU386" s="25">
        <f>IF(B6=13,IF(OR(G386=1,I386=1),0,IF(E386=D386,R386,[1]DB!AU386)),[1]DB!AU386)</f>
        <v>0</v>
      </c>
      <c r="AV386" s="25">
        <f>IF(B6=13,IF(OR(G386=1,I386=1),0,IF(E386=D386,U386,[1]DB!AV386)),[1]DB!AV386)</f>
        <v>0</v>
      </c>
      <c r="AW386" s="25">
        <f>IF(B6=13,IF(OR(G386=1,I386=1),0,IF(E386=D386,X386,[1]DB!AW386)),[1]DB!AW386)</f>
        <v>0</v>
      </c>
      <c r="AX386" s="25">
        <f>IF(B6=13,IF(OR(G386=1,I386=1),0,IF(E386=D386,AD386,[1]DB!AX386)),[1]DB!AX386)</f>
        <v>0</v>
      </c>
      <c r="AY386" s="25">
        <f>IF(B6=13,IF(OR(G386=1,I386=1),0,IF(E386=D387,R386,[1]DB!AY386)),[1]DB!AY386)</f>
        <v>4</v>
      </c>
      <c r="AZ386" s="25">
        <f>IF(B6=13,IF(OR(G386=1,I386=1),0,IF(E386=D387,U386,[1]DB!AZ386)),[1]DB!AZ386)</f>
        <v>5</v>
      </c>
      <c r="BA386" s="25">
        <f>IF(B6=13,IF(OR(G386=1,I386=1),0,IF(E386=D387,X386,[1]DB!BA386)),[1]DB!BA386)</f>
        <v>0</v>
      </c>
      <c r="BB386" s="25">
        <f>IF(B6=13,IF(OR(G386=1,I386=1),0,IF(E386=D387,AD386,[1]DB!BB386)),[1]DB!BB386)</f>
        <v>-1</v>
      </c>
      <c r="BC386" s="25">
        <f>IF(B6=13,IF(OR(G386=1,I386=1),0,IF(E386=D388,R386,[1]DB!BC386)),[1]DB!BC386)</f>
        <v>6</v>
      </c>
      <c r="BD386" s="25">
        <f>IF(B6=13,IF(OR(G386=1,I386=1),0,IF(E386=D388,U386,[1]DB!BD386)),[1]DB!BD386)</f>
        <v>8</v>
      </c>
      <c r="BE386" s="25">
        <f>IF(B6=13,IF(OR(G386=1,I386=1),0,IF(E386=D388,X386,[1]DB!BE386)),[1]DB!BE386)</f>
        <v>0</v>
      </c>
      <c r="BF386" s="25">
        <f>IF(B6=13,IF(OR(G386=1,I386=1),0,IF(E386=D388,AD386,[1]DB!BF386)),[1]DB!BF386)</f>
        <v>-1</v>
      </c>
      <c r="BG386" s="25">
        <f>IF(B6=13,IF(OR(G386=1,I386=1),0,IF(E386=D389,R386,[1]DB!BG386)),[1]DB!BG386)</f>
        <v>0</v>
      </c>
      <c r="BH386" s="25">
        <f>IF(B6=13,IF(OR(G386=1,I386=1),0,IF(E386=D389,U386,[1]DB!BH386)),[1]DB!BH386)</f>
        <v>0</v>
      </c>
      <c r="BI386" s="25">
        <f>IF(B6=13,IF(OR(G386=1,I386=1),0,IF(E386=D389,X386,[1]DB!BI386)),[1]DB!BI386)</f>
        <v>0</v>
      </c>
      <c r="BJ386" s="25">
        <f>IF(B6=13,IF(OR(G386=1,I386=1),0,IF(E386=D389,AD386,[1]DB!BJ386)),[1]DB!BJ386)</f>
        <v>0</v>
      </c>
      <c r="BK386" s="25">
        <f>IF(B6=13,IF(OR(G386=1,I386=1),0,IF(E386=D390,R386,[1]DB!BK386)),[1]DB!BK386)</f>
        <v>7</v>
      </c>
      <c r="BL386" s="25">
        <f>IF(B6=13,IF(OR(G386=1,I386=1),0,IF(E386=D390,U386,[1]DB!BL386)),[1]DB!BL386)</f>
        <v>7</v>
      </c>
      <c r="BM386" s="25">
        <f>IF(B6=13,IF(OR(G386=1,I386=1),0,IF(E386=D390,X386,[1]DB!BM386)),[1]DB!BM386)</f>
        <v>1</v>
      </c>
      <c r="BN386" s="25">
        <f>IF(B6=13,IF(OR(G386=1,I386=1),0,IF(E386=D390,AD386,[1]DB!BN386)),[1]DB!BN386)</f>
        <v>0</v>
      </c>
      <c r="BO386" s="25">
        <f>IF(B6=13,IF(OR(G386=1,I386=1),0,IF(E386=D391,R386,[1]DB!BO386)),[1]DB!BO386)</f>
        <v>5</v>
      </c>
      <c r="BP386" s="25">
        <f>IF(B6=13,IF(OR(G386=1,I386=1),0,IF(E386=D391,U386,[1]DB!BP386)),[1]DB!BP386)</f>
        <v>4</v>
      </c>
      <c r="BQ386" s="25">
        <f>IF(B6=13,IF(OR(G386=1,I386=1),0,IF(E386=D391,X386,[1]DB!BQ386)),[1]DB!BQ386)</f>
        <v>3</v>
      </c>
      <c r="BR386" s="25">
        <f>IF(B6=13,IF(OR(G386=1,I386=1),0,IF(E386=D391,AD386,[1]DB!BR386)),[1]DB!BR386)</f>
        <v>1</v>
      </c>
      <c r="BS386" s="25">
        <f>IF(B6=13,IF(OR(G386=1,I386=1),0,IF(E386=D392,R386,[1]DB!BS386)),[1]DB!BS386)</f>
        <v>7</v>
      </c>
      <c r="BT386" s="25">
        <f>IF(B6=13,IF(OR(G386=1,I386=1),0,IF(E386=D392,U386,[1]DB!BT386)),[1]DB!BT386)</f>
        <v>8</v>
      </c>
      <c r="BU386" s="25">
        <f>IF(B6=13,IF(OR(G386=1,I386=1),0,IF(E386=D392,X386,[1]DB!BU386)),[1]DB!BU386)</f>
        <v>0</v>
      </c>
      <c r="BV386" s="25">
        <f>IF(B6=13,IF(OR(G386=1,I386=1),0,IF(E386=D392,AD386,[1]DB!BV386)),[1]DB!BV386)</f>
        <v>-1</v>
      </c>
      <c r="BW386" s="25">
        <f>IF(B6=13,IF(OR(G386=1,I386=1),0,IF(E386=D393,R386,[1]DB!BW386)),[1]DB!BW386)</f>
        <v>8</v>
      </c>
      <c r="BX386" s="25">
        <f>IF(B6=13,IF(OR(G386=1,I386=1),0,IF(E386=D393,U386,[1]DB!BX386)),[1]DB!BX386)</f>
        <v>7</v>
      </c>
      <c r="BY386" s="25">
        <f>IF(B6=13,IF(OR(G386=1,I386=1),0,IF(E386=D393,X386,[1]DB!BY386)),[1]DB!BY386)</f>
        <v>3</v>
      </c>
      <c r="BZ386" s="25">
        <f>IF(B6=13,IF(OR(G386=1,I386=1),0,IF(E386=D393,AD386,[1]DB!BZ386)),[1]DB!BZ386)</f>
        <v>1</v>
      </c>
      <c r="CA386" s="25">
        <f>(RANK(Y386,Y382:Y393,1)*169)+(RANK(S386,S382:S393,1)*13)+RANK(V386,V382:V393,0)</f>
        <v>540</v>
      </c>
      <c r="CB386" s="25">
        <f>RANK(CA386,CA382:CA393,1)</f>
        <v>4</v>
      </c>
      <c r="CC386" s="25">
        <f>IF(CB386=CB382,AE386,0)+IF(CB386=CB383,AI386,0)+IF(CB386=CB384,AM386,0)+IF(CB386=CB385,AQ386,0)+IF(CB386=CB386,AU386,0)+IF(CB386=CB387,AY386,0)+IF(CB386=CB388,BC386,0)+IF(CB386=CB389,BG386,0)+IF(CB386=CB390,BK386,0)+IF(CB386=CB391,BO386,0)+IF(CB386=CB392,BS386,0)+IF(CB386=CB393,BW386,0)</f>
        <v>0</v>
      </c>
      <c r="CD386" s="25">
        <f>IF(CB386=CB382,AF386,0)+IF(CB386=CB383,AJ386,0)+IF(CB386=CB384,AN386,0)+IF(CB386=CB385,AR386,0)+IF(CB386=CB386,AV386,0)+IF(CB386=CB387,AZ386,0)+IF(CB386=CB388,BD386,0)+IF(CB386=CB389,BH386,0)+IF(CB386=CB390,BL386,0)+IF(CB386=CB391,BP386,0)+IF(CB386=CB392,BT386,0)+IF(CB386=CB393,BX386,0)</f>
        <v>0</v>
      </c>
      <c r="CE386" s="25">
        <f>IF(CB386=CB382,AG386,0)+IF(CB386=CB383,AK386,0)+IF(CB386=CB384,AO386,0)+IF(CB386=CB385,AS386,0)+IF(CB386=CB386,AW386,0)+IF(CB386=CB387,BA386,0)+IF(CB386=CB388,BE386,0)+IF(CB386=CB389,BI386,0)+IF(CB386=CB390,BM386,0)+IF(CB386=CB391,BQ386,0)+IF(CB386=CB392,BU386,0)+IF(CB386=CB393,BY386,0)</f>
        <v>0</v>
      </c>
      <c r="CF386" s="25">
        <f>(RANK(CE386,CE382:CE393,1)*169)+(RANK(CC386,CC382:CC393,1)*13)+RANK(CD386,CD382:CD393,0)</f>
        <v>183</v>
      </c>
      <c r="CG386" s="25">
        <f>CB386+(RANK(CF386,CF382:CF393,1)*0.01)</f>
        <v>4.01</v>
      </c>
      <c r="CH386" s="25">
        <f>IF(COUNTIF(CG382:CG393,CG386)=2,IF(CG386=CG382,1,0)+IF(CG386=CG383,2,0)+IF(CG386=CG384,3,0)+IF(CG386=CG385,4,0)+IF(CG386=CG386,5,0)+IF(CG386=CG387,6,0)+IF(CG386=CG388,7,0)+IF(CG386=CG389,8,0)+IF(CG386=CG390,9,0)+IF(CG386=CG391,10,0)+IF(CG386=CG392,11,0)+IF(CG386=CG393,12,0)-5,0)</f>
        <v>0</v>
      </c>
      <c r="CI386" s="25">
        <f t="shared" si="47"/>
        <v>0</v>
      </c>
      <c r="CJ386" s="25">
        <f t="shared" si="48"/>
        <v>4.01</v>
      </c>
      <c r="CK386" s="25">
        <f>(RANK(CJ386,CJ382:CJ393,1)*17850625)+(RANK(K386,K382:K393,0)*274625)+(RANK(M386,M382:M393,0)*4225)+(RANK(AC386,AC382:AC393,1)*65)+RANK(C386,C382:C393,0)</f>
        <v>71681745</v>
      </c>
      <c r="CL386" s="25">
        <f>RANK(CK386,CK382:CK393,0)</f>
        <v>9</v>
      </c>
    </row>
    <row r="387" spans="1:90" x14ac:dyDescent="0.15">
      <c r="A387" s="25" t="str">
        <f>[1]DB!A387</f>
        <v>Watson</v>
      </c>
      <c r="B387" s="25" t="str">
        <f>[1]DB!B387</f>
        <v>Watson (7)</v>
      </c>
      <c r="C387" s="25">
        <f>[1]DB!C387</f>
        <v>51</v>
      </c>
      <c r="D387" s="25">
        <f t="shared" si="44"/>
        <v>2</v>
      </c>
      <c r="E387" s="25">
        <f t="shared" si="49"/>
        <v>1</v>
      </c>
      <c r="F387" s="25">
        <f>[1]DB!G387</f>
        <v>0</v>
      </c>
      <c r="G387" s="25">
        <f>IF(B6=13,DGET(A11:K75,"Dis E",S526:S527),F387)</f>
        <v>0</v>
      </c>
      <c r="H387" s="25">
        <f>[1]DB!I387</f>
        <v>0</v>
      </c>
      <c r="I387" s="25">
        <f>IF(B6=13,DGET(A11:K75,"Udm E",S526:S527),H387)</f>
        <v>0</v>
      </c>
      <c r="J387" s="25">
        <f>[1]DB!K387</f>
        <v>0</v>
      </c>
      <c r="K387" s="25">
        <f>IF(B6=13,DGET(A11:K75,"MR E",S526:S527),J387)</f>
        <v>0</v>
      </c>
      <c r="L387" s="25">
        <f>[1]DB!M387</f>
        <v>0</v>
      </c>
      <c r="M387" s="25">
        <f>IF(B6=13,DGET(A11:K75,"Res E",S526:S527),L387)</f>
        <v>0</v>
      </c>
      <c r="N387" s="25">
        <f>[1]DB!O387</f>
        <v>9</v>
      </c>
      <c r="O387" s="25">
        <f>IF(B6=13,IF(AND(G387=0,I387=0),N387+1,0),N387)</f>
        <v>10</v>
      </c>
      <c r="P387" s="25">
        <f>[1]DB!S387</f>
        <v>62</v>
      </c>
      <c r="Q387" s="25">
        <f>IF(A387="",0,DGET(A11:AF75,"Total",S526:S527))</f>
        <v>4</v>
      </c>
      <c r="R387" s="25">
        <f>IF(A387="",0,DGET(A11:AF75,"ES N",S526:S527))</f>
        <v>4</v>
      </c>
      <c r="S387" s="25">
        <f>IF(B6=13,IF(OR(G387=1,I387=1),0,P387+R387),P387)</f>
        <v>66</v>
      </c>
      <c r="T387" s="25">
        <f>[1]DB!V387</f>
        <v>63</v>
      </c>
      <c r="U387" s="25">
        <f>IF(A387="",0,DGET(A381:Q393,"Total N",S546:S547))</f>
        <v>5</v>
      </c>
      <c r="V387" s="25">
        <f>IF(B6=13,IF(OR(G387=1,I387=1),0,T387+U387),T387)</f>
        <v>68</v>
      </c>
      <c r="W387" s="25">
        <f>[1]DB!Y387</f>
        <v>14</v>
      </c>
      <c r="X387" s="25">
        <f t="shared" si="45"/>
        <v>0</v>
      </c>
      <c r="Y387" s="25">
        <f>IF(B6=13,IF(OR(G387=1,I387=1),0,W387+X387),W387)</f>
        <v>14</v>
      </c>
      <c r="Z387" s="25">
        <f>[1]DB!AC387</f>
        <v>8</v>
      </c>
      <c r="AA387" s="25">
        <f>IF(A387="",0,DGET(A11:AF75,"BU Pl.",S526:S527))</f>
        <v>13</v>
      </c>
      <c r="AB387" s="25">
        <f t="shared" si="46"/>
        <v>853</v>
      </c>
      <c r="AC387" s="25">
        <f>IF(B6=13,RANK(AB387,AB382:AB393,1),Z387)</f>
        <v>5</v>
      </c>
      <c r="AD387" s="25">
        <f>IF(B6=13,IF(AA387&gt;DGET(A381:AC393,"BU N",S546:S547),1,IF(AA387=DGET(A381:AC393,"BU N",S546:S547),0,-1)),0)</f>
        <v>-1</v>
      </c>
      <c r="AE387" s="25">
        <f>IF(B6=13,IF(OR(G387=1,I387=1),0,IF(E387=D382,R387,[1]DB!AE387)),[1]DB!AE387)</f>
        <v>4</v>
      </c>
      <c r="AF387" s="25">
        <f>IF(B6=13,IF(OR(G387=1,I387=1),0,IF(E387=D382,U387,[1]DB!AF387)),[1]DB!AF387)</f>
        <v>5</v>
      </c>
      <c r="AG387" s="25">
        <f>IF(B6=13,IF(OR(G387=1,I387=1),0,IF(E387=D382,X387,[1]DB!AG387)),[1]DB!AG387)</f>
        <v>0</v>
      </c>
      <c r="AH387" s="25">
        <f>IF(B6=13,IF(OR(G387=1,I387=1),0,IF(E387=D382,AD387,[1]DB!AH387)),[1]DB!AH387)</f>
        <v>-1</v>
      </c>
      <c r="AI387" s="25">
        <f>IF(B6=13,IF(OR(G387=1,I387=1),0,IF(E387=D383,R387,[1]DB!AI387)),[1]DB!AI387)</f>
        <v>6</v>
      </c>
      <c r="AJ387" s="25">
        <f>IF(B6=13,IF(OR(G387=1,I387=1),0,IF(E387=D383,U387,[1]DB!AJ387)),[1]DB!AJ387)</f>
        <v>5</v>
      </c>
      <c r="AK387" s="25">
        <f>IF(B6=13,IF(OR(G387=1,I387=1),0,IF(E387=D383,X387,[1]DB!AK387)),[1]DB!AK387)</f>
        <v>3</v>
      </c>
      <c r="AL387" s="25">
        <f>IF(B6=13,IF(OR(G387=1,I387=1),0,IF(E387=D383,AD387,[1]DB!AL387)),[1]DB!AL387)</f>
        <v>1</v>
      </c>
      <c r="AM387" s="25">
        <f>IF(B6=13,IF(OR(G387=1,I387=1),0,IF(E387=D384,R387,[1]DB!AM387)),[1]DB!AM387)</f>
        <v>0</v>
      </c>
      <c r="AN387" s="25">
        <f>IF(B6=13,IF(OR(G387=1,I387=1),0,IF(E387=D384,U387,[1]DB!AN387)),[1]DB!AN387)</f>
        <v>0</v>
      </c>
      <c r="AO387" s="25">
        <f>IF(B6=13,IF(OR(G387=1,I387=1),0,IF(E387=D384,X387,[1]DB!AO387)),[1]DB!AO387)</f>
        <v>0</v>
      </c>
      <c r="AP387" s="25">
        <f>IF(B6=13,IF(OR(G387=1,I387=1),0,IF(E387=D384,AD387,[1]DB!AP387)),[1]DB!AP387)</f>
        <v>0</v>
      </c>
      <c r="AQ387" s="25">
        <f>IF(B6=13,IF(OR(G387=1,I387=1),0,IF(E387=D385,R387,[1]DB!AQ387)),[1]DB!AQ387)</f>
        <v>9</v>
      </c>
      <c r="AR387" s="25">
        <f>IF(B6=13,IF(OR(G387=1,I387=1),0,IF(E387=D385,U387,[1]DB!AR387)),[1]DB!AR387)</f>
        <v>8</v>
      </c>
      <c r="AS387" s="25">
        <f>IF(B6=13,IF(OR(G387=1,I387=1),0,IF(E387=D385,X387,[1]DB!AS387)),[1]DB!AS387)</f>
        <v>3</v>
      </c>
      <c r="AT387" s="25">
        <f>IF(B6=13,IF(OR(G387=1,I387=1),0,IF(E387=D385,AD387,[1]DB!AT387)),[1]DB!AT387)</f>
        <v>1</v>
      </c>
      <c r="AU387" s="25">
        <f>IF(B6=13,IF(OR(G387=1,I387=1),0,IF(E387=D386,R387,[1]DB!AU387)),[1]DB!AU387)</f>
        <v>5</v>
      </c>
      <c r="AV387" s="25">
        <f>IF(B6=13,IF(OR(G387=1,I387=1),0,IF(E387=D386,U387,[1]DB!AV387)),[1]DB!AV387)</f>
        <v>4</v>
      </c>
      <c r="AW387" s="25">
        <f>IF(B6=13,IF(OR(G387=1,I387=1),0,IF(E387=D386,X387,[1]DB!AW387)),[1]DB!AW387)</f>
        <v>3</v>
      </c>
      <c r="AX387" s="25">
        <f>IF(B6=13,IF(OR(G387=1,I387=1),0,IF(E387=D386,AD387,[1]DB!AX387)),[1]DB!AX387)</f>
        <v>1</v>
      </c>
      <c r="AY387" s="25">
        <f>IF(B6=13,IF(OR(G387=1,I387=1),0,IF(E387=D387,R387,[1]DB!AY387)),[1]DB!AY387)</f>
        <v>0</v>
      </c>
      <c r="AZ387" s="25">
        <f>IF(B6=13,IF(OR(G387=1,I387=1),0,IF(E387=D387,U387,[1]DB!AZ387)),[1]DB!AZ387)</f>
        <v>0</v>
      </c>
      <c r="BA387" s="25">
        <f>IF(B6=13,IF(OR(G387=1,I387=1),0,IF(E387=D387,X387,[1]DB!BA387)),[1]DB!BA387)</f>
        <v>0</v>
      </c>
      <c r="BB387" s="25">
        <f>IF(B6=13,IF(OR(G387=1,I387=1),0,IF(E387=D387,AD387,[1]DB!BB387)),[1]DB!BB387)</f>
        <v>0</v>
      </c>
      <c r="BC387" s="25">
        <f>IF(B6=13,IF(OR(G387=1,I387=1),0,IF(E387=D388,R387,[1]DB!BC387)),[1]DB!BC387)</f>
        <v>6</v>
      </c>
      <c r="BD387" s="25">
        <f>IF(B6=13,IF(OR(G387=1,I387=1),0,IF(E387=D388,U387,[1]DB!BD387)),[1]DB!BD387)</f>
        <v>9</v>
      </c>
      <c r="BE387" s="25">
        <f>IF(B6=13,IF(OR(G387=1,I387=1),0,IF(E387=D388,X387,[1]DB!BE387)),[1]DB!BE387)</f>
        <v>0</v>
      </c>
      <c r="BF387" s="25">
        <f>IF(B6=13,IF(OR(G387=1,I387=1),0,IF(E387=D388,AD387,[1]DB!BF387)),[1]DB!BF387)</f>
        <v>-1</v>
      </c>
      <c r="BG387" s="25">
        <f>IF(B6=13,IF(OR(G387=1,I387=1),0,IF(E387=D389,R387,[1]DB!BG387)),[1]DB!BG387)</f>
        <v>6</v>
      </c>
      <c r="BH387" s="25">
        <f>IF(B6=13,IF(OR(G387=1,I387=1),0,IF(E387=D389,U387,[1]DB!BH387)),[1]DB!BH387)</f>
        <v>7</v>
      </c>
      <c r="BI387" s="25">
        <f>IF(B6=13,IF(OR(G387=1,I387=1),0,IF(E387=D389,X387,[1]DB!BI387)),[1]DB!BI387)</f>
        <v>0</v>
      </c>
      <c r="BJ387" s="25">
        <f>IF(B6=13,IF(OR(G387=1,I387=1),0,IF(E387=D389,AD387,[1]DB!BJ387)),[1]DB!BJ387)</f>
        <v>-1</v>
      </c>
      <c r="BK387" s="25">
        <f>IF(B6=13,IF(OR(G387=1,I387=1),0,IF(E387=D390,R387,[1]DB!BK387)),[1]DB!BK387)</f>
        <v>6</v>
      </c>
      <c r="BL387" s="25">
        <f>IF(B6=13,IF(OR(G387=1,I387=1),0,IF(E387=D390,U387,[1]DB!BL387)),[1]DB!BL387)</f>
        <v>6</v>
      </c>
      <c r="BM387" s="25">
        <f>IF(B6=13,IF(OR(G387=1,I387=1),0,IF(E387=D390,X387,[1]DB!BM387)),[1]DB!BM387)</f>
        <v>1</v>
      </c>
      <c r="BN387" s="25">
        <f>IF(B6=13,IF(OR(G387=1,I387=1),0,IF(E387=D390,AD387,[1]DB!BN387)),[1]DB!BN387)</f>
        <v>-1</v>
      </c>
      <c r="BO387" s="25">
        <f>IF(B6=13,IF(OR(G387=1,I387=1),0,IF(E387=D391,R387,[1]DB!BO387)),[1]DB!BO387)</f>
        <v>8</v>
      </c>
      <c r="BP387" s="25">
        <f>IF(B6=13,IF(OR(G387=1,I387=1),0,IF(E387=D391,U387,[1]DB!BP387)),[1]DB!BP387)</f>
        <v>9</v>
      </c>
      <c r="BQ387" s="25">
        <f>IF(B6=13,IF(OR(G387=1,I387=1),0,IF(E387=D391,X387,[1]DB!BQ387)),[1]DB!BQ387)</f>
        <v>0</v>
      </c>
      <c r="BR387" s="25">
        <f>IF(B6=13,IF(OR(G387=1,I387=1),0,IF(E387=D391,AD387,[1]DB!BR387)),[1]DB!BR387)</f>
        <v>-1</v>
      </c>
      <c r="BS387" s="25">
        <f>IF(B6=13,IF(OR(G387=1,I387=1),0,IF(E387=D392,R387,[1]DB!BS387)),[1]DB!BS387)</f>
        <v>8</v>
      </c>
      <c r="BT387" s="25">
        <f>IF(B6=13,IF(OR(G387=1,I387=1),0,IF(E387=D392,U387,[1]DB!BT387)),[1]DB!BT387)</f>
        <v>8</v>
      </c>
      <c r="BU387" s="25">
        <f>IF(B6=13,IF(OR(G387=1,I387=1),0,IF(E387=D392,X387,[1]DB!BU387)),[1]DB!BU387)</f>
        <v>1</v>
      </c>
      <c r="BV387" s="25">
        <f>IF(B6=13,IF(OR(G387=1,I387=1),0,IF(E387=D392,AD387,[1]DB!BV387)),[1]DB!BV387)</f>
        <v>0</v>
      </c>
      <c r="BW387" s="25">
        <f>IF(B6=13,IF(OR(G387=1,I387=1),0,IF(E387=D393,R387,[1]DB!BW387)),[1]DB!BW387)</f>
        <v>8</v>
      </c>
      <c r="BX387" s="25">
        <f>IF(B6=13,IF(OR(G387=1,I387=1),0,IF(E387=D393,U387,[1]DB!BX387)),[1]DB!BX387)</f>
        <v>7</v>
      </c>
      <c r="BY387" s="25">
        <f>IF(B6=13,IF(OR(G387=1,I387=1),0,IF(E387=D393,X387,[1]DB!BY387)),[1]DB!BY387)</f>
        <v>3</v>
      </c>
      <c r="BZ387" s="25">
        <f>IF(B6=13,IF(OR(G387=1,I387=1),0,IF(E387=D393,AD387,[1]DB!BZ387)),[1]DB!BZ387)</f>
        <v>1</v>
      </c>
      <c r="CA387" s="25">
        <f>(RANK(Y387,Y382:Y393,1)*169)+(RANK(S387,S382:S393,1)*13)+RANK(V387,V382:V393,0)</f>
        <v>1119</v>
      </c>
      <c r="CB387" s="25">
        <f>RANK(CA387,CA382:CA393,1)</f>
        <v>6</v>
      </c>
      <c r="CC387" s="25">
        <f>IF(CB387=CB382,AE387,0)+IF(CB387=CB383,AI387,0)+IF(CB387=CB384,AM387,0)+IF(CB387=CB385,AQ387,0)+IF(CB387=CB386,AU387,0)+IF(CB387=CB387,AY387,0)+IF(CB387=CB388,BC387,0)+IF(CB387=CB389,BG387,0)+IF(CB387=CB390,BK387,0)+IF(CB387=CB391,BO387,0)+IF(CB387=CB392,BS387,0)+IF(CB387=CB393,BW387,0)</f>
        <v>0</v>
      </c>
      <c r="CD387" s="25">
        <f>IF(CB387=CB382,AF387,0)+IF(CB387=CB383,AJ387,0)+IF(CB387=CB384,AN387,0)+IF(CB387=CB385,AR387,0)+IF(CB387=CB386,AV387,0)+IF(CB387=CB387,AZ387,0)+IF(CB387=CB388,BD387,0)+IF(CB387=CB389,BH387,0)+IF(CB387=CB390,BL387,0)+IF(CB387=CB391,BP387,0)+IF(CB387=CB392,BT387,0)+IF(CB387=CB393,BX387,0)</f>
        <v>0</v>
      </c>
      <c r="CE387" s="25">
        <f>IF(CB387=CB382,AG387,0)+IF(CB387=CB383,AK387,0)+IF(CB387=CB384,AO387,0)+IF(CB387=CB385,AS387,0)+IF(CB387=CB386,AW387,0)+IF(CB387=CB387,BA387,0)+IF(CB387=CB388,BE387,0)+IF(CB387=CB389,BI387,0)+IF(CB387=CB390,BM387,0)+IF(CB387=CB391,BQ387,0)+IF(CB387=CB392,BU387,0)+IF(CB387=CB393,BY387,0)</f>
        <v>0</v>
      </c>
      <c r="CF387" s="25">
        <f>(RANK(CE387,CE382:CE393,1)*169)+(RANK(CC387,CC382:CC393,1)*13)+RANK(CD387,CD382:CD393,0)</f>
        <v>183</v>
      </c>
      <c r="CG387" s="25">
        <f>CB387+(RANK(CF387,CF382:CF393,1)*0.01)</f>
        <v>6.01</v>
      </c>
      <c r="CH387" s="25">
        <f>IF(COUNTIF(CG382:CG393,CG387)=2,IF(CG387=CG382,1,0)+IF(CG387=CG383,2,0)+IF(CG387=CG384,3,0)+IF(CG387=CG385,4,0)+IF(CG387=CG386,5,0)+IF(CG387=CG387,6,0)+IF(CG387=CG388,7,0)+IF(CG387=CG389,8,0)+IF(CG387=CG390,9,0)+IF(CG387=CG391,10,0)+IF(CG387=CG392,11,0)+IF(CG387=CG393,12,0)-6,0)</f>
        <v>0</v>
      </c>
      <c r="CI387" s="25">
        <f t="shared" si="47"/>
        <v>0</v>
      </c>
      <c r="CJ387" s="25">
        <f t="shared" si="48"/>
        <v>6.01</v>
      </c>
      <c r="CK387" s="25">
        <f>(RANK(CJ387,CJ382:CJ393,1)*17850625)+(RANK(K387,K382:K393,0)*274625)+(RANK(M387,M382:M393,0)*4225)+(RANK(AC387,AC382:AC393,1)*65)+RANK(C387,C382:C393,0)</f>
        <v>107382926</v>
      </c>
      <c r="CL387" s="25">
        <f>RANK(CK387,CK382:CK393,0)</f>
        <v>7</v>
      </c>
    </row>
    <row r="388" spans="1:90" x14ac:dyDescent="0.15">
      <c r="A388" s="25" t="str">
        <f>[1]DB!A388</f>
        <v>Lund</v>
      </c>
      <c r="B388" s="25" t="str">
        <f>[1]DB!B388</f>
        <v>Lund (7)</v>
      </c>
      <c r="C388" s="25">
        <f>[1]DB!C388</f>
        <v>32</v>
      </c>
      <c r="D388" s="25">
        <f t="shared" si="44"/>
        <v>7</v>
      </c>
      <c r="E388" s="25">
        <f t="shared" si="49"/>
        <v>8</v>
      </c>
      <c r="F388" s="25">
        <f>[1]DB!G388</f>
        <v>0</v>
      </c>
      <c r="G388" s="25">
        <f>IF(B6=13,DGET(A11:K75,"Dis E",T526:T527),F388)</f>
        <v>0</v>
      </c>
      <c r="H388" s="25">
        <f>[1]DB!I388</f>
        <v>0</v>
      </c>
      <c r="I388" s="25">
        <f>IF(B6=13,DGET(A11:K75,"Udm E",T526:T527),H388)</f>
        <v>0</v>
      </c>
      <c r="J388" s="25">
        <f>[1]DB!K388</f>
        <v>0</v>
      </c>
      <c r="K388" s="25">
        <f>IF(B6=13,DGET(A11:K75,"MR E",T526:T527),J388)</f>
        <v>0</v>
      </c>
      <c r="L388" s="25">
        <f>[1]DB!M388</f>
        <v>0</v>
      </c>
      <c r="M388" s="25">
        <f>IF(B6=13,DGET(A11:K75,"Res E",T526:T527),L388)</f>
        <v>0</v>
      </c>
      <c r="N388" s="25">
        <f>[1]DB!O388</f>
        <v>9</v>
      </c>
      <c r="O388" s="25">
        <f>IF(B6=13,IF(AND(G388=0,I388=0),N388+1,0),N388)</f>
        <v>10</v>
      </c>
      <c r="P388" s="25">
        <f>[1]DB!S388</f>
        <v>61</v>
      </c>
      <c r="Q388" s="25">
        <f>IF(A388="",0,DGET(A11:AF75,"Total",T526:T527))</f>
        <v>5</v>
      </c>
      <c r="R388" s="25">
        <f>IF(A388="",0,DGET(A11:AF75,"ES N",T526:T527))</f>
        <v>5</v>
      </c>
      <c r="S388" s="25">
        <f>IF(B6=13,IF(OR(G388=1,I388=1),0,P388+R388),P388)</f>
        <v>66</v>
      </c>
      <c r="T388" s="25">
        <f>[1]DB!V388</f>
        <v>61</v>
      </c>
      <c r="U388" s="25">
        <f>IF(A388="",0,DGET(A381:Q393,"Total N",T546:T547))</f>
        <v>4</v>
      </c>
      <c r="V388" s="25">
        <f>IF(B6=13,IF(OR(G388=1,I388=1),0,T388+U388),T388)</f>
        <v>65</v>
      </c>
      <c r="W388" s="25">
        <f>[1]DB!Y388</f>
        <v>13</v>
      </c>
      <c r="X388" s="25">
        <f t="shared" si="45"/>
        <v>3</v>
      </c>
      <c r="Y388" s="25">
        <f>IF(B6=13,IF(OR(G388=1,I388=1),0,W388+X388),W388)</f>
        <v>16</v>
      </c>
      <c r="Z388" s="25">
        <f>[1]DB!AC388</f>
        <v>4</v>
      </c>
      <c r="AA388" s="25">
        <f>IF(A388="",0,DGET(A11:AF75,"BU Pl.",T526:T527))</f>
        <v>32</v>
      </c>
      <c r="AB388" s="25">
        <f t="shared" si="46"/>
        <v>2084</v>
      </c>
      <c r="AC388" s="25">
        <f>IF(B6=13,RANK(AB388,AB382:AB393,1),Z388)</f>
        <v>7</v>
      </c>
      <c r="AD388" s="25">
        <f>IF(B6=13,IF(AA388&gt;DGET(A381:AC393,"BU N",T546:T547),1,IF(AA388=DGET(A381:AC393,"BU N",T546:T547),0,-1)),0)</f>
        <v>1</v>
      </c>
      <c r="AE388" s="25">
        <f>IF(B6=13,IF(OR(G388=1,I388=1),0,IF(E388=D382,R388,[1]DB!AE388)),[1]DB!AE388)</f>
        <v>8</v>
      </c>
      <c r="AF388" s="25">
        <f>IF(B6=13,IF(OR(G388=1,I388=1),0,IF(E388=D382,U388,[1]DB!AF388)),[1]DB!AF388)</f>
        <v>6</v>
      </c>
      <c r="AG388" s="25">
        <f>IF(B6=13,IF(OR(G388=1,I388=1),0,IF(E388=D382,X388,[1]DB!AG388)),[1]DB!AG388)</f>
        <v>3</v>
      </c>
      <c r="AH388" s="25">
        <f>IF(B6=13,IF(OR(G388=1,I388=1),0,IF(E388=D382,AD388,[1]DB!AH388)),[1]DB!AH388)</f>
        <v>1</v>
      </c>
      <c r="AI388" s="25">
        <f>IF(B6=13,IF(OR(G388=1,I388=1),0,IF(E388=D383,R388,[1]DB!AI388)),[1]DB!AI388)</f>
        <v>7</v>
      </c>
      <c r="AJ388" s="25">
        <f>IF(B6=13,IF(OR(G388=1,I388=1),0,IF(E388=D383,U388,[1]DB!AJ388)),[1]DB!AJ388)</f>
        <v>9</v>
      </c>
      <c r="AK388" s="25">
        <f>IF(B6=13,IF(OR(G388=1,I388=1),0,IF(E388=D383,X388,[1]DB!AK388)),[1]DB!AK388)</f>
        <v>0</v>
      </c>
      <c r="AL388" s="25">
        <f>IF(B6=13,IF(OR(G388=1,I388=1),0,IF(E388=D383,AD388,[1]DB!AL388)),[1]DB!AL388)</f>
        <v>-1</v>
      </c>
      <c r="AM388" s="25">
        <f>IF(B6=13,IF(OR(G388=1,I388=1),0,IF(E388=D384,R388,[1]DB!AM388)),[1]DB!AM388)</f>
        <v>6</v>
      </c>
      <c r="AN388" s="25">
        <f>IF(B6=13,IF(OR(G388=1,I388=1),0,IF(E388=D384,U388,[1]DB!AN388)),[1]DB!AN388)</f>
        <v>4</v>
      </c>
      <c r="AO388" s="25">
        <f>IF(B6=13,IF(OR(G388=1,I388=1),0,IF(E388=D384,X388,[1]DB!AO388)),[1]DB!AO388)</f>
        <v>3</v>
      </c>
      <c r="AP388" s="25">
        <f>IF(B6=13,IF(OR(G388=1,I388=1),0,IF(E388=D384,AD388,[1]DB!AP388)),[1]DB!AP388)</f>
        <v>1</v>
      </c>
      <c r="AQ388" s="25">
        <f>IF(B6=13,IF(OR(G388=1,I388=1),0,IF(E388=D385,R388,[1]DB!AQ388)),[1]DB!AQ388)</f>
        <v>4</v>
      </c>
      <c r="AR388" s="25">
        <f>IF(B6=13,IF(OR(G388=1,I388=1),0,IF(E388=D385,U388,[1]DB!AR388)),[1]DB!AR388)</f>
        <v>7</v>
      </c>
      <c r="AS388" s="25">
        <f>IF(B6=13,IF(OR(G388=1,I388=1),0,IF(E388=D385,X388,[1]DB!AS388)),[1]DB!AS388)</f>
        <v>0</v>
      </c>
      <c r="AT388" s="25">
        <f>IF(B6=13,IF(OR(G388=1,I388=1),0,IF(E388=D385,AD388,[1]DB!AT388)),[1]DB!AT388)</f>
        <v>-1</v>
      </c>
      <c r="AU388" s="25">
        <f>IF(B6=13,IF(OR(G388=1,I388=1),0,IF(E388=D386,R388,[1]DB!AU388)),[1]DB!AU388)</f>
        <v>8</v>
      </c>
      <c r="AV388" s="25">
        <f>IF(B6=13,IF(OR(G388=1,I388=1),0,IF(E388=D386,U388,[1]DB!AV388)),[1]DB!AV388)</f>
        <v>6</v>
      </c>
      <c r="AW388" s="25">
        <f>IF(B6=13,IF(OR(G388=1,I388=1),0,IF(E388=D386,X388,[1]DB!AW388)),[1]DB!AW388)</f>
        <v>3</v>
      </c>
      <c r="AX388" s="25">
        <f>IF(B6=13,IF(OR(G388=1,I388=1),0,IF(E388=D386,AD388,[1]DB!AX388)),[1]DB!AX388)</f>
        <v>1</v>
      </c>
      <c r="AY388" s="25">
        <f>IF(B6=13,IF(OR(G388=1,I388=1),0,IF(E388=D387,R388,[1]DB!AY388)),[1]DB!AY388)</f>
        <v>9</v>
      </c>
      <c r="AZ388" s="25">
        <f>IF(B6=13,IF(OR(G388=1,I388=1),0,IF(E388=D387,U388,[1]DB!AZ388)),[1]DB!AZ388)</f>
        <v>6</v>
      </c>
      <c r="BA388" s="25">
        <f>IF(B6=13,IF(OR(G388=1,I388=1),0,IF(E388=D387,X388,[1]DB!BA388)),[1]DB!BA388)</f>
        <v>3</v>
      </c>
      <c r="BB388" s="25">
        <f>IF(B6=13,IF(OR(G388=1,I388=1),0,IF(E388=D387,AD388,[1]DB!BB388)),[1]DB!BB388)</f>
        <v>1</v>
      </c>
      <c r="BC388" s="25">
        <f>IF(B6=13,IF(OR(G388=1,I388=1),0,IF(E388=D388,R388,[1]DB!BC388)),[1]DB!BC388)</f>
        <v>0</v>
      </c>
      <c r="BD388" s="25">
        <f>IF(B6=13,IF(OR(G388=1,I388=1),0,IF(E388=D388,U388,[1]DB!BD388)),[1]DB!BD388)</f>
        <v>0</v>
      </c>
      <c r="BE388" s="25">
        <f>IF(B6=13,IF(OR(G388=1,I388=1),0,IF(E388=D388,X388,[1]DB!BE388)),[1]DB!BE388)</f>
        <v>0</v>
      </c>
      <c r="BF388" s="25">
        <f>IF(B6=13,IF(OR(G388=1,I388=1),0,IF(E388=D388,AD388,[1]DB!BF388)),[1]DB!BF388)</f>
        <v>0</v>
      </c>
      <c r="BG388" s="25">
        <f>IF(B6=13,IF(OR(G388=1,I388=1),0,IF(E388=D389,R388,[1]DB!BG388)),[1]DB!BG388)</f>
        <v>6</v>
      </c>
      <c r="BH388" s="25">
        <f>IF(B6=13,IF(OR(G388=1,I388=1),0,IF(E388=D389,U388,[1]DB!BH388)),[1]DB!BH388)</f>
        <v>6</v>
      </c>
      <c r="BI388" s="25">
        <f>IF(B6=13,IF(OR(G388=1,I388=1),0,IF(E388=D389,X388,[1]DB!BI388)),[1]DB!BI388)</f>
        <v>1</v>
      </c>
      <c r="BJ388" s="25">
        <f>IF(B6=13,IF(OR(G388=1,I388=1),0,IF(E388=D389,AD388,[1]DB!BJ388)),[1]DB!BJ388)</f>
        <v>-1</v>
      </c>
      <c r="BK388" s="25">
        <f>IF(B6=13,IF(OR(G388=1,I388=1),0,IF(E388=D390,R388,[1]DB!BK388)),[1]DB!BK388)</f>
        <v>6</v>
      </c>
      <c r="BL388" s="25">
        <f>IF(B6=13,IF(OR(G388=1,I388=1),0,IF(E388=D390,U388,[1]DB!BL388)),[1]DB!BL388)</f>
        <v>8</v>
      </c>
      <c r="BM388" s="25">
        <f>IF(B6=13,IF(OR(G388=1,I388=1),0,IF(E388=D390,X388,[1]DB!BM388)),[1]DB!BM388)</f>
        <v>0</v>
      </c>
      <c r="BN388" s="25">
        <f>IF(B6=13,IF(OR(G388=1,I388=1),0,IF(E388=D390,AD388,[1]DB!BN388)),[1]DB!BN388)</f>
        <v>-1</v>
      </c>
      <c r="BO388" s="25">
        <f>IF(B6=13,IF(OR(G388=1,I388=1),0,IF(E388=D391,R388,[1]DB!BO388)),[1]DB!BO388)</f>
        <v>0</v>
      </c>
      <c r="BP388" s="25">
        <f>IF(B6=13,IF(OR(G388=1,I388=1),0,IF(E388=D391,U388,[1]DB!BP388)),[1]DB!BP388)</f>
        <v>0</v>
      </c>
      <c r="BQ388" s="25">
        <f>IF(B6=13,IF(OR(G388=1,I388=1),0,IF(E388=D391,X388,[1]DB!BQ388)),[1]DB!BQ388)</f>
        <v>0</v>
      </c>
      <c r="BR388" s="25">
        <f>IF(B6=13,IF(OR(G388=1,I388=1),0,IF(E388=D391,AD388,[1]DB!BR388)),[1]DB!BR388)</f>
        <v>0</v>
      </c>
      <c r="BS388" s="25">
        <f>IF(B6=13,IF(OR(G388=1,I388=1),0,IF(E388=D392,R388,[1]DB!BS388)),[1]DB!BS388)</f>
        <v>7</v>
      </c>
      <c r="BT388" s="25">
        <f>IF(B6=13,IF(OR(G388=1,I388=1),0,IF(E388=D392,U388,[1]DB!BT388)),[1]DB!BT388)</f>
        <v>9</v>
      </c>
      <c r="BU388" s="25">
        <f>IF(B6=13,IF(OR(G388=1,I388=1),0,IF(E388=D392,X388,[1]DB!BU388)),[1]DB!BU388)</f>
        <v>0</v>
      </c>
      <c r="BV388" s="25">
        <f>IF(B6=13,IF(OR(G388=1,I388=1),0,IF(E388=D392,AD388,[1]DB!BV388)),[1]DB!BV388)</f>
        <v>-1</v>
      </c>
      <c r="BW388" s="25">
        <f>IF(B6=13,IF(OR(G388=1,I388=1),0,IF(E388=D393,R388,[1]DB!BW388)),[1]DB!BW388)</f>
        <v>5</v>
      </c>
      <c r="BX388" s="25">
        <f>IF(B6=13,IF(OR(G388=1,I388=1),0,IF(E388=D393,U388,[1]DB!BX388)),[1]DB!BX388)</f>
        <v>4</v>
      </c>
      <c r="BY388" s="25">
        <f>IF(B6=13,IF(OR(G388=1,I388=1),0,IF(E388=D393,X388,[1]DB!BY388)),[1]DB!BY388)</f>
        <v>3</v>
      </c>
      <c r="BZ388" s="25">
        <f>IF(B6=13,IF(OR(G388=1,I388=1),0,IF(E388=D393,AD388,[1]DB!BZ388)),[1]DB!BZ388)</f>
        <v>1</v>
      </c>
      <c r="CA388" s="25">
        <f>(RANK(Y388,Y382:Y393,1)*169)+(RANK(S388,S382:S393,1)*13)+RANK(V388,V382:V393,0)</f>
        <v>1460</v>
      </c>
      <c r="CB388" s="25">
        <f>RANK(CA388,CA382:CA393,1)</f>
        <v>10</v>
      </c>
      <c r="CC388" s="25">
        <f>IF(CB388=CB382,AE388,0)+IF(CB388=CB383,AI388,0)+IF(CB388=CB384,AM388,0)+IF(CB388=CB385,AQ388,0)+IF(CB388=CB386,AU388,0)+IF(CB388=CB387,AY388,0)+IF(CB388=CB388,BC388,0)+IF(CB388=CB389,BG388,0)+IF(CB388=CB390,BK388,0)+IF(CB388=CB391,BO388,0)+IF(CB388=CB392,BS388,0)+IF(CB388=CB393,BW388,0)</f>
        <v>0</v>
      </c>
      <c r="CD388" s="25">
        <f>IF(CB388=CB382,AF388,0)+IF(CB388=CB383,AJ388,0)+IF(CB388=CB384,AN388,0)+IF(CB388=CB385,AR388,0)+IF(CB388=CB386,AV388,0)+IF(CB388=CB387,AZ388,0)+IF(CB388=CB388,BD388,0)+IF(CB388=CB389,BH388,0)+IF(CB388=CB390,BL388,0)+IF(CB388=CB391,BP388,0)+IF(CB388=CB392,BT388,0)+IF(CB388=CB393,BX388,0)</f>
        <v>0</v>
      </c>
      <c r="CE388" s="25">
        <f>IF(CB388=CB382,AG388,0)+IF(CB388=CB383,AK388,0)+IF(CB388=CB384,AO388,0)+IF(CB388=CB385,AS388,0)+IF(CB388=CB386,AW388,0)+IF(CB388=CB387,BA388,0)+IF(CB388=CB388,BE388,0)+IF(CB388=CB389,BI388,0)+IF(CB388=CB390,BM388,0)+IF(CB388=CB391,BQ388,0)+IF(CB388=CB392,BU388,0)+IF(CB388=CB393,BY388,0)</f>
        <v>0</v>
      </c>
      <c r="CF388" s="25">
        <f>(RANK(CE388,CE382:CE393,1)*169)+(RANK(CC388,CC382:CC393,1)*13)+RANK(CD388,CD382:CD393,0)</f>
        <v>183</v>
      </c>
      <c r="CG388" s="25">
        <f>CB388+(RANK(CF388,CF382:CF393,1)*0.01)</f>
        <v>10.01</v>
      </c>
      <c r="CH388" s="25">
        <f>IF(COUNTIF(CG382:CG393,CG388)=2,IF(CG388=CG382,1,0)+IF(CG388=CG383,2,0)+IF(CG388=CG384,3,0)+IF(CG388=CG385,4,0)+IF(CG388=CG386,5,0)+IF(CG388=CG387,6,0)+IF(CG388=CG388,7,0)+IF(CG388=CG389,8,0)+IF(CG388=CG390,9,0)+IF(CG388=CG391,10,0)+IF(CG388=CG392,11,0)+IF(CG388=CG393,12,0)-7,0)</f>
        <v>0</v>
      </c>
      <c r="CI388" s="25">
        <f t="shared" si="47"/>
        <v>0</v>
      </c>
      <c r="CJ388" s="25">
        <f t="shared" si="48"/>
        <v>10.01</v>
      </c>
      <c r="CK388" s="25">
        <f>(RANK(CJ388,CJ382:CJ393,1)*17850625)+(RANK(K388,K382:K393,0)*274625)+(RANK(M388,M382:M393,0)*4225)+(RANK(AC388,AC382:AC393,1)*65)+RANK(C388,C382:C393,0)</f>
        <v>178785561</v>
      </c>
      <c r="CL388" s="25">
        <f>RANK(CK388,CK382:CK393,0)</f>
        <v>3</v>
      </c>
    </row>
    <row r="389" spans="1:90" x14ac:dyDescent="0.15">
      <c r="A389" s="25" t="str">
        <f>[1]DB!A389</f>
        <v>Far</v>
      </c>
      <c r="B389" s="25" t="str">
        <f>[1]DB!B389</f>
        <v>Far (7)</v>
      </c>
      <c r="C389" s="25">
        <f>[1]DB!C389</f>
        <v>10</v>
      </c>
      <c r="D389" s="25">
        <f t="shared" si="44"/>
        <v>4</v>
      </c>
      <c r="E389" s="25">
        <f t="shared" si="49"/>
        <v>3</v>
      </c>
      <c r="F389" s="25">
        <f>[1]DB!G389</f>
        <v>0</v>
      </c>
      <c r="G389" s="25">
        <f>IF(B6=13,DGET(A11:K75,"Dis E",U526:U527),F389)</f>
        <v>0</v>
      </c>
      <c r="H389" s="25">
        <f>[1]DB!I389</f>
        <v>0</v>
      </c>
      <c r="I389" s="25">
        <f>IF(B6=13,DGET(A11:K75,"Udm E",U526:U527),H389)</f>
        <v>0</v>
      </c>
      <c r="J389" s="25">
        <f>[1]DB!K389</f>
        <v>0</v>
      </c>
      <c r="K389" s="25">
        <f>IF(B6=13,DGET(A11:K75,"MR E",U526:U527),J389)</f>
        <v>0</v>
      </c>
      <c r="L389" s="25">
        <f>[1]DB!M389</f>
        <v>0</v>
      </c>
      <c r="M389" s="25">
        <f>IF(B6=13,DGET(A11:K75,"Res E",U526:U527),L389)</f>
        <v>0</v>
      </c>
      <c r="N389" s="25">
        <f>[1]DB!O389</f>
        <v>9</v>
      </c>
      <c r="O389" s="25">
        <f>IF(B6=13,IF(AND(G389=0,I389=0),N389+1,0),N389)</f>
        <v>10</v>
      </c>
      <c r="P389" s="25">
        <f>[1]DB!S389</f>
        <v>63</v>
      </c>
      <c r="Q389" s="25">
        <f>IF(A389="",0,DGET(A11:AF75,"Total",U526:U527))</f>
        <v>6</v>
      </c>
      <c r="R389" s="25">
        <f>IF(A389="",0,DGET(A11:AF75,"ES N",U526:U527))</f>
        <v>6</v>
      </c>
      <c r="S389" s="25">
        <f>IF(B6=13,IF(OR(G389=1,I389=1),0,P389+R389),P389)</f>
        <v>69</v>
      </c>
      <c r="T389" s="25">
        <f>[1]DB!V389</f>
        <v>58</v>
      </c>
      <c r="U389" s="25">
        <f>IF(A389="",0,DGET(A381:Q393,"Total N",U546:U547))</f>
        <v>6</v>
      </c>
      <c r="V389" s="25">
        <f>IF(B6=13,IF(OR(G389=1,I389=1),0,T389+U389),T389)</f>
        <v>64</v>
      </c>
      <c r="W389" s="25">
        <f>[1]DB!Y389</f>
        <v>15</v>
      </c>
      <c r="X389" s="25">
        <f t="shared" si="45"/>
        <v>1</v>
      </c>
      <c r="Y389" s="25">
        <f>IF(B6=13,IF(OR(G389=1,I389=1),0,W389+X389),W389)</f>
        <v>16</v>
      </c>
      <c r="Z389" s="25">
        <f>[1]DB!AC389</f>
        <v>11</v>
      </c>
      <c r="AA389" s="25">
        <f>IF(A389="",0,DGET(A11:AF75,"BU Pl.",U526:U527))</f>
        <v>52</v>
      </c>
      <c r="AB389" s="25">
        <f t="shared" si="46"/>
        <v>3391</v>
      </c>
      <c r="AC389" s="25">
        <f>IF(B6=13,RANK(AB389,AB382:AB393,1),Z389)</f>
        <v>11</v>
      </c>
      <c r="AD389" s="25">
        <f>IF(B6=13,IF(AA389&gt;DGET(A381:AC393,"BU N",U546:U547),1,IF(AA389=DGET(A381:AC393,"BU N",U546:U547),0,-1)),0)</f>
        <v>0</v>
      </c>
      <c r="AE389" s="25">
        <f>IF(B6=13,IF(OR(G389=1,I389=1),0,IF(E389=D382,R389,[1]DB!AE389)),[1]DB!AE389)</f>
        <v>9</v>
      </c>
      <c r="AF389" s="25">
        <f>IF(B6=13,IF(OR(G389=1,I389=1),0,IF(E389=D382,U389,[1]DB!AF389)),[1]DB!AF389)</f>
        <v>9</v>
      </c>
      <c r="AG389" s="25">
        <f>IF(B6=13,IF(OR(G389=1,I389=1),0,IF(E389=D382,X389,[1]DB!AG389)),[1]DB!AG389)</f>
        <v>1</v>
      </c>
      <c r="AH389" s="25">
        <f>IF(B6=13,IF(OR(G389=1,I389=1),0,IF(E389=D382,AD389,[1]DB!AH389)),[1]DB!AH389)</f>
        <v>0</v>
      </c>
      <c r="AI389" s="25">
        <f>IF(B6=13,IF(OR(G389=1,I389=1),0,IF(E389=D383,R389,[1]DB!AI389)),[1]DB!AI389)</f>
        <v>7</v>
      </c>
      <c r="AJ389" s="25">
        <f>IF(B6=13,IF(OR(G389=1,I389=1),0,IF(E389=D383,U389,[1]DB!AJ389)),[1]DB!AJ389)</f>
        <v>6</v>
      </c>
      <c r="AK389" s="25">
        <f>IF(B6=13,IF(OR(G389=1,I389=1),0,IF(E389=D383,X389,[1]DB!AK389)),[1]DB!AK389)</f>
        <v>3</v>
      </c>
      <c r="AL389" s="25">
        <f>IF(B6=13,IF(OR(G389=1,I389=1),0,IF(E389=D383,AD389,[1]DB!AL389)),[1]DB!AL389)</f>
        <v>1</v>
      </c>
      <c r="AM389" s="25">
        <f>IF(B6=13,IF(OR(G389=1,I389=1),0,IF(E389=D384,R389,[1]DB!AM389)),[1]DB!AM389)</f>
        <v>6</v>
      </c>
      <c r="AN389" s="25">
        <f>IF(B6=13,IF(OR(G389=1,I389=1),0,IF(E389=D384,U389,[1]DB!AN389)),[1]DB!AN389)</f>
        <v>6</v>
      </c>
      <c r="AO389" s="25">
        <f>IF(B6=13,IF(OR(G389=1,I389=1),0,IF(E389=D384,X389,[1]DB!AO389)),[1]DB!AO389)</f>
        <v>1</v>
      </c>
      <c r="AP389" s="25">
        <f>IF(B6=13,IF(OR(G389=1,I389=1),0,IF(E389=D384,AD389,[1]DB!AP389)),[1]DB!AP389)</f>
        <v>0</v>
      </c>
      <c r="AQ389" s="25">
        <f>IF(B6=13,IF(OR(G389=1,I389=1),0,IF(E389=D385,R389,[1]DB!AQ389)),[1]DB!AQ389)</f>
        <v>8</v>
      </c>
      <c r="AR389" s="25">
        <f>IF(B6=13,IF(OR(G389=1,I389=1),0,IF(E389=D385,U389,[1]DB!AR389)),[1]DB!AR389)</f>
        <v>5</v>
      </c>
      <c r="AS389" s="25">
        <f>IF(B6=13,IF(OR(G389=1,I389=1),0,IF(E389=D385,X389,[1]DB!AS389)),[1]DB!AS389)</f>
        <v>3</v>
      </c>
      <c r="AT389" s="25">
        <f>IF(B6=13,IF(OR(G389=1,I389=1),0,IF(E389=D385,AD389,[1]DB!AT389)),[1]DB!AT389)</f>
        <v>1</v>
      </c>
      <c r="AU389" s="25">
        <f>IF(B6=13,IF(OR(G389=1,I389=1),0,IF(E389=D386,R389,[1]DB!AU389)),[1]DB!AU389)</f>
        <v>0</v>
      </c>
      <c r="AV389" s="25">
        <f>IF(B6=13,IF(OR(G389=1,I389=1),0,IF(E389=D386,U389,[1]DB!AV389)),[1]DB!AV389)</f>
        <v>0</v>
      </c>
      <c r="AW389" s="25">
        <f>IF(B6=13,IF(OR(G389=1,I389=1),0,IF(E389=D386,X389,[1]DB!AW389)),[1]DB!AW389)</f>
        <v>0</v>
      </c>
      <c r="AX389" s="25">
        <f>IF(B6=13,IF(OR(G389=1,I389=1),0,IF(E389=D386,AD389,[1]DB!AX389)),[1]DB!AX389)</f>
        <v>0</v>
      </c>
      <c r="AY389" s="25">
        <f>IF(B6=13,IF(OR(G389=1,I389=1),0,IF(E389=D387,R389,[1]DB!AY389)),[1]DB!AY389)</f>
        <v>7</v>
      </c>
      <c r="AZ389" s="25">
        <f>IF(B6=13,IF(OR(G389=1,I389=1),0,IF(E389=D387,U389,[1]DB!AZ389)),[1]DB!AZ389)</f>
        <v>6</v>
      </c>
      <c r="BA389" s="25">
        <f>IF(B6=13,IF(OR(G389=1,I389=1),0,IF(E389=D387,X389,[1]DB!BA389)),[1]DB!BA389)</f>
        <v>3</v>
      </c>
      <c r="BB389" s="25">
        <f>IF(B6=13,IF(OR(G389=1,I389=1),0,IF(E389=D387,AD389,[1]DB!BB389)),[1]DB!BB389)</f>
        <v>1</v>
      </c>
      <c r="BC389" s="25">
        <f>IF(B6=13,IF(OR(G389=1,I389=1),0,IF(E389=D388,R389,[1]DB!BC389)),[1]DB!BC389)</f>
        <v>6</v>
      </c>
      <c r="BD389" s="25">
        <f>IF(B6=13,IF(OR(G389=1,I389=1),0,IF(E389=D388,U389,[1]DB!BD389)),[1]DB!BD389)</f>
        <v>6</v>
      </c>
      <c r="BE389" s="25">
        <f>IF(B6=13,IF(OR(G389=1,I389=1),0,IF(E389=D388,X389,[1]DB!BE389)),[1]DB!BE389)</f>
        <v>1</v>
      </c>
      <c r="BF389" s="25">
        <f>IF(B6=13,IF(OR(G389=1,I389=1),0,IF(E389=D388,AD389,[1]DB!BF389)),[1]DB!BF389)</f>
        <v>1</v>
      </c>
      <c r="BG389" s="25">
        <f>IF(B6=13,IF(OR(G389=1,I389=1),0,IF(E389=D389,R389,[1]DB!BG389)),[1]DB!BG389)</f>
        <v>0</v>
      </c>
      <c r="BH389" s="25">
        <f>IF(B6=13,IF(OR(G389=1,I389=1),0,IF(E389=D389,U389,[1]DB!BH389)),[1]DB!BH389)</f>
        <v>0</v>
      </c>
      <c r="BI389" s="25">
        <f>IF(B6=13,IF(OR(G389=1,I389=1),0,IF(E389=D389,X389,[1]DB!BI389)),[1]DB!BI389)</f>
        <v>0</v>
      </c>
      <c r="BJ389" s="25">
        <f>IF(B6=13,IF(OR(G389=1,I389=1),0,IF(E389=D389,AD389,[1]DB!BJ389)),[1]DB!BJ389)</f>
        <v>0</v>
      </c>
      <c r="BK389" s="25">
        <f>IF(B6=13,IF(OR(G389=1,I389=1),0,IF(E389=D390,R389,[1]DB!BK389)),[1]DB!BK389)</f>
        <v>6</v>
      </c>
      <c r="BL389" s="25">
        <f>IF(B6=13,IF(OR(G389=1,I389=1),0,IF(E389=D390,U389,[1]DB!BL389)),[1]DB!BL389)</f>
        <v>6</v>
      </c>
      <c r="BM389" s="25">
        <f>IF(B6=13,IF(OR(G389=1,I389=1),0,IF(E389=D390,X389,[1]DB!BM389)),[1]DB!BM389)</f>
        <v>1</v>
      </c>
      <c r="BN389" s="25">
        <f>IF(B6=13,IF(OR(G389=1,I389=1),0,IF(E389=D390,AD389,[1]DB!BN389)),[1]DB!BN389)</f>
        <v>1</v>
      </c>
      <c r="BO389" s="25">
        <f>IF(B6=13,IF(OR(G389=1,I389=1),0,IF(E389=D391,R389,[1]DB!BO389)),[1]DB!BO389)</f>
        <v>6</v>
      </c>
      <c r="BP389" s="25">
        <f>IF(B6=13,IF(OR(G389=1,I389=1),0,IF(E389=D391,U389,[1]DB!BP389)),[1]DB!BP389)</f>
        <v>6</v>
      </c>
      <c r="BQ389" s="25">
        <f>IF(B6=13,IF(OR(G389=1,I389=1),0,IF(E389=D391,X389,[1]DB!BQ389)),[1]DB!BQ389)</f>
        <v>1</v>
      </c>
      <c r="BR389" s="25">
        <f>IF(B6=13,IF(OR(G389=1,I389=1),0,IF(E389=D391,AD389,[1]DB!BR389)),[1]DB!BR389)</f>
        <v>-1</v>
      </c>
      <c r="BS389" s="25">
        <f>IF(B6=13,IF(OR(G389=1,I389=1),0,IF(E389=D392,R389,[1]DB!BS389)),[1]DB!BS389)</f>
        <v>6</v>
      </c>
      <c r="BT389" s="25">
        <f>IF(B6=13,IF(OR(G389=1,I389=1),0,IF(E389=D392,U389,[1]DB!BT389)),[1]DB!BT389)</f>
        <v>6</v>
      </c>
      <c r="BU389" s="25">
        <f>IF(B6=13,IF(OR(G389=1,I389=1),0,IF(E389=D392,X389,[1]DB!BU389)),[1]DB!BU389)</f>
        <v>1</v>
      </c>
      <c r="BV389" s="25">
        <f>IF(B6=13,IF(OR(G389=1,I389=1),0,IF(E389=D392,AD389,[1]DB!BV389)),[1]DB!BV389)</f>
        <v>0</v>
      </c>
      <c r="BW389" s="25">
        <f>IF(B6=13,IF(OR(G389=1,I389=1),0,IF(E389=D393,R389,[1]DB!BW389)),[1]DB!BW389)</f>
        <v>8</v>
      </c>
      <c r="BX389" s="25">
        <f>IF(B6=13,IF(OR(G389=1,I389=1),0,IF(E389=D393,U389,[1]DB!BX389)),[1]DB!BX389)</f>
        <v>8</v>
      </c>
      <c r="BY389" s="25">
        <f>IF(B6=13,IF(OR(G389=1,I389=1),0,IF(E389=D393,X389,[1]DB!BY389)),[1]DB!BY389)</f>
        <v>1</v>
      </c>
      <c r="BZ389" s="25">
        <f>IF(B6=13,IF(OR(G389=1,I389=1),0,IF(E389=D393,AD389,[1]DB!BZ389)),[1]DB!BZ389)</f>
        <v>0</v>
      </c>
      <c r="CA389" s="25">
        <f>(RANK(Y389,Y382:Y393,1)*169)+(RANK(S389,S382:S393,1)*13)+RANK(V389,V382:V393,0)</f>
        <v>1515</v>
      </c>
      <c r="CB389" s="25">
        <f>RANK(CA389,CA382:CA393,1)</f>
        <v>11</v>
      </c>
      <c r="CC389" s="25">
        <f>IF(CB389=CB382,AE389,0)+IF(CB389=CB383,AI389,0)+IF(CB389=CB384,AM389,0)+IF(CB389=CB385,AQ389,0)+IF(CB389=CB386,AU389,0)+IF(CB389=CB387,AY389,0)+IF(CB389=CB388,BC389,0)+IF(CB389=CB389,BG389,0)+IF(CB389=CB390,BK389,0)+IF(CB389=CB391,BO389,0)+IF(CB389=CB392,BS389,0)+IF(CB389=CB393,BW389,0)</f>
        <v>0</v>
      </c>
      <c r="CD389" s="25">
        <f>IF(CB389=CB382,AF389,0)+IF(CB389=CB383,AJ389,0)+IF(CB389=CB384,AN389,0)+IF(CB389=CB385,AR389,0)+IF(CB389=CB386,AV389,0)+IF(CB389=CB387,AZ389,0)+IF(CB389=CB388,BD389,0)+IF(CB389=CB389,BH389,0)+IF(CB389=CB390,BL389,0)+IF(CB389=CB391,BP389,0)+IF(CB389=CB392,BT389,0)+IF(CB389=CB393,BX389,0)</f>
        <v>0</v>
      </c>
      <c r="CE389" s="25">
        <f>IF(CB389=CB382,AG389,0)+IF(CB389=CB383,AK389,0)+IF(CB389=CB384,AO389,0)+IF(CB389=CB385,AS389,0)+IF(CB389=CB386,AW389,0)+IF(CB389=CB387,BA389,0)+IF(CB389=CB388,BE389,0)+IF(CB389=CB389,BI389,0)+IF(CB389=CB390,BM389,0)+IF(CB389=CB391,BQ389,0)+IF(CB389=CB392,BU389,0)+IF(CB389=CB393,BY389,0)</f>
        <v>0</v>
      </c>
      <c r="CF389" s="25">
        <f>(RANK(CE389,CE382:CE393,1)*169)+(RANK(CC389,CC382:CC393,1)*13)+RANK(CD389,CD382:CD393,0)</f>
        <v>183</v>
      </c>
      <c r="CG389" s="25">
        <f>CB389+(RANK(CF389,CF382:CF393,1)*0.01)</f>
        <v>11.01</v>
      </c>
      <c r="CH389" s="25">
        <f>IF(COUNTIF(CG382:CG393,CG389)=2,IF(CG389=CG382,1,0)+IF(CG389=CG383,2,0)+IF(CG389=CG384,3,0)+IF(CG389=CG385,4,0)+IF(CG389=CG386,5,0)+IF(CG389=CG387,6,0)+IF(CG389=CG388,7,0)+IF(CG389=CG389,8,0)+IF(CG389=CG390,9,0)+IF(CG389=CG391,10,0)+IF(CG389=CG392,11,0)+IF(CG389=CG393,12,0)-8,0)</f>
        <v>0</v>
      </c>
      <c r="CI389" s="25">
        <f t="shared" si="47"/>
        <v>0</v>
      </c>
      <c r="CJ389" s="25">
        <f t="shared" si="48"/>
        <v>11.01</v>
      </c>
      <c r="CK389" s="25">
        <f>(RANK(CJ389,CJ382:CJ393,1)*17850625)+(RANK(K389,K382:K393,0)*274625)+(RANK(M389,M382:M393,0)*4225)+(RANK(AC389,AC382:AC393,1)*65)+RANK(C389,C382:C393,0)</f>
        <v>196636450</v>
      </c>
      <c r="CL389" s="25">
        <f>RANK(CK389,CK382:CK393,0)</f>
        <v>2</v>
      </c>
    </row>
    <row r="390" spans="1:90" x14ac:dyDescent="0.15">
      <c r="A390" s="25" t="str">
        <f>[1]DB!A390</f>
        <v>Nuser</v>
      </c>
      <c r="B390" s="25" t="str">
        <f>[1]DB!B390</f>
        <v>Nuser (7)</v>
      </c>
      <c r="C390" s="25">
        <f>[1]DB!C390</f>
        <v>38</v>
      </c>
      <c r="D390" s="25">
        <f t="shared" si="44"/>
        <v>9</v>
      </c>
      <c r="E390" s="25">
        <f t="shared" si="49"/>
        <v>10</v>
      </c>
      <c r="F390" s="25">
        <f>[1]DB!G390</f>
        <v>0</v>
      </c>
      <c r="G390" s="25">
        <f>IF(B6=13,DGET(A11:K75,"Dis E",V526:V527),F390)</f>
        <v>0</v>
      </c>
      <c r="H390" s="25">
        <f>[1]DB!I390</f>
        <v>0</v>
      </c>
      <c r="I390" s="25">
        <f>IF(B6=13,DGET(A11:K75,"Udm E",V526:V527),H390)</f>
        <v>0</v>
      </c>
      <c r="J390" s="25">
        <f>[1]DB!K390</f>
        <v>0</v>
      </c>
      <c r="K390" s="25">
        <f>IF(B6=13,DGET(A11:K75,"MR E",V526:V527),J390)</f>
        <v>0</v>
      </c>
      <c r="L390" s="25">
        <f>[1]DB!M390</f>
        <v>0</v>
      </c>
      <c r="M390" s="25">
        <f>IF(B6=13,DGET(A11:K75,"Res E",V526:V527),L390)</f>
        <v>0</v>
      </c>
      <c r="N390" s="25">
        <f>[1]DB!O390</f>
        <v>9</v>
      </c>
      <c r="O390" s="25">
        <f>IF(B6=13,IF(AND(G390=0,I390=0),N390+1,0),N390)</f>
        <v>10</v>
      </c>
      <c r="P390" s="25">
        <f>[1]DB!S390</f>
        <v>60</v>
      </c>
      <c r="Q390" s="25">
        <f>IF(A390="",0,DGET(A11:AF75,"Total",V526:V527))</f>
        <v>4</v>
      </c>
      <c r="R390" s="25">
        <f>IF(A390="",0,DGET(A11:AF75,"ES N",V526:V527))</f>
        <v>4</v>
      </c>
      <c r="S390" s="25">
        <f>IF(B6=13,IF(OR(G390=1,I390=1),0,P390+R390),P390)</f>
        <v>64</v>
      </c>
      <c r="T390" s="25">
        <f>[1]DB!V390</f>
        <v>61</v>
      </c>
      <c r="U390" s="25">
        <f>IF(A390="",0,DGET(A381:Q393,"Total N",V546:V547))</f>
        <v>6</v>
      </c>
      <c r="V390" s="25">
        <f>IF(B6=13,IF(OR(G390=1,I390=1),0,T390+U390),T390)</f>
        <v>67</v>
      </c>
      <c r="W390" s="25">
        <f>[1]DB!Y390</f>
        <v>8</v>
      </c>
      <c r="X390" s="25">
        <f t="shared" si="45"/>
        <v>0</v>
      </c>
      <c r="Y390" s="25">
        <f>IF(B6=13,IF(OR(G390=1,I390=1),0,W390+X390),W390)</f>
        <v>8</v>
      </c>
      <c r="Z390" s="25">
        <f>[1]DB!AC390</f>
        <v>7</v>
      </c>
      <c r="AA390" s="25">
        <f>IF(A390="",0,DGET(A11:AF75,"BU Pl.",V526:V527))</f>
        <v>13</v>
      </c>
      <c r="AB390" s="25">
        <f t="shared" si="46"/>
        <v>852</v>
      </c>
      <c r="AC390" s="25">
        <f>IF(B6=13,RANK(AB390,AB382:AB393,1),Z390)</f>
        <v>4</v>
      </c>
      <c r="AD390" s="25">
        <f>IF(B6=13,IF(AA390&gt;DGET(A381:AC393,"BU N",V546:V547),1,IF(AA390=DGET(A381:AC393,"BU N",V546:V547),0,-1)),0)</f>
        <v>-1</v>
      </c>
      <c r="AE390" s="25">
        <f>IF(B6=13,IF(OR(G390=1,I390=1),0,IF(E390=D382,R390,[1]DB!AE390)),[1]DB!AE390)</f>
        <v>5</v>
      </c>
      <c r="AF390" s="25">
        <f>IF(B6=13,IF(OR(G390=1,I390=1),0,IF(E390=D382,U390,[1]DB!AF390)),[1]DB!AF390)</f>
        <v>6</v>
      </c>
      <c r="AG390" s="25">
        <f>IF(B6=13,IF(OR(G390=1,I390=1),0,IF(E390=D382,X390,[1]DB!AG390)),[1]DB!AG390)</f>
        <v>0</v>
      </c>
      <c r="AH390" s="25">
        <f>IF(B6=13,IF(OR(G390=1,I390=1),0,IF(E390=D382,AD390,[1]DB!AH390)),[1]DB!AH390)</f>
        <v>-1</v>
      </c>
      <c r="AI390" s="25">
        <f>IF(B6=13,IF(OR(G390=1,I390=1),0,IF(E390=D383,R390,[1]DB!AI390)),[1]DB!AI390)</f>
        <v>8</v>
      </c>
      <c r="AJ390" s="25">
        <f>IF(B6=13,IF(OR(G390=1,I390=1),0,IF(E390=D383,U390,[1]DB!AJ390)),[1]DB!AJ390)</f>
        <v>9</v>
      </c>
      <c r="AK390" s="25">
        <f>IF(B6=13,IF(OR(G390=1,I390=1),0,IF(E390=D383,X390,[1]DB!AK390)),[1]DB!AK390)</f>
        <v>0</v>
      </c>
      <c r="AL390" s="25">
        <f>IF(B6=13,IF(OR(G390=1,I390=1),0,IF(E390=D383,AD390,[1]DB!AL390)),[1]DB!AL390)</f>
        <v>-1</v>
      </c>
      <c r="AM390" s="25">
        <f>IF(B6=13,IF(OR(G390=1,I390=1),0,IF(E390=D384,R390,[1]DB!AM390)),[1]DB!AM390)</f>
        <v>6</v>
      </c>
      <c r="AN390" s="25">
        <f>IF(B6=13,IF(OR(G390=1,I390=1),0,IF(E390=D384,U390,[1]DB!AN390)),[1]DB!AN390)</f>
        <v>6</v>
      </c>
      <c r="AO390" s="25">
        <f>IF(B6=13,IF(OR(G390=1,I390=1),0,IF(E390=D384,X390,[1]DB!AO390)),[1]DB!AO390)</f>
        <v>1</v>
      </c>
      <c r="AP390" s="25">
        <f>IF(B6=13,IF(OR(G390=1,I390=1),0,IF(E390=D384,AD390,[1]DB!AP390)),[1]DB!AP390)</f>
        <v>-1</v>
      </c>
      <c r="AQ390" s="25">
        <f>IF(B6=13,IF(OR(G390=1,I390=1),0,IF(E390=D385,R390,[1]DB!AQ390)),[1]DB!AQ390)</f>
        <v>8</v>
      </c>
      <c r="AR390" s="25">
        <f>IF(B6=13,IF(OR(G390=1,I390=1),0,IF(E390=D385,U390,[1]DB!AR390)),[1]DB!AR390)</f>
        <v>9</v>
      </c>
      <c r="AS390" s="25">
        <f>IF(B6=13,IF(OR(G390=1,I390=1),0,IF(E390=D385,X390,[1]DB!AS390)),[1]DB!AS390)</f>
        <v>0</v>
      </c>
      <c r="AT390" s="25">
        <f>IF(B6=13,IF(OR(G390=1,I390=1),0,IF(E390=D385,AD390,[1]DB!AT390)),[1]DB!AT390)</f>
        <v>-1</v>
      </c>
      <c r="AU390" s="25">
        <f>IF(B6=13,IF(OR(G390=1,I390=1),0,IF(E390=D386,R390,[1]DB!AU390)),[1]DB!AU390)</f>
        <v>7</v>
      </c>
      <c r="AV390" s="25">
        <f>IF(B6=13,IF(OR(G390=1,I390=1),0,IF(E390=D386,U390,[1]DB!AV390)),[1]DB!AV390)</f>
        <v>7</v>
      </c>
      <c r="AW390" s="25">
        <f>IF(B6=13,IF(OR(G390=1,I390=1),0,IF(E390=D386,X390,[1]DB!AW390)),[1]DB!AW390)</f>
        <v>1</v>
      </c>
      <c r="AX390" s="25">
        <f>IF(B6=13,IF(OR(G390=1,I390=1),0,IF(E390=D386,AD390,[1]DB!AX390)),[1]DB!AX390)</f>
        <v>0</v>
      </c>
      <c r="AY390" s="25">
        <f>IF(B6=13,IF(OR(G390=1,I390=1),0,IF(E390=D387,R390,[1]DB!AY390)),[1]DB!AY390)</f>
        <v>6</v>
      </c>
      <c r="AZ390" s="25">
        <f>IF(B6=13,IF(OR(G390=1,I390=1),0,IF(E390=D387,U390,[1]DB!AZ390)),[1]DB!AZ390)</f>
        <v>6</v>
      </c>
      <c r="BA390" s="25">
        <f>IF(B6=13,IF(OR(G390=1,I390=1),0,IF(E390=D387,X390,[1]DB!BA390)),[1]DB!BA390)</f>
        <v>1</v>
      </c>
      <c r="BB390" s="25">
        <f>IF(B6=13,IF(OR(G390=1,I390=1),0,IF(E390=D387,AD390,[1]DB!BB390)),[1]DB!BB390)</f>
        <v>1</v>
      </c>
      <c r="BC390" s="25">
        <f>IF(B6=13,IF(OR(G390=1,I390=1),0,IF(E390=D388,R390,[1]DB!BC390)),[1]DB!BC390)</f>
        <v>8</v>
      </c>
      <c r="BD390" s="25">
        <f>IF(B6=13,IF(OR(G390=1,I390=1),0,IF(E390=D388,U390,[1]DB!BD390)),[1]DB!BD390)</f>
        <v>6</v>
      </c>
      <c r="BE390" s="25">
        <f>IF(B6=13,IF(OR(G390=1,I390=1),0,IF(E390=D388,X390,[1]DB!BE390)),[1]DB!BE390)</f>
        <v>3</v>
      </c>
      <c r="BF390" s="25">
        <f>IF(B6=13,IF(OR(G390=1,I390=1),0,IF(E390=D388,AD390,[1]DB!BF390)),[1]DB!BF390)</f>
        <v>1</v>
      </c>
      <c r="BG390" s="25">
        <f>IF(B6=13,IF(OR(G390=1,I390=1),0,IF(E390=D389,R390,[1]DB!BG390)),[1]DB!BG390)</f>
        <v>6</v>
      </c>
      <c r="BH390" s="25">
        <f>IF(B6=13,IF(OR(G390=1,I390=1),0,IF(E390=D389,U390,[1]DB!BH390)),[1]DB!BH390)</f>
        <v>6</v>
      </c>
      <c r="BI390" s="25">
        <f>IF(B6=13,IF(OR(G390=1,I390=1),0,IF(E390=D389,X390,[1]DB!BI390)),[1]DB!BI390)</f>
        <v>1</v>
      </c>
      <c r="BJ390" s="25">
        <f>IF(B6=13,IF(OR(G390=1,I390=1),0,IF(E390=D389,AD390,[1]DB!BJ390)),[1]DB!BJ390)</f>
        <v>-1</v>
      </c>
      <c r="BK390" s="25">
        <f>IF(B6=13,IF(OR(G390=1,I390=1),0,IF(E390=D390,R390,[1]DB!BK390)),[1]DB!BK390)</f>
        <v>0</v>
      </c>
      <c r="BL390" s="25">
        <f>IF(B6=13,IF(OR(G390=1,I390=1),0,IF(E390=D390,U390,[1]DB!BL390)),[1]DB!BL390)</f>
        <v>0</v>
      </c>
      <c r="BM390" s="25">
        <f>IF(B6=13,IF(OR(G390=1,I390=1),0,IF(E390=D390,X390,[1]DB!BM390)),[1]DB!BM390)</f>
        <v>0</v>
      </c>
      <c r="BN390" s="25">
        <f>IF(B6=13,IF(OR(G390=1,I390=1),0,IF(E390=D390,AD390,[1]DB!BN390)),[1]DB!BN390)</f>
        <v>0</v>
      </c>
      <c r="BO390" s="25">
        <f>IF(B6=13,IF(OR(G390=1,I390=1),0,IF(E390=D391,R390,[1]DB!BO390)),[1]DB!BO390)</f>
        <v>6</v>
      </c>
      <c r="BP390" s="25">
        <f>IF(B6=13,IF(OR(G390=1,I390=1),0,IF(E390=D391,U390,[1]DB!BP390)),[1]DB!BP390)</f>
        <v>6</v>
      </c>
      <c r="BQ390" s="25">
        <f>IF(B6=13,IF(OR(G390=1,I390=1),0,IF(E390=D391,X390,[1]DB!BQ390)),[1]DB!BQ390)</f>
        <v>1</v>
      </c>
      <c r="BR390" s="25">
        <f>IF(B6=13,IF(OR(G390=1,I390=1),0,IF(E390=D391,AD390,[1]DB!BR390)),[1]DB!BR390)</f>
        <v>1</v>
      </c>
      <c r="BS390" s="25">
        <f>IF(B6=13,IF(OR(G390=1,I390=1),0,IF(E390=D392,R390,[1]DB!BS390)),[1]DB!BS390)</f>
        <v>4</v>
      </c>
      <c r="BT390" s="25">
        <f>IF(B6=13,IF(OR(G390=1,I390=1),0,IF(E390=D392,U390,[1]DB!BT390)),[1]DB!BT390)</f>
        <v>6</v>
      </c>
      <c r="BU390" s="25">
        <f>IF(B6=13,IF(OR(G390=1,I390=1),0,IF(E390=D392,X390,[1]DB!BU390)),[1]DB!BU390)</f>
        <v>0</v>
      </c>
      <c r="BV390" s="25">
        <f>IF(B6=13,IF(OR(G390=1,I390=1),0,IF(E390=D392,AD390,[1]DB!BV390)),[1]DB!BV390)</f>
        <v>-1</v>
      </c>
      <c r="BW390" s="25">
        <f>IF(B6=13,IF(OR(G390=1,I390=1),0,IF(E390=D393,R390,[1]DB!BW390)),[1]DB!BW390)</f>
        <v>0</v>
      </c>
      <c r="BX390" s="25">
        <f>IF(B6=13,IF(OR(G390=1,I390=1),0,IF(E390=D393,U390,[1]DB!BX390)),[1]DB!BX390)</f>
        <v>0</v>
      </c>
      <c r="BY390" s="25">
        <f>IF(B6=13,IF(OR(G390=1,I390=1),0,IF(E390=D393,X390,[1]DB!BY390)),[1]DB!BY390)</f>
        <v>0</v>
      </c>
      <c r="BZ390" s="25">
        <f>IF(B6=13,IF(OR(G390=1,I390=1),0,IF(E390=D393,AD390,[1]DB!BZ390)),[1]DB!BZ390)</f>
        <v>0</v>
      </c>
      <c r="CA390" s="25">
        <f>(RANK(Y390,Y382:Y393,1)*169)+(RANK(S390,S382:S393,1)*13)+RANK(V390,V382:V393,0)</f>
        <v>223</v>
      </c>
      <c r="CB390" s="25">
        <f>RANK(CA390,CA382:CA393,1)</f>
        <v>2</v>
      </c>
      <c r="CC390" s="25">
        <f>IF(CB390=CB382,AE390,0)+IF(CB390=CB383,AI390,0)+IF(CB390=CB384,AM390,0)+IF(CB390=CB385,AQ390,0)+IF(CB390=CB386,AU390,0)+IF(CB390=CB387,AY390,0)+IF(CB390=CB388,BC390,0)+IF(CB390=CB389,BG390,0)+IF(CB390=CB390,BK390,0)+IF(CB390=CB391,BO390,0)+IF(CB390=CB392,BS390,0)+IF(CB390=CB393,BW390,0)</f>
        <v>0</v>
      </c>
      <c r="CD390" s="25">
        <f>IF(CB390=CB382,AF390,0)+IF(CB390=CB383,AJ390,0)+IF(CB390=CB384,AN390,0)+IF(CB390=CB385,AR390,0)+IF(CB390=CB386,AV390,0)+IF(CB390=CB387,AZ390,0)+IF(CB390=CB388,BD390,0)+IF(CB390=CB389,BH390,0)+IF(CB390=CB390,BL390,0)+IF(CB390=CB391,BP390,0)+IF(CB390=CB392,BT390,0)+IF(CB390=CB393,BX390,0)</f>
        <v>0</v>
      </c>
      <c r="CE390" s="25">
        <f>IF(CB390=CB382,AG390,0)+IF(CB390=CB383,AK390,0)+IF(CB390=CB384,AO390,0)+IF(CB390=CB385,AS390,0)+IF(CB390=CB386,AW390,0)+IF(CB390=CB387,BA390,0)+IF(CB390=CB388,BE390,0)+IF(CB390=CB389,BI390,0)+IF(CB390=CB390,BM390,0)+IF(CB390=CB391,BQ390,0)+IF(CB390=CB392,BU390,0)+IF(CB390=CB393,BY390,0)</f>
        <v>0</v>
      </c>
      <c r="CF390" s="25">
        <f>(RANK(CE390,CE382:CE393,1)*169)+(RANK(CC390,CC382:CC393,1)*13)+RANK(CD390,CD382:CD393,0)</f>
        <v>183</v>
      </c>
      <c r="CG390" s="25">
        <f>CB390+(RANK(CF390,CF382:CF393,1)*0.01)</f>
        <v>2.0099999999999998</v>
      </c>
      <c r="CH390" s="25">
        <f>IF(COUNTIF(CG382:CG393,CG390)=2,IF(CG390=CG382,1,0)+IF(CG390=CG383,2,0)+IF(CG390=CG384,3,0)+IF(CG390=CG385,4,0)+IF(CG390=CG386,5,0)+IF(CG390=CG387,6,0)+IF(CG390=CG388,7,0)+IF(CG390=CG389,8,0)+IF(CG390=CG390,9,0)+IF(CG390=CG391,10,0)+IF(CG390=CG392,11,0)+IF(CG390=CG393,12,0)-9,0)</f>
        <v>0</v>
      </c>
      <c r="CI390" s="25">
        <f t="shared" si="47"/>
        <v>0</v>
      </c>
      <c r="CJ390" s="25">
        <f t="shared" si="48"/>
        <v>2.0099999999999998</v>
      </c>
      <c r="CK390" s="25">
        <f>(RANK(CJ390,CJ382:CJ393,1)*17850625)+(RANK(K390,K382:K393,0)*274625)+(RANK(M390,M382:M393,0)*4225)+(RANK(AC390,AC382:AC393,1)*65)+RANK(C390,C382:C393,0)</f>
        <v>35980364</v>
      </c>
      <c r="CL390" s="25">
        <f>RANK(CK390,CK382:CK393,0)</f>
        <v>11</v>
      </c>
    </row>
    <row r="391" spans="1:90" x14ac:dyDescent="0.15">
      <c r="A391" s="25" t="str">
        <f>[1]DB!A391</f>
        <v>Schøn</v>
      </c>
      <c r="B391" s="25" t="str">
        <f>[1]DB!B391</f>
        <v>Schøn (7)</v>
      </c>
      <c r="C391" s="25">
        <f>[1]DB!C391</f>
        <v>42</v>
      </c>
      <c r="D391" s="25">
        <f t="shared" si="44"/>
        <v>6</v>
      </c>
      <c r="E391" s="25">
        <f t="shared" si="49"/>
        <v>5</v>
      </c>
      <c r="F391" s="25">
        <f>[1]DB!G391</f>
        <v>0</v>
      </c>
      <c r="G391" s="25">
        <f>IF(B6=13,DGET(A11:K75,"Dis E",W526:W527),F391)</f>
        <v>0</v>
      </c>
      <c r="H391" s="25">
        <f>[1]DB!I391</f>
        <v>0</v>
      </c>
      <c r="I391" s="25">
        <f>IF(B6=13,DGET(A11:K75,"Udm E",W526:W527),H391)</f>
        <v>0</v>
      </c>
      <c r="J391" s="25">
        <f>[1]DB!K391</f>
        <v>0</v>
      </c>
      <c r="K391" s="25">
        <f>IF(B6=13,DGET(A11:K75,"MR E",W526:W527),J391)</f>
        <v>0</v>
      </c>
      <c r="L391" s="25">
        <f>[1]DB!M391</f>
        <v>0</v>
      </c>
      <c r="M391" s="25">
        <f>IF(B6=13,DGET(A11:K75,"Res E",W526:W527),L391)</f>
        <v>0</v>
      </c>
      <c r="N391" s="25">
        <f>[1]DB!O391</f>
        <v>9</v>
      </c>
      <c r="O391" s="25">
        <f>IF(B6=13,IF(AND(G391=0,I391=0),N391+1,0),N391)</f>
        <v>10</v>
      </c>
      <c r="P391" s="25">
        <f>[1]DB!S391</f>
        <v>60</v>
      </c>
      <c r="Q391" s="25">
        <f>IF(A391="",0,DGET(A11:AF75,"Total",W526:W527))</f>
        <v>4</v>
      </c>
      <c r="R391" s="25">
        <f>IF(A391="",0,DGET(A11:AF75,"ES N",W526:W527))</f>
        <v>4</v>
      </c>
      <c r="S391" s="25">
        <f>IF(B6=13,IF(OR(G391=1,I391=1),0,P391+R391),P391)</f>
        <v>64</v>
      </c>
      <c r="T391" s="25">
        <f>[1]DB!V391</f>
        <v>61</v>
      </c>
      <c r="U391" s="25">
        <f>IF(A391="",0,DGET(A381:Q393,"Total N",W546:W547))</f>
        <v>5</v>
      </c>
      <c r="V391" s="25">
        <f>IF(B6=13,IF(OR(G391=1,I391=1),0,T391+U391),T391)</f>
        <v>66</v>
      </c>
      <c r="W391" s="25">
        <f>[1]DB!Y391</f>
        <v>13</v>
      </c>
      <c r="X391" s="25">
        <f t="shared" si="45"/>
        <v>0</v>
      </c>
      <c r="Y391" s="25">
        <f>IF(B6=13,IF(OR(G391=1,I391=1),0,W391+X391),W391)</f>
        <v>13</v>
      </c>
      <c r="Z391" s="25">
        <f>[1]DB!AC391</f>
        <v>1</v>
      </c>
      <c r="AA391" s="25">
        <f>IF(A391="",0,DGET(A11:AF75,"BU Pl.",W526:W527))</f>
        <v>13</v>
      </c>
      <c r="AB391" s="25">
        <f t="shared" si="46"/>
        <v>846</v>
      </c>
      <c r="AC391" s="25">
        <f>IF(B6=13,RANK(AB391,AB382:AB393,1),Z391)</f>
        <v>1</v>
      </c>
      <c r="AD391" s="25">
        <f>IF(B6=13,IF(AA391&gt;DGET(A381:AC393,"BU N",W546:W547),1,IF(AA391=DGET(A381:AC393,"BU N",W546:W547),0,-1)),0)</f>
        <v>-1</v>
      </c>
      <c r="AE391" s="25">
        <f>IF(B6=13,IF(OR(G391=1,I391=1),0,IF(E391=D382,R391,[1]DB!AE391)),[1]DB!AE391)</f>
        <v>8</v>
      </c>
      <c r="AF391" s="25">
        <f>IF(B6=13,IF(OR(G391=1,I391=1),0,IF(E391=D382,U391,[1]DB!AF391)),[1]DB!AF391)</f>
        <v>7</v>
      </c>
      <c r="AG391" s="25">
        <f>IF(B6=13,IF(OR(G391=1,I391=1),0,IF(E391=D382,X391,[1]DB!AG391)),[1]DB!AG391)</f>
        <v>3</v>
      </c>
      <c r="AH391" s="25">
        <f>IF(B6=13,IF(OR(G391=1,I391=1),0,IF(E391=D382,AD391,[1]DB!AH391)),[1]DB!AH391)</f>
        <v>1</v>
      </c>
      <c r="AI391" s="25">
        <f>IF(B6=13,IF(OR(G391=1,I391=1),0,IF(E391=D383,R391,[1]DB!AI391)),[1]DB!AI391)</f>
        <v>8</v>
      </c>
      <c r="AJ391" s="25">
        <f>IF(B6=13,IF(OR(G391=1,I391=1),0,IF(E391=D383,U391,[1]DB!AJ391)),[1]DB!AJ391)</f>
        <v>7</v>
      </c>
      <c r="AK391" s="25">
        <f>IF(B6=13,IF(OR(G391=1,I391=1),0,IF(E391=D383,X391,[1]DB!AK391)),[1]DB!AK391)</f>
        <v>3</v>
      </c>
      <c r="AL391" s="25">
        <f>IF(B6=13,IF(OR(G391=1,I391=1),0,IF(E391=D383,AD391,[1]DB!AL391)),[1]DB!AL391)</f>
        <v>1</v>
      </c>
      <c r="AM391" s="25">
        <f>IF(B6=13,IF(OR(G391=1,I391=1),0,IF(E391=D384,R391,[1]DB!AM391)),[1]DB!AM391)</f>
        <v>6</v>
      </c>
      <c r="AN391" s="25">
        <f>IF(B6=13,IF(OR(G391=1,I391=1),0,IF(E391=D384,U391,[1]DB!AN391)),[1]DB!AN391)</f>
        <v>7</v>
      </c>
      <c r="AO391" s="25">
        <f>IF(B6=13,IF(OR(G391=1,I391=1),0,IF(E391=D384,X391,[1]DB!AO391)),[1]DB!AO391)</f>
        <v>0</v>
      </c>
      <c r="AP391" s="25">
        <f>IF(B6=13,IF(OR(G391=1,I391=1),0,IF(E391=D384,AD391,[1]DB!AP391)),[1]DB!AP391)</f>
        <v>-1</v>
      </c>
      <c r="AQ391" s="25">
        <f>IF(B6=13,IF(OR(G391=1,I391=1),0,IF(E391=D385,R391,[1]DB!AQ391)),[1]DB!AQ391)</f>
        <v>7</v>
      </c>
      <c r="AR391" s="25">
        <f>IF(B6=13,IF(OR(G391=1,I391=1),0,IF(E391=D385,U391,[1]DB!AR391)),[1]DB!AR391)</f>
        <v>7</v>
      </c>
      <c r="AS391" s="25">
        <f>IF(B6=13,IF(OR(G391=1,I391=1),0,IF(E391=D385,X391,[1]DB!AS391)),[1]DB!AS391)</f>
        <v>1</v>
      </c>
      <c r="AT391" s="25">
        <f>IF(B6=13,IF(OR(G391=1,I391=1),0,IF(E391=D385,AD391,[1]DB!AT391)),[1]DB!AT391)</f>
        <v>-1</v>
      </c>
      <c r="AU391" s="25">
        <f>IF(B6=13,IF(OR(G391=1,I391=1),0,IF(E391=D386,R391,[1]DB!AU391)),[1]DB!AU391)</f>
        <v>4</v>
      </c>
      <c r="AV391" s="25">
        <f>IF(B6=13,IF(OR(G391=1,I391=1),0,IF(E391=D386,U391,[1]DB!AV391)),[1]DB!AV391)</f>
        <v>5</v>
      </c>
      <c r="AW391" s="25">
        <f>IF(B6=13,IF(OR(G391=1,I391=1),0,IF(E391=D386,X391,[1]DB!AW391)),[1]DB!AW391)</f>
        <v>0</v>
      </c>
      <c r="AX391" s="25">
        <f>IF(B6=13,IF(OR(G391=1,I391=1),0,IF(E391=D386,AD391,[1]DB!AX391)),[1]DB!AX391)</f>
        <v>-1</v>
      </c>
      <c r="AY391" s="25">
        <f>IF(B6=13,IF(OR(G391=1,I391=1),0,IF(E391=D387,R391,[1]DB!AY391)),[1]DB!AY391)</f>
        <v>9</v>
      </c>
      <c r="AZ391" s="25">
        <f>IF(B6=13,IF(OR(G391=1,I391=1),0,IF(E391=D387,U391,[1]DB!AZ391)),[1]DB!AZ391)</f>
        <v>8</v>
      </c>
      <c r="BA391" s="25">
        <f>IF(B6=13,IF(OR(G391=1,I391=1),0,IF(E391=D387,X391,[1]DB!BA391)),[1]DB!BA391)</f>
        <v>3</v>
      </c>
      <c r="BB391" s="25">
        <f>IF(B6=13,IF(OR(G391=1,I391=1),0,IF(E391=D387,AD391,[1]DB!BB391)),[1]DB!BB391)</f>
        <v>1</v>
      </c>
      <c r="BC391" s="25">
        <f>IF(B6=13,IF(OR(G391=1,I391=1),0,IF(E391=D388,R391,[1]DB!BC391)),[1]DB!BC391)</f>
        <v>0</v>
      </c>
      <c r="BD391" s="25">
        <f>IF(B6=13,IF(OR(G391=1,I391=1),0,IF(E391=D388,U391,[1]DB!BD391)),[1]DB!BD391)</f>
        <v>0</v>
      </c>
      <c r="BE391" s="25">
        <f>IF(B6=13,IF(OR(G391=1,I391=1),0,IF(E391=D388,X391,[1]DB!BE391)),[1]DB!BE391)</f>
        <v>0</v>
      </c>
      <c r="BF391" s="25">
        <f>IF(B6=13,IF(OR(G391=1,I391=1),0,IF(E391=D388,AD391,[1]DB!BF391)),[1]DB!BF391)</f>
        <v>0</v>
      </c>
      <c r="BG391" s="25">
        <f>IF(B6=13,IF(OR(G391=1,I391=1),0,IF(E391=D389,R391,[1]DB!BG391)),[1]DB!BG391)</f>
        <v>6</v>
      </c>
      <c r="BH391" s="25">
        <f>IF(B6=13,IF(OR(G391=1,I391=1),0,IF(E391=D389,U391,[1]DB!BH391)),[1]DB!BH391)</f>
        <v>6</v>
      </c>
      <c r="BI391" s="25">
        <f>IF(B6=13,IF(OR(G391=1,I391=1),0,IF(E391=D389,X391,[1]DB!BI391)),[1]DB!BI391)</f>
        <v>1</v>
      </c>
      <c r="BJ391" s="25">
        <f>IF(B6=13,IF(OR(G391=1,I391=1),0,IF(E391=D389,AD391,[1]DB!BJ391)),[1]DB!BJ391)</f>
        <v>1</v>
      </c>
      <c r="BK391" s="25">
        <f>IF(B6=13,IF(OR(G391=1,I391=1),0,IF(E391=D390,R391,[1]DB!BK391)),[1]DB!BK391)</f>
        <v>6</v>
      </c>
      <c r="BL391" s="25">
        <f>IF(B6=13,IF(OR(G391=1,I391=1),0,IF(E391=D390,U391,[1]DB!BL391)),[1]DB!BL391)</f>
        <v>6</v>
      </c>
      <c r="BM391" s="25">
        <f>IF(B6=13,IF(OR(G391=1,I391=1),0,IF(E391=D390,X391,[1]DB!BM391)),[1]DB!BM391)</f>
        <v>1</v>
      </c>
      <c r="BN391" s="25">
        <f>IF(B6=13,IF(OR(G391=1,I391=1),0,IF(E391=D390,AD391,[1]DB!BN391)),[1]DB!BN391)</f>
        <v>-1</v>
      </c>
      <c r="BO391" s="25">
        <f>IF(B6=13,IF(OR(G391=1,I391=1),0,IF(E391=D391,R391,[1]DB!BO391)),[1]DB!BO391)</f>
        <v>0</v>
      </c>
      <c r="BP391" s="25">
        <f>IF(B6=13,IF(OR(G391=1,I391=1),0,IF(E391=D391,U391,[1]DB!BP391)),[1]DB!BP391)</f>
        <v>0</v>
      </c>
      <c r="BQ391" s="25">
        <f>IF(B6=13,IF(OR(G391=1,I391=1),0,IF(E391=D391,X391,[1]DB!BQ391)),[1]DB!BQ391)</f>
        <v>0</v>
      </c>
      <c r="BR391" s="25">
        <f>IF(B6=13,IF(OR(G391=1,I391=1),0,IF(E391=D391,AD391,[1]DB!BR391)),[1]DB!BR391)</f>
        <v>0</v>
      </c>
      <c r="BS391" s="25">
        <f>IF(B6=13,IF(OR(G391=1,I391=1),0,IF(E391=D392,R391,[1]DB!BS391)),[1]DB!BS391)</f>
        <v>6</v>
      </c>
      <c r="BT391" s="25">
        <f>IF(B6=13,IF(OR(G391=1,I391=1),0,IF(E391=D392,U391,[1]DB!BT391)),[1]DB!BT391)</f>
        <v>6</v>
      </c>
      <c r="BU391" s="25">
        <f>IF(B6=13,IF(OR(G391=1,I391=1),0,IF(E391=D392,X391,[1]DB!BU391)),[1]DB!BU391)</f>
        <v>1</v>
      </c>
      <c r="BV391" s="25">
        <f>IF(B6=13,IF(OR(G391=1,I391=1),0,IF(E391=D392,AD391,[1]DB!BV391)),[1]DB!BV391)</f>
        <v>1</v>
      </c>
      <c r="BW391" s="25">
        <f>IF(B6=13,IF(OR(G391=1,I391=1),0,IF(E391=D393,R391,[1]DB!BW391)),[1]DB!BW391)</f>
        <v>4</v>
      </c>
      <c r="BX391" s="25">
        <f>IF(B6=13,IF(OR(G391=1,I391=1),0,IF(E391=D393,U391,[1]DB!BX391)),[1]DB!BX391)</f>
        <v>7</v>
      </c>
      <c r="BY391" s="25">
        <f>IF(B6=13,IF(OR(G391=1,I391=1),0,IF(E391=D393,X391,[1]DB!BY391)),[1]DB!BY391)</f>
        <v>0</v>
      </c>
      <c r="BZ391" s="25">
        <f>IF(B6=13,IF(OR(G391=1,I391=1),0,IF(E391=D393,AD391,[1]DB!BZ391)),[1]DB!BZ391)</f>
        <v>-1</v>
      </c>
      <c r="CA391" s="25">
        <f>(RANK(Y391,Y382:Y393,1)*169)+(RANK(S391,S382:S393,1)*13)+RANK(V391,V382:V393,0)</f>
        <v>900</v>
      </c>
      <c r="CB391" s="25">
        <f>RANK(CA391,CA382:CA393,1)</f>
        <v>5</v>
      </c>
      <c r="CC391" s="25">
        <f>IF(CB391=CB382,AE391,0)+IF(CB391=CB383,AI391,0)+IF(CB391=CB384,AM391,0)+IF(CB391=CB385,AQ391,0)+IF(CB391=CB386,AU391,0)+IF(CB391=CB387,AY391,0)+IF(CB391=CB388,BC391,0)+IF(CB391=CB389,BG391,0)+IF(CB391=CB390,BK391,0)+IF(CB391=CB391,BO391,0)+IF(CB391=CB392,BS391,0)+IF(CB391=CB393,BW391,0)</f>
        <v>0</v>
      </c>
      <c r="CD391" s="25">
        <f>IF(CB391=CB382,AF391,0)+IF(CB391=CB383,AJ391,0)+IF(CB391=CB384,AN391,0)+IF(CB391=CB385,AR391,0)+IF(CB391=CB386,AV391,0)+IF(CB391=CB387,AZ391,0)+IF(CB391=CB388,BD391,0)+IF(CB391=CB389,BH391,0)+IF(CB391=CB390,BL391,0)+IF(CB391=CB391,BP391,0)+IF(CB391=CB392,BT391,0)+IF(CB391=CB393,BX391,0)</f>
        <v>0</v>
      </c>
      <c r="CE391" s="25">
        <f>IF(CB391=CB382,AG391,0)+IF(CB391=CB383,AK391,0)+IF(CB391=CB384,AO391,0)+IF(CB391=CB385,AS391,0)+IF(CB391=CB386,AW391,0)+IF(CB391=CB387,BA391,0)+IF(CB391=CB388,BE391,0)+IF(CB391=CB389,BI391,0)+IF(CB391=CB390,BM391,0)+IF(CB391=CB391,BQ391,0)+IF(CB391=CB392,BU391,0)+IF(CB391=CB393,BY391,0)</f>
        <v>0</v>
      </c>
      <c r="CF391" s="25">
        <f>(RANK(CE391,CE382:CE393,1)*169)+(RANK(CC391,CC382:CC393,1)*13)+RANK(CD391,CD382:CD393,0)</f>
        <v>183</v>
      </c>
      <c r="CG391" s="25">
        <f>CB391+(RANK(CF391,CF382:CF393,1)*0.01)</f>
        <v>5.01</v>
      </c>
      <c r="CH391" s="25">
        <f>IF(COUNTIF(CG382:CG393,CG391)=2,IF(CG391=CG382,1,0)+IF(CG391=CG383,2,0)+IF(CG391=CG384,3,0)+IF(CG391=CG385,4,0)+IF(CG391=CG386,5,0)+IF(CG391=CG387,6,0)+IF(CG391=CG388,7,0)+IF(CG391=CG389,8,0)+IF(CG391=CG390,9,0)+IF(CG391=CG391,10,0)+IF(CG391=CG392,11,0)+IF(CG391=CG393,12,0)-10,0)</f>
        <v>0</v>
      </c>
      <c r="CI391" s="25">
        <f t="shared" si="47"/>
        <v>0</v>
      </c>
      <c r="CJ391" s="25">
        <f t="shared" si="48"/>
        <v>5.01</v>
      </c>
      <c r="CK391" s="25">
        <f>(RANK(CJ391,CJ382:CJ393,1)*17850625)+(RANK(K391,K382:K393,0)*274625)+(RANK(M391,M382:M393,0)*4225)+(RANK(AC391,AC382:AC393,1)*65)+RANK(C391,C382:C393,0)</f>
        <v>89532043</v>
      </c>
      <c r="CL391" s="25">
        <f>RANK(CK391,CK382:CK393,0)</f>
        <v>8</v>
      </c>
    </row>
    <row r="392" spans="1:90" x14ac:dyDescent="0.15">
      <c r="A392" s="25" t="str">
        <f>[1]DB!A392</f>
        <v>Select</v>
      </c>
      <c r="B392" s="25" t="str">
        <f>[1]DB!B392</f>
        <v>Select (7)</v>
      </c>
      <c r="C392" s="25">
        <f>[1]DB!C392</f>
        <v>44</v>
      </c>
      <c r="D392" s="25">
        <f t="shared" si="44"/>
        <v>10</v>
      </c>
      <c r="E392" s="25">
        <f t="shared" si="49"/>
        <v>9</v>
      </c>
      <c r="F392" s="25">
        <f>[1]DB!G392</f>
        <v>0</v>
      </c>
      <c r="G392" s="25">
        <f>IF(B6=13,DGET(A11:K75,"Dis E",X526:X527),F392)</f>
        <v>0</v>
      </c>
      <c r="H392" s="25">
        <f>[1]DB!I392</f>
        <v>0</v>
      </c>
      <c r="I392" s="25">
        <f>IF(B6=13,DGET(A11:K75,"Udm E",X526:X527),H392)</f>
        <v>0</v>
      </c>
      <c r="J392" s="25">
        <f>[1]DB!K392</f>
        <v>0</v>
      </c>
      <c r="K392" s="25">
        <f>IF(B6=13,DGET(A11:K75,"MR E",X526:X527),J392)</f>
        <v>0</v>
      </c>
      <c r="L392" s="25">
        <f>[1]DB!M392</f>
        <v>0</v>
      </c>
      <c r="M392" s="25">
        <f>IF(B6=13,DGET(A11:K75,"Res E",X526:X527),L392)</f>
        <v>0</v>
      </c>
      <c r="N392" s="25">
        <f>[1]DB!O392</f>
        <v>9</v>
      </c>
      <c r="O392" s="25">
        <f>IF(B6=13,IF(AND(G392=0,I392=0),N392+1,0),N392)</f>
        <v>10</v>
      </c>
      <c r="P392" s="25">
        <f>[1]DB!S392</f>
        <v>62</v>
      </c>
      <c r="Q392" s="25">
        <f>IF(A392="",0,DGET(A11:AF75,"Total",X526:X527))</f>
        <v>6</v>
      </c>
      <c r="R392" s="25">
        <f>IF(A392="",0,DGET(A11:AF75,"ES N",X526:X527))</f>
        <v>6</v>
      </c>
      <c r="S392" s="25">
        <f>IF(B6=13,IF(OR(G392=1,I392=1),0,P392+R392),P392)</f>
        <v>68</v>
      </c>
      <c r="T392" s="25">
        <f>[1]DB!V392</f>
        <v>59</v>
      </c>
      <c r="U392" s="25">
        <f>IF(A392="",0,DGET(A381:Q393,"Total N",X546:X547))</f>
        <v>4</v>
      </c>
      <c r="V392" s="25">
        <f>IF(B6=13,IF(OR(G392=1,I392=1),0,T392+U392),T392)</f>
        <v>63</v>
      </c>
      <c r="W392" s="25">
        <f>[1]DB!Y392</f>
        <v>16</v>
      </c>
      <c r="X392" s="25">
        <f t="shared" si="45"/>
        <v>3</v>
      </c>
      <c r="Y392" s="25">
        <f>IF(B6=13,IF(OR(G392=1,I392=1),0,W392+X392),W392)</f>
        <v>19</v>
      </c>
      <c r="Z392" s="25">
        <f>[1]DB!AC392</f>
        <v>12</v>
      </c>
      <c r="AA392" s="25">
        <f>IF(A392="",0,DGET(A11:AF75,"BU Pl.",X526:X527))</f>
        <v>50</v>
      </c>
      <c r="AB392" s="25">
        <f t="shared" si="46"/>
        <v>3262</v>
      </c>
      <c r="AC392" s="25">
        <f>IF(B6=13,RANK(AB392,AB382:AB393,1),Z392)</f>
        <v>9</v>
      </c>
      <c r="AD392" s="25">
        <f>IF(B6=13,IF(AA392&gt;DGET(A381:AC393,"BU N",X546:X547),1,IF(AA392=DGET(A381:AC393,"BU N",X546:X547),0,-1)),0)</f>
        <v>1</v>
      </c>
      <c r="AE392" s="25">
        <f>IF(B6=13,IF(OR(G392=1,I392=1),0,IF(E392=D382,R392,[1]DB!AE392)),[1]DB!AE392)</f>
        <v>7</v>
      </c>
      <c r="AF392" s="25">
        <f>IF(B6=13,IF(OR(G392=1,I392=1),0,IF(E392=D382,U392,[1]DB!AF392)),[1]DB!AF392)</f>
        <v>7</v>
      </c>
      <c r="AG392" s="25">
        <f>IF(B6=13,IF(OR(G392=1,I392=1),0,IF(E392=D382,X392,[1]DB!AG392)),[1]DB!AG392)</f>
        <v>1</v>
      </c>
      <c r="AH392" s="25">
        <f>IF(B6=13,IF(OR(G392=1,I392=1),0,IF(E392=D382,AD392,[1]DB!AH392)),[1]DB!AH392)</f>
        <v>-1</v>
      </c>
      <c r="AI392" s="25">
        <f>IF(B6=13,IF(OR(G392=1,I392=1),0,IF(E392=D383,R392,[1]DB!AI392)),[1]DB!AI392)</f>
        <v>0</v>
      </c>
      <c r="AJ392" s="25">
        <f>IF(B6=13,IF(OR(G392=1,I392=1),0,IF(E392=D383,U392,[1]DB!AJ392)),[1]DB!AJ392)</f>
        <v>0</v>
      </c>
      <c r="AK392" s="25">
        <f>IF(B6=13,IF(OR(G392=1,I392=1),0,IF(E392=D383,X392,[1]DB!AK392)),[1]DB!AK392)</f>
        <v>0</v>
      </c>
      <c r="AL392" s="25">
        <f>IF(B6=13,IF(OR(G392=1,I392=1),0,IF(E392=D383,AD392,[1]DB!AL392)),[1]DB!AL392)</f>
        <v>0</v>
      </c>
      <c r="AM392" s="25">
        <f>IF(B6=13,IF(OR(G392=1,I392=1),0,IF(E392=D384,R392,[1]DB!AM392)),[1]DB!AM392)</f>
        <v>6</v>
      </c>
      <c r="AN392" s="25">
        <f>IF(B6=13,IF(OR(G392=1,I392=1),0,IF(E392=D384,U392,[1]DB!AN392)),[1]DB!AN392)</f>
        <v>8</v>
      </c>
      <c r="AO392" s="25">
        <f>IF(B6=13,IF(OR(G392=1,I392=1),0,IF(E392=D384,X392,[1]DB!AO392)),[1]DB!AO392)</f>
        <v>0</v>
      </c>
      <c r="AP392" s="25">
        <f>IF(B6=13,IF(OR(G392=1,I392=1),0,IF(E392=D384,AD392,[1]DB!AP392)),[1]DB!AP392)</f>
        <v>-1</v>
      </c>
      <c r="AQ392" s="25">
        <f>IF(B6=13,IF(OR(G392=1,I392=1),0,IF(E392=D385,R392,[1]DB!AQ392)),[1]DB!AQ392)</f>
        <v>6</v>
      </c>
      <c r="AR392" s="25">
        <f>IF(B6=13,IF(OR(G392=1,I392=1),0,IF(E392=D385,U392,[1]DB!AR392)),[1]DB!AR392)</f>
        <v>5</v>
      </c>
      <c r="AS392" s="25">
        <f>IF(B6=13,IF(OR(G392=1,I392=1),0,IF(E392=D385,X392,[1]DB!AS392)),[1]DB!AS392)</f>
        <v>3</v>
      </c>
      <c r="AT392" s="25">
        <f>IF(B6=13,IF(OR(G392=1,I392=1),0,IF(E392=D385,AD392,[1]DB!AT392)),[1]DB!AT392)</f>
        <v>1</v>
      </c>
      <c r="AU392" s="25">
        <f>IF(B6=13,IF(OR(G392=1,I392=1),0,IF(E392=D386,R392,[1]DB!AU392)),[1]DB!AU392)</f>
        <v>8</v>
      </c>
      <c r="AV392" s="25">
        <f>IF(B6=13,IF(OR(G392=1,I392=1),0,IF(E392=D386,U392,[1]DB!AV392)),[1]DB!AV392)</f>
        <v>7</v>
      </c>
      <c r="AW392" s="25">
        <f>IF(B6=13,IF(OR(G392=1,I392=1),0,IF(E392=D386,X392,[1]DB!AW392)),[1]DB!AW392)</f>
        <v>3</v>
      </c>
      <c r="AX392" s="25">
        <f>IF(B6=13,IF(OR(G392=1,I392=1),0,IF(E392=D386,AD392,[1]DB!AX392)),[1]DB!AX392)</f>
        <v>1</v>
      </c>
      <c r="AY392" s="25">
        <f>IF(B6=13,IF(OR(G392=1,I392=1),0,IF(E392=D387,R392,[1]DB!AY392)),[1]DB!AY392)</f>
        <v>8</v>
      </c>
      <c r="AZ392" s="25">
        <f>IF(B6=13,IF(OR(G392=1,I392=1),0,IF(E392=D387,U392,[1]DB!AZ392)),[1]DB!AZ392)</f>
        <v>8</v>
      </c>
      <c r="BA392" s="25">
        <f>IF(B6=13,IF(OR(G392=1,I392=1),0,IF(E392=D387,X392,[1]DB!BA392)),[1]DB!BA392)</f>
        <v>1</v>
      </c>
      <c r="BB392" s="25">
        <f>IF(B6=13,IF(OR(G392=1,I392=1),0,IF(E392=D387,AD392,[1]DB!BB392)),[1]DB!BB392)</f>
        <v>0</v>
      </c>
      <c r="BC392" s="25">
        <f>IF(B6=13,IF(OR(G392=1,I392=1),0,IF(E392=D388,R392,[1]DB!BC392)),[1]DB!BC392)</f>
        <v>9</v>
      </c>
      <c r="BD392" s="25">
        <f>IF(B6=13,IF(OR(G392=1,I392=1),0,IF(E392=D388,U392,[1]DB!BD392)),[1]DB!BD392)</f>
        <v>7</v>
      </c>
      <c r="BE392" s="25">
        <f>IF(B6=13,IF(OR(G392=1,I392=1),0,IF(E392=D388,X392,[1]DB!BE392)),[1]DB!BE392)</f>
        <v>3</v>
      </c>
      <c r="BF392" s="25">
        <f>IF(B6=13,IF(OR(G392=1,I392=1),0,IF(E392=D388,AD392,[1]DB!BF392)),[1]DB!BF392)</f>
        <v>1</v>
      </c>
      <c r="BG392" s="25">
        <f>IF(B6=13,IF(OR(G392=1,I392=1),0,IF(E392=D389,R392,[1]DB!BG392)),[1]DB!BG392)</f>
        <v>6</v>
      </c>
      <c r="BH392" s="25">
        <f>IF(B6=13,IF(OR(G392=1,I392=1),0,IF(E392=D389,U392,[1]DB!BH392)),[1]DB!BH392)</f>
        <v>6</v>
      </c>
      <c r="BI392" s="25">
        <f>IF(B6=13,IF(OR(G392=1,I392=1),0,IF(E392=D389,X392,[1]DB!BI392)),[1]DB!BI392)</f>
        <v>1</v>
      </c>
      <c r="BJ392" s="25">
        <f>IF(B6=13,IF(OR(G392=1,I392=1),0,IF(E392=D389,AD392,[1]DB!BJ392)),[1]DB!BJ392)</f>
        <v>0</v>
      </c>
      <c r="BK392" s="25">
        <f>IF(B6=13,IF(OR(G392=1,I392=1),0,IF(E392=D390,R392,[1]DB!BK392)),[1]DB!BK392)</f>
        <v>6</v>
      </c>
      <c r="BL392" s="25">
        <f>IF(B6=13,IF(OR(G392=1,I392=1),0,IF(E392=D390,U392,[1]DB!BL392)),[1]DB!BL392)</f>
        <v>4</v>
      </c>
      <c r="BM392" s="25">
        <f>IF(B6=13,IF(OR(G392=1,I392=1),0,IF(E392=D390,X392,[1]DB!BM392)),[1]DB!BM392)</f>
        <v>3</v>
      </c>
      <c r="BN392" s="25">
        <f>IF(B6=13,IF(OR(G392=1,I392=1),0,IF(E392=D390,AD392,[1]DB!BN392)),[1]DB!BN392)</f>
        <v>1</v>
      </c>
      <c r="BO392" s="25">
        <f>IF(B6=13,IF(OR(G392=1,I392=1),0,IF(E392=D391,R392,[1]DB!BO392)),[1]DB!BO392)</f>
        <v>6</v>
      </c>
      <c r="BP392" s="25">
        <f>IF(B6=13,IF(OR(G392=1,I392=1),0,IF(E392=D391,U392,[1]DB!BP392)),[1]DB!BP392)</f>
        <v>6</v>
      </c>
      <c r="BQ392" s="25">
        <f>IF(B6=13,IF(OR(G392=1,I392=1),0,IF(E392=D391,X392,[1]DB!BQ392)),[1]DB!BQ392)</f>
        <v>1</v>
      </c>
      <c r="BR392" s="25">
        <f>IF(B6=13,IF(OR(G392=1,I392=1),0,IF(E392=D391,AD392,[1]DB!BR392)),[1]DB!BR392)</f>
        <v>-1</v>
      </c>
      <c r="BS392" s="25">
        <f>IF(B6=13,IF(OR(G392=1,I392=1),0,IF(E392=D392,R392,[1]DB!BS392)),[1]DB!BS392)</f>
        <v>0</v>
      </c>
      <c r="BT392" s="25">
        <f>IF(B6=13,IF(OR(G392=1,I392=1),0,IF(E392=D392,U392,[1]DB!BT392)),[1]DB!BT392)</f>
        <v>0</v>
      </c>
      <c r="BU392" s="25">
        <f>IF(B6=13,IF(OR(G392=1,I392=1),0,IF(E392=D392,X392,[1]DB!BU392)),[1]DB!BU392)</f>
        <v>0</v>
      </c>
      <c r="BV392" s="25">
        <f>IF(B6=13,IF(OR(G392=1,I392=1),0,IF(E392=D392,AD392,[1]DB!BV392)),[1]DB!BV392)</f>
        <v>0</v>
      </c>
      <c r="BW392" s="25">
        <f>IF(B6=13,IF(OR(G392=1,I392=1),0,IF(E392=D393,R392,[1]DB!BW392)),[1]DB!BW392)</f>
        <v>6</v>
      </c>
      <c r="BX392" s="25">
        <f>IF(B6=13,IF(OR(G392=1,I392=1),0,IF(E392=D393,U392,[1]DB!BX392)),[1]DB!BX392)</f>
        <v>5</v>
      </c>
      <c r="BY392" s="25">
        <f>IF(B6=13,IF(OR(G392=1,I392=1),0,IF(E392=D393,X392,[1]DB!BY392)),[1]DB!BY392)</f>
        <v>3</v>
      </c>
      <c r="BZ392" s="25">
        <f>IF(B6=13,IF(OR(G392=1,I392=1),0,IF(E392=D393,AD392,[1]DB!BZ392)),[1]DB!BZ392)</f>
        <v>1</v>
      </c>
      <c r="CA392" s="25">
        <f>(RANK(Y392,Y382:Y393,1)*169)+(RANK(S392,S382:S393,1)*13)+RANK(V392,V382:V393,0)</f>
        <v>2181</v>
      </c>
      <c r="CB392" s="25">
        <f>RANK(CA392,CA382:CA393,1)</f>
        <v>12</v>
      </c>
      <c r="CC392" s="25">
        <f>IF(CB392=CB382,AE392,0)+IF(CB392=CB383,AI392,0)+IF(CB392=CB384,AM392,0)+IF(CB392=CB385,AQ392,0)+IF(CB392=CB386,AU392,0)+IF(CB392=CB387,AY392,0)+IF(CB392=CB388,BC392,0)+IF(CB392=CB389,BG392,0)+IF(CB392=CB390,BK392,0)+IF(CB392=CB391,BO392,0)+IF(CB392=CB392,BS392,0)+IF(CB392=CB393,BW392,0)</f>
        <v>0</v>
      </c>
      <c r="CD392" s="25">
        <f>IF(CB392=CB382,AF392,0)+IF(CB392=CB383,AJ392,0)+IF(CB392=CB384,AN392,0)+IF(CB392=CB385,AR392,0)+IF(CB392=CB386,AV392,0)+IF(CB392=CB387,AZ392,0)+IF(CB392=CB388,BD392,0)+IF(CB392=CB389,BH392,0)+IF(CB392=CB390,BL392,0)+IF(CB392=CB391,BP392,0)+IF(CB392=CB392,BT392,0)+IF(CB392=CB393,BX392,0)</f>
        <v>0</v>
      </c>
      <c r="CE392" s="25">
        <f>IF(CB392=CB382,AG392,0)+IF(CB392=CB383,AK392,0)+IF(CB392=CB384,AO392,0)+IF(CB392=CB385,AS392,0)+IF(CB392=CB386,AW392,0)+IF(CB392=CB387,BA392,0)+IF(CB392=CB388,BE392,0)+IF(CB392=CB389,BI392,0)+IF(CB392=CB390,BM392,0)+IF(CB392=CB391,BQ392,0)+IF(CB392=CB392,BU392,0)+IF(CB392=CB393,BY392,0)</f>
        <v>0</v>
      </c>
      <c r="CF392" s="25">
        <f>(RANK(CE392,CE382:CE393,1)*169)+(RANK(CC392,CC382:CC393,1)*13)+RANK(CD392,CD382:CD393,0)</f>
        <v>183</v>
      </c>
      <c r="CG392" s="25">
        <f>CB392+(RANK(CF392,CF382:CF393,1)*0.01)</f>
        <v>12.01</v>
      </c>
      <c r="CH392" s="25">
        <f>IF(COUNTIF(CG382:CG393,CG392)=2,IF(CG392=CG382,1,0)+IF(CG392=CG383,2,0)+IF(CG392=CG384,3,0)+IF(CG392=CG385,4,0)+IF(CG392=CG386,5,0)+IF(CG392=CG387,6,0)+IF(CG392=CG388,7,0)+IF(CG392=CG389,8,0)+IF(CG392=CG390,9,0)+IF(CG392=CG391,10,0)+IF(CG392=CG392,11,0)+IF(CG392=CG393,12,0)-11,0)</f>
        <v>0</v>
      </c>
      <c r="CI392" s="25">
        <f t="shared" si="47"/>
        <v>0</v>
      </c>
      <c r="CJ392" s="25">
        <f t="shared" si="48"/>
        <v>12.01</v>
      </c>
      <c r="CK392" s="25">
        <f>(RANK(CJ392,CJ382:CJ393,1)*17850625)+(RANK(K392,K382:K393,0)*274625)+(RANK(M392,M382:M393,0)*4225)+(RANK(AC392,AC382:AC393,1)*65)+RANK(C392,C382:C393,0)</f>
        <v>214486937</v>
      </c>
      <c r="CL392" s="25">
        <f>RANK(CK392,CK382:CK393,0)</f>
        <v>1</v>
      </c>
    </row>
    <row r="393" spans="1:90" x14ac:dyDescent="0.15">
      <c r="A393" s="25" t="str">
        <f>[1]DB!A393</f>
        <v>Laplace</v>
      </c>
      <c r="B393" s="25" t="str">
        <f>[1]DB!B393</f>
        <v>Laplace (7)</v>
      </c>
      <c r="C393" s="25">
        <f>[1]DB!C393</f>
        <v>26</v>
      </c>
      <c r="D393" s="25">
        <f t="shared" si="44"/>
        <v>8</v>
      </c>
      <c r="E393" s="25">
        <f t="shared" si="49"/>
        <v>7</v>
      </c>
      <c r="F393" s="25">
        <f>[1]DB!G393</f>
        <v>0</v>
      </c>
      <c r="G393" s="25">
        <f>IF(B6=13,DGET(A11:K75,"Dis E",Y526:Y527),F393)</f>
        <v>0</v>
      </c>
      <c r="H393" s="25">
        <f>[1]DB!I393</f>
        <v>0</v>
      </c>
      <c r="I393" s="25">
        <f>IF(B6=13,DGET(A11:K75,"Udm E",Y526:Y527),H393)</f>
        <v>0</v>
      </c>
      <c r="J393" s="25">
        <f>[1]DB!K393</f>
        <v>0</v>
      </c>
      <c r="K393" s="25">
        <f>IF(B6=13,DGET(A11:K75,"MR E",Y526:Y527),J393)</f>
        <v>0</v>
      </c>
      <c r="L393" s="25">
        <f>[1]DB!M393</f>
        <v>0</v>
      </c>
      <c r="M393" s="25">
        <f>IF(B6=13,DGET(A11:K75,"Res E",Y526:Y527),L393)</f>
        <v>0</v>
      </c>
      <c r="N393" s="25">
        <f>[1]DB!O393</f>
        <v>9</v>
      </c>
      <c r="O393" s="25">
        <f>IF(B6=13,IF(AND(G393=0,I393=0),N393+1,0),N393)</f>
        <v>10</v>
      </c>
      <c r="P393" s="25">
        <f>[1]DB!S393</f>
        <v>59</v>
      </c>
      <c r="Q393" s="25">
        <f>IF(A393="",0,DGET(A11:AF75,"Total",Y526:Y527))</f>
        <v>4</v>
      </c>
      <c r="R393" s="25">
        <f>IF(A393="",0,DGET(A11:AF75,"ES N",Y526:Y527))</f>
        <v>4</v>
      </c>
      <c r="S393" s="25">
        <f>IF(B6=13,IF(OR(G393=1,I393=1),0,P393+R393),P393)</f>
        <v>63</v>
      </c>
      <c r="T393" s="25">
        <f>[1]DB!V393</f>
        <v>60</v>
      </c>
      <c r="U393" s="25">
        <f>IF(A393="",0,DGET(A381:Q393,"Total N",Y546:Y547))</f>
        <v>5</v>
      </c>
      <c r="V393" s="25">
        <f>IF(B6=13,IF(OR(G393=1,I393=1),0,T393+U393),T393)</f>
        <v>65</v>
      </c>
      <c r="W393" s="25">
        <f>[1]DB!Y393</f>
        <v>8</v>
      </c>
      <c r="X393" s="25">
        <f t="shared" si="45"/>
        <v>0</v>
      </c>
      <c r="Y393" s="25">
        <f>IF(B6=13,IF(OR(G393=1,I393=1),0,W393+X393),W393)</f>
        <v>8</v>
      </c>
      <c r="Z393" s="25">
        <f>[1]DB!AC393</f>
        <v>2</v>
      </c>
      <c r="AA393" s="25">
        <f>IF(A393="",0,DGET(A11:AF75,"BU Pl.",Y526:Y527))</f>
        <v>13</v>
      </c>
      <c r="AB393" s="25">
        <f t="shared" si="46"/>
        <v>847</v>
      </c>
      <c r="AC393" s="25">
        <f>IF(B6=13,RANK(AB393,AB382:AB393,1),Z393)</f>
        <v>2</v>
      </c>
      <c r="AD393" s="25">
        <f>IF(B6=13,IF(AA393&gt;DGET(A381:AC393,"BU N",Y546:Y547),1,IF(AA393=DGET(A381:AC393,"BU N",Y546:Y547),0,-1)),0)</f>
        <v>-1</v>
      </c>
      <c r="AE393" s="25">
        <f>IF(B6=13,IF(OR(G393=1,I393=1),0,IF(E393=D382,R393,[1]DB!AE393)),[1]DB!AE393)</f>
        <v>6</v>
      </c>
      <c r="AF393" s="25">
        <f>IF(B6=13,IF(OR(G393=1,I393=1),0,IF(E393=D382,U393,[1]DB!AF393)),[1]DB!AF393)</f>
        <v>7</v>
      </c>
      <c r="AG393" s="25">
        <f>IF(B6=13,IF(OR(G393=1,I393=1),0,IF(E393=D382,X393,[1]DB!AG393)),[1]DB!AG393)</f>
        <v>0</v>
      </c>
      <c r="AH393" s="25">
        <f>IF(B6=13,IF(OR(G393=1,I393=1),0,IF(E393=D382,AD393,[1]DB!AH393)),[1]DB!AH393)</f>
        <v>-1</v>
      </c>
      <c r="AI393" s="25">
        <f>IF(B6=13,IF(OR(G393=1,I393=1),0,IF(E393=D383,R393,[1]DB!AI393)),[1]DB!AI393)</f>
        <v>6</v>
      </c>
      <c r="AJ393" s="25">
        <f>IF(B6=13,IF(OR(G393=1,I393=1),0,IF(E393=D383,U393,[1]DB!AJ393)),[1]DB!AJ393)</f>
        <v>6</v>
      </c>
      <c r="AK393" s="25">
        <f>IF(B6=13,IF(OR(G393=1,I393=1),0,IF(E393=D383,X393,[1]DB!AK393)),[1]DB!AK393)</f>
        <v>1</v>
      </c>
      <c r="AL393" s="25">
        <f>IF(B6=13,IF(OR(G393=1,I393=1),0,IF(E393=D383,AD393,[1]DB!AL393)),[1]DB!AL393)</f>
        <v>1</v>
      </c>
      <c r="AM393" s="25">
        <f>IF(B6=13,IF(OR(G393=1,I393=1),0,IF(E393=D384,R393,[1]DB!AM393)),[1]DB!AM393)</f>
        <v>8</v>
      </c>
      <c r="AN393" s="25">
        <f>IF(B6=13,IF(OR(G393=1,I393=1),0,IF(E393=D384,U393,[1]DB!AN393)),[1]DB!AN393)</f>
        <v>7</v>
      </c>
      <c r="AO393" s="25">
        <f>IF(B6=13,IF(OR(G393=1,I393=1),0,IF(E393=D384,X393,[1]DB!AO393)),[1]DB!AO393)</f>
        <v>3</v>
      </c>
      <c r="AP393" s="25">
        <f>IF(B6=13,IF(OR(G393=1,I393=1),0,IF(E393=D384,AD393,[1]DB!AP393)),[1]DB!AP393)</f>
        <v>1</v>
      </c>
      <c r="AQ393" s="25">
        <f>IF(B6=13,IF(OR(G393=1,I393=1),0,IF(E393=D385,R393,[1]DB!AQ393)),[1]DB!AQ393)</f>
        <v>5</v>
      </c>
      <c r="AR393" s="25">
        <f>IF(B6=13,IF(OR(G393=1,I393=1),0,IF(E393=D385,U393,[1]DB!AR393)),[1]DB!AR393)</f>
        <v>6</v>
      </c>
      <c r="AS393" s="25">
        <f>IF(B6=13,IF(OR(G393=1,I393=1),0,IF(E393=D385,X393,[1]DB!AS393)),[1]DB!AS393)</f>
        <v>0</v>
      </c>
      <c r="AT393" s="25">
        <f>IF(B6=13,IF(OR(G393=1,I393=1),0,IF(E393=D385,AD393,[1]DB!AT393)),[1]DB!AT393)</f>
        <v>-1</v>
      </c>
      <c r="AU393" s="25">
        <f>IF(B6=13,IF(OR(G393=1,I393=1),0,IF(E393=D386,R393,[1]DB!AU393)),[1]DB!AU393)</f>
        <v>7</v>
      </c>
      <c r="AV393" s="25">
        <f>IF(B6=13,IF(OR(G393=1,I393=1),0,IF(E393=D386,U393,[1]DB!AV393)),[1]DB!AV393)</f>
        <v>8</v>
      </c>
      <c r="AW393" s="25">
        <f>IF(B6=13,IF(OR(G393=1,I393=1),0,IF(E393=D386,X393,[1]DB!AW393)),[1]DB!AW393)</f>
        <v>0</v>
      </c>
      <c r="AX393" s="25">
        <f>IF(B6=13,IF(OR(G393=1,I393=1),0,IF(E393=D386,AD393,[1]DB!AX393)),[1]DB!AX393)</f>
        <v>-1</v>
      </c>
      <c r="AY393" s="25">
        <f>IF(B6=13,IF(OR(G393=1,I393=1),0,IF(E393=D387,R393,[1]DB!AY393)),[1]DB!AY393)</f>
        <v>7</v>
      </c>
      <c r="AZ393" s="25">
        <f>IF(B6=13,IF(OR(G393=1,I393=1),0,IF(E393=D387,U393,[1]DB!AZ393)),[1]DB!AZ393)</f>
        <v>8</v>
      </c>
      <c r="BA393" s="25">
        <f>IF(B6=13,IF(OR(G393=1,I393=1),0,IF(E393=D387,X393,[1]DB!BA393)),[1]DB!BA393)</f>
        <v>0</v>
      </c>
      <c r="BB393" s="25">
        <f>IF(B6=13,IF(OR(G393=1,I393=1),0,IF(E393=D387,AD393,[1]DB!BB393)),[1]DB!BB393)</f>
        <v>-1</v>
      </c>
      <c r="BC393" s="25">
        <f>IF(B6=13,IF(OR(G393=1,I393=1),0,IF(E393=D388,R393,[1]DB!BC393)),[1]DB!BC393)</f>
        <v>4</v>
      </c>
      <c r="BD393" s="25">
        <f>IF(B6=13,IF(OR(G393=1,I393=1),0,IF(E393=D388,U393,[1]DB!BD393)),[1]DB!BD393)</f>
        <v>5</v>
      </c>
      <c r="BE393" s="25">
        <f>IF(B6=13,IF(OR(G393=1,I393=1),0,IF(E393=D388,X393,[1]DB!BE393)),[1]DB!BE393)</f>
        <v>0</v>
      </c>
      <c r="BF393" s="25">
        <f>IF(B6=13,IF(OR(G393=1,I393=1),0,IF(E393=D388,AD393,[1]DB!BF393)),[1]DB!BF393)</f>
        <v>-1</v>
      </c>
      <c r="BG393" s="25">
        <f>IF(B6=13,IF(OR(G393=1,I393=1),0,IF(E393=D389,R393,[1]DB!BG393)),[1]DB!BG393)</f>
        <v>8</v>
      </c>
      <c r="BH393" s="25">
        <f>IF(B6=13,IF(OR(G393=1,I393=1),0,IF(E393=D389,U393,[1]DB!BH393)),[1]DB!BH393)</f>
        <v>8</v>
      </c>
      <c r="BI393" s="25">
        <f>IF(B6=13,IF(OR(G393=1,I393=1),0,IF(E393=D389,X393,[1]DB!BI393)),[1]DB!BI393)</f>
        <v>1</v>
      </c>
      <c r="BJ393" s="25">
        <f>IF(B6=13,IF(OR(G393=1,I393=1),0,IF(E393=D389,AD393,[1]DB!BJ393)),[1]DB!BJ393)</f>
        <v>0</v>
      </c>
      <c r="BK393" s="25">
        <f>IF(B6=13,IF(OR(G393=1,I393=1),0,IF(E393=D390,R393,[1]DB!BK393)),[1]DB!BK393)</f>
        <v>0</v>
      </c>
      <c r="BL393" s="25">
        <f>IF(B6=13,IF(OR(G393=1,I393=1),0,IF(E393=D390,U393,[1]DB!BL393)),[1]DB!BL393)</f>
        <v>0</v>
      </c>
      <c r="BM393" s="25">
        <f>IF(B6=13,IF(OR(G393=1,I393=1),0,IF(E393=D390,X393,[1]DB!BM393)),[1]DB!BM393)</f>
        <v>0</v>
      </c>
      <c r="BN393" s="25">
        <f>IF(B6=13,IF(OR(G393=1,I393=1),0,IF(E393=D390,AD393,[1]DB!BN393)),[1]DB!BN393)</f>
        <v>0</v>
      </c>
      <c r="BO393" s="25">
        <f>IF(B6=13,IF(OR(G393=1,I393=1),0,IF(E393=D391,R393,[1]DB!BO393)),[1]DB!BO393)</f>
        <v>7</v>
      </c>
      <c r="BP393" s="25">
        <f>IF(B6=13,IF(OR(G393=1,I393=1),0,IF(E393=D391,U393,[1]DB!BP393)),[1]DB!BP393)</f>
        <v>4</v>
      </c>
      <c r="BQ393" s="25">
        <f>IF(B6=13,IF(OR(G393=1,I393=1),0,IF(E393=D391,X393,[1]DB!BQ393)),[1]DB!BQ393)</f>
        <v>3</v>
      </c>
      <c r="BR393" s="25">
        <f>IF(B6=13,IF(OR(G393=1,I393=1),0,IF(E393=D391,AD393,[1]DB!BR393)),[1]DB!BR393)</f>
        <v>1</v>
      </c>
      <c r="BS393" s="25">
        <f>IF(B6=13,IF(OR(G393=1,I393=1),0,IF(E393=D392,R393,[1]DB!BS393)),[1]DB!BS393)</f>
        <v>5</v>
      </c>
      <c r="BT393" s="25">
        <f>IF(B6=13,IF(OR(G393=1,I393=1),0,IF(E393=D392,U393,[1]DB!BT393)),[1]DB!BT393)</f>
        <v>6</v>
      </c>
      <c r="BU393" s="25">
        <f>IF(B6=13,IF(OR(G393=1,I393=1),0,IF(E393=D392,X393,[1]DB!BU393)),[1]DB!BU393)</f>
        <v>0</v>
      </c>
      <c r="BV393" s="25">
        <f>IF(B6=13,IF(OR(G393=1,I393=1),0,IF(E393=D392,AD393,[1]DB!BV393)),[1]DB!BV393)</f>
        <v>-1</v>
      </c>
      <c r="BW393" s="25">
        <f>IF(B6=13,IF(OR(G393=1,I393=1),0,IF(E393=D393,R393,[1]DB!BW393)),[1]DB!BW393)</f>
        <v>0</v>
      </c>
      <c r="BX393" s="25">
        <f>IF(B6=13,IF(OR(G393=1,I393=1),0,IF(E393=D393,U393,[1]DB!BX393)),[1]DB!BX393)</f>
        <v>0</v>
      </c>
      <c r="BY393" s="25">
        <f>IF(B6=13,IF(OR(G393=1,I393=1),0,IF(E393=D393,X393,[1]DB!BY393)),[1]DB!BY393)</f>
        <v>0</v>
      </c>
      <c r="BZ393" s="25">
        <f>IF(B6=13,IF(OR(G393=1,I393=1),0,IF(E393=D393,AD393,[1]DB!BZ393)),[1]DB!BZ393)</f>
        <v>0</v>
      </c>
      <c r="CA393" s="25">
        <f>(RANK(Y393,Y382:Y393,1)*169)+(RANK(S393,S382:S393,1)*13)+RANK(V393,V382:V393,0)</f>
        <v>212</v>
      </c>
      <c r="CB393" s="25">
        <f>RANK(CA393,CA382:CA393,1)</f>
        <v>1</v>
      </c>
      <c r="CC393" s="25">
        <f>IF(CB393=CB382,AE393,0)+IF(CB393=CB383,AI393,0)+IF(CB393=CB384,AM393,0)+IF(CB393=CB385,AQ393,0)+IF(CB393=CB386,AU393,0)+IF(CB393=CB387,AY393,0)+IF(CB393=CB388,BC393,0)+IF(CB393=CB389,BG393,0)+IF(CB393=CB390,BK393,0)+IF(CB393=CB391,BO393,0)+IF(CB393=CB392,BS393,0)+IF(CB393=CB393,BW393,0)</f>
        <v>0</v>
      </c>
      <c r="CD393" s="25">
        <f>IF(CB393=CB382,AF393,0)+IF(CB393=CB383,AJ393,0)+IF(CB393=CB384,AN393,0)+IF(CB393=CB385,AR393,0)+IF(CB393=CB386,AV393,0)+IF(CB393=CB387,AZ393,0)+IF(CB393=CB388,BD393,0)+IF(CB393=CB389,BH393,0)+IF(CB393=CB390,BL393,0)+IF(CB393=CB391,BP393,0)+IF(CB393=CB392,BT393,0)+IF(CB393=CB393,BX393,0)</f>
        <v>0</v>
      </c>
      <c r="CE393" s="25">
        <f>IF(CB393=CB382,AG393,0)+IF(CB393=CB383,AK393,0)+IF(CB393=CB384,AO393,0)+IF(CB393=CB385,AS393,0)+IF(CB393=CB386,AW393,0)+IF(CB393=CB387,BA393,0)+IF(CB393=CB388,BE393,0)+IF(CB393=CB389,BI393,0)+IF(CB393=CB390,BM393,0)+IF(CB393=CB391,BQ393,0)+IF(CB393=CB392,BU393,0)+IF(CB393=CB393,BY393,0)</f>
        <v>0</v>
      </c>
      <c r="CF393" s="25">
        <f>(RANK(CE393,CE382:CE393,1)*169)+(RANK(CC393,CC382:CC393,1)*13)+RANK(CD393,CD382:CD393,0)</f>
        <v>183</v>
      </c>
      <c r="CG393" s="25">
        <f>CB393+(RANK(CF393,CF382:CF393,1)*0.01)</f>
        <v>1.01</v>
      </c>
      <c r="CH393" s="25">
        <f>IF(COUNTIF(CG382:CG393,CG393)=2,IF(CG393=CG382,1,0)+IF(CG393=CG383,2,0)+IF(CG393=CG384,3,0)+IF(CG393=CG385,4,0)+IF(CG393=CG386,5,0)+IF(CG393=CG387,6,0)+IF(CG393=CG388,7,0)+IF(CG393=CG389,8,0)+IF(CG393=CG390,9,0)+IF(CG393=CG391,10,0)+IF(CG393=CG392,11,0)+IF(CG393=CG393,12,0)-12,0)</f>
        <v>0</v>
      </c>
      <c r="CI393" s="25">
        <f t="shared" si="47"/>
        <v>0</v>
      </c>
      <c r="CJ393" s="25">
        <f t="shared" si="48"/>
        <v>1.01</v>
      </c>
      <c r="CK393" s="25">
        <f>(RANK(CJ393,CJ382:CJ393,1)*17850625)+(RANK(K393,K382:K393,0)*274625)+(RANK(M393,M382:M393,0)*4225)+(RANK(AC393,AC382:AC393,1)*65)+RANK(C393,C382:C393,0)</f>
        <v>18129612</v>
      </c>
      <c r="CL393" s="25">
        <f>RANK(CK393,CK382:CK393,0)</f>
        <v>12</v>
      </c>
    </row>
    <row r="394" spans="1:90" x14ac:dyDescent="0.15">
      <c r="A394" s="25" t="s">
        <v>17</v>
      </c>
      <c r="B394" s="25" t="s">
        <v>86</v>
      </c>
      <c r="C394" s="25" t="s">
        <v>45</v>
      </c>
      <c r="D394" s="25" t="s">
        <v>102</v>
      </c>
      <c r="E394" s="25" t="s">
        <v>103</v>
      </c>
      <c r="F394" s="25" t="s">
        <v>87</v>
      </c>
      <c r="G394" s="25" t="s">
        <v>88</v>
      </c>
      <c r="H394" s="25" t="s">
        <v>89</v>
      </c>
      <c r="I394" s="25" t="s">
        <v>90</v>
      </c>
      <c r="J394" s="25" t="s">
        <v>91</v>
      </c>
      <c r="K394" s="25" t="s">
        <v>92</v>
      </c>
      <c r="L394" s="25" t="s">
        <v>93</v>
      </c>
      <c r="M394" s="25" t="s">
        <v>94</v>
      </c>
      <c r="N394" s="25" t="s">
        <v>95</v>
      </c>
      <c r="O394" s="25" t="s">
        <v>96</v>
      </c>
      <c r="P394" s="25" t="s">
        <v>78</v>
      </c>
      <c r="Q394" s="25" t="s">
        <v>104</v>
      </c>
      <c r="R394" s="25" t="s">
        <v>73</v>
      </c>
      <c r="S394" s="25" t="s">
        <v>97</v>
      </c>
      <c r="T394" s="25" t="s">
        <v>98</v>
      </c>
      <c r="U394" s="25" t="s">
        <v>105</v>
      </c>
      <c r="V394" s="25" t="s">
        <v>99</v>
      </c>
      <c r="W394" s="25" t="s">
        <v>100</v>
      </c>
      <c r="X394" s="25" t="s">
        <v>106</v>
      </c>
      <c r="Y394" s="25" t="s">
        <v>101</v>
      </c>
      <c r="Z394" s="25" t="s">
        <v>107</v>
      </c>
      <c r="AA394" s="25" t="s">
        <v>79</v>
      </c>
      <c r="AB394" s="25" t="s">
        <v>109</v>
      </c>
      <c r="AC394" s="25" t="s">
        <v>108</v>
      </c>
      <c r="AD394" s="25" t="s">
        <v>110</v>
      </c>
      <c r="AE394" s="175" t="str">
        <f>A395</f>
        <v>Himbo</v>
      </c>
      <c r="AF394" s="175"/>
      <c r="AG394" s="175"/>
      <c r="AH394" s="106"/>
      <c r="AI394" s="175" t="str">
        <f>A396</f>
        <v>Steam</v>
      </c>
      <c r="AJ394" s="175"/>
      <c r="AK394" s="175"/>
      <c r="AL394" s="175"/>
      <c r="AM394" s="175" t="str">
        <f>A397</f>
        <v>Flinca</v>
      </c>
      <c r="AN394" s="175"/>
      <c r="AO394" s="175"/>
      <c r="AP394" s="175"/>
      <c r="AQ394" s="175" t="str">
        <f>A398</f>
        <v>Percy</v>
      </c>
      <c r="AR394" s="175"/>
      <c r="AS394" s="175"/>
      <c r="AT394" s="175"/>
      <c r="AU394" s="175" t="str">
        <f>A399</f>
        <v>Benbo</v>
      </c>
      <c r="AV394" s="175"/>
      <c r="AW394" s="175"/>
      <c r="AX394" s="175"/>
      <c r="AY394" s="175" t="str">
        <f>A400</f>
        <v>Randers</v>
      </c>
      <c r="AZ394" s="175"/>
      <c r="BA394" s="175"/>
      <c r="BB394" s="175"/>
      <c r="BC394" s="175" t="str">
        <f>A401</f>
        <v>Idskov</v>
      </c>
      <c r="BD394" s="175"/>
      <c r="BE394" s="175"/>
      <c r="BF394" s="175"/>
      <c r="BG394" s="175" t="str">
        <f>A402</f>
        <v>Højgård</v>
      </c>
      <c r="BH394" s="175"/>
      <c r="BI394" s="175"/>
      <c r="BJ394" s="175"/>
      <c r="BK394" s="175" t="str">
        <f>A403</f>
        <v>Kailua</v>
      </c>
      <c r="BL394" s="175"/>
      <c r="BM394" s="175"/>
      <c r="BN394" s="175"/>
      <c r="BO394" s="175" t="str">
        <f>A404</f>
        <v>Harry</v>
      </c>
      <c r="BP394" s="175"/>
      <c r="BQ394" s="175"/>
      <c r="BR394" s="175"/>
      <c r="BS394" s="175" t="str">
        <f>A405</f>
        <v>Zico</v>
      </c>
      <c r="BT394" s="175"/>
      <c r="BU394" s="175"/>
      <c r="BV394" s="175"/>
      <c r="BW394" s="175" t="str">
        <f>A406</f>
        <v>Murer</v>
      </c>
      <c r="BX394" s="175"/>
      <c r="BY394" s="175"/>
      <c r="BZ394" s="175"/>
      <c r="CA394" s="25" t="s">
        <v>111</v>
      </c>
      <c r="CB394" s="25" t="s">
        <v>112</v>
      </c>
      <c r="CC394" s="25" t="s">
        <v>25</v>
      </c>
      <c r="CD394" s="25" t="s">
        <v>26</v>
      </c>
      <c r="CE394" s="25" t="s">
        <v>113</v>
      </c>
      <c r="CF394" s="175" t="s">
        <v>114</v>
      </c>
      <c r="CG394" s="175"/>
      <c r="CH394" s="175">
        <v>2</v>
      </c>
      <c r="CI394" s="175"/>
      <c r="CJ394" s="106"/>
      <c r="CL394" s="25" t="s">
        <v>115</v>
      </c>
    </row>
    <row r="395" spans="1:90" x14ac:dyDescent="0.15">
      <c r="A395" s="25" t="str">
        <f>[1]DB!A395</f>
        <v>Himbo</v>
      </c>
      <c r="B395" s="25" t="str">
        <f>[1]DB!B395</f>
        <v>Himbo (8)</v>
      </c>
      <c r="C395" s="25">
        <f>[1]DB!C395</f>
        <v>19</v>
      </c>
      <c r="D395" s="25">
        <f>D382</f>
        <v>1</v>
      </c>
      <c r="E395" s="25">
        <f>IF(EVEN(D395)=D395,D395-1,D395+1)</f>
        <v>2</v>
      </c>
      <c r="F395" s="25">
        <f>[1]DB!G395</f>
        <v>0</v>
      </c>
      <c r="G395" s="25">
        <f>IF(B6=13,DGET(A11:K75,"Dis E",N528:N529),F395)</f>
        <v>0</v>
      </c>
      <c r="H395" s="25">
        <f>[1]DB!I395</f>
        <v>0</v>
      </c>
      <c r="I395" s="25">
        <f>IF(B6=13,DGET(A11:K75,"Udm E",N528:N529),H395)</f>
        <v>0</v>
      </c>
      <c r="J395" s="25">
        <f>[1]DB!K395</f>
        <v>0</v>
      </c>
      <c r="K395" s="25">
        <f>IF(B6=13,DGET(A11:K75,"MR E",N528:N529),J395)</f>
        <v>0</v>
      </c>
      <c r="L395" s="25">
        <f>[1]DB!M395</f>
        <v>0</v>
      </c>
      <c r="M395" s="25">
        <f>IF(B6=13,DGET(A11:K75,"Res E",N528:N529),L395)</f>
        <v>0</v>
      </c>
      <c r="N395" s="25">
        <f>[1]DB!O395</f>
        <v>9</v>
      </c>
      <c r="O395" s="25">
        <f>IF(B6=13,IF(AND(G395=0,I395=0),N395+1,0),N395)</f>
        <v>10</v>
      </c>
      <c r="P395" s="25">
        <f>[1]DB!S395</f>
        <v>62</v>
      </c>
      <c r="Q395" s="25">
        <f>IF(A395="",0,DGET(A11:AF75,"Total",N528:N529))</f>
        <v>5</v>
      </c>
      <c r="R395" s="25">
        <f>IF(A395="",0,DGET(A11:AF75,"ES N",N528:N529))</f>
        <v>5</v>
      </c>
      <c r="S395" s="25">
        <f>IF(B6=13,IF(OR(G395=1,I395=1),0,P395+R395),P395)</f>
        <v>67</v>
      </c>
      <c r="T395" s="25">
        <f>[1]DB!V395</f>
        <v>61</v>
      </c>
      <c r="U395" s="25">
        <f>IF(A395="",0,DGET(A394:Q406,"Total N",N546:N547))</f>
        <v>6</v>
      </c>
      <c r="V395" s="25">
        <f>IF(B6=13,IF(OR(G395=1,I395=1),0,T395+U395),T395)</f>
        <v>67</v>
      </c>
      <c r="W395" s="25">
        <f>[1]DB!Y395</f>
        <v>17</v>
      </c>
      <c r="X395" s="25">
        <f>IF(OR(G395=1,I395=1,J395&lt;&gt;K395),0,IF(R395&gt;U395,3,IF(R395=U395,1,0)))</f>
        <v>0</v>
      </c>
      <c r="Y395" s="25">
        <f>IF(B6=13,IF(OR(G395=1,I395=1),0,W395+X395),W395)</f>
        <v>17</v>
      </c>
      <c r="Z395" s="25">
        <f>[1]DB!AC395</f>
        <v>12</v>
      </c>
      <c r="AA395" s="25">
        <f>IF(A395="",0,DGET(A11:AF75,"BU Pl.",N528:N529))</f>
        <v>32</v>
      </c>
      <c r="AB395" s="25">
        <f>(AA395*65)+Z395</f>
        <v>2092</v>
      </c>
      <c r="AC395" s="25">
        <f>IF(B6=13,RANK(AB395,AB395:AB406,1),Z395)</f>
        <v>9</v>
      </c>
      <c r="AD395" s="25">
        <f>IF(B6=13,IF(AA395&gt;DGET(A394:AC406,"BU N",N546:N547),1,IF(AA395=DGET(A394:AC406,"BU N",N546:N547),0,-1)),0)</f>
        <v>-1</v>
      </c>
      <c r="AE395" s="25">
        <f>IF(B6=13,IF(OR(G395=1,I395=1),0,IF(E395=D395,R395,[1]DB!AE395)),[1]DB!AE395)</f>
        <v>0</v>
      </c>
      <c r="AF395" s="25">
        <f>IF(B6=13,IF(OR(G395=1,I395=1),0,IF(E395=D395,U395,[1]DB!AF395)),[1]DB!AF395)</f>
        <v>0</v>
      </c>
      <c r="AG395" s="25">
        <f>IF(B6=13,IF(OR(G395=1,I395=1),0,IF(E395=D395,X395,[1]DB!AG395)),[1]DB!AG395)</f>
        <v>0</v>
      </c>
      <c r="AH395" s="25">
        <f>IF(B6=13,IF(OR(G395=1,I395=1),0,IF(E395=D395,AD395,[1]DB!AH395)),[1]DB!AH395)</f>
        <v>0</v>
      </c>
      <c r="AI395" s="25">
        <f>IF(B6=13,IF(OR(G395=1,I395=1),0,IF(E395=D396,R395,[1]DB!AI395)),[1]DB!AI395)</f>
        <v>5</v>
      </c>
      <c r="AJ395" s="25">
        <f>IF(B6=13,IF(OR(G395=1,I395=1),0,IF(E395=D396,U395,[1]DB!AJ395)),[1]DB!AJ395)</f>
        <v>5</v>
      </c>
      <c r="AK395" s="25">
        <f>IF(B6=13,IF(OR(G395=1,I395=1),0,IF(E395=D396,X395,[1]DB!AK395)),[1]DB!AK395)</f>
        <v>1</v>
      </c>
      <c r="AL395" s="25">
        <f>IF(B6=13,IF(OR(G395=1,I395=1),0,IF(E395=D396,AD395,[1]DB!AL395)),[1]DB!AL395)</f>
        <v>-1</v>
      </c>
      <c r="AM395" s="25">
        <f>IF(B6=13,IF(OR(G395=1,I395=1),0,IF(E395=D397,R395,[1]DB!AM395)),[1]DB!AM395)</f>
        <v>7</v>
      </c>
      <c r="AN395" s="25">
        <f>IF(B6=13,IF(OR(G395=1,I395=1),0,IF(E395=D397,U395,[1]DB!AN395)),[1]DB!AN395)</f>
        <v>7</v>
      </c>
      <c r="AO395" s="25">
        <f>IF(B6=13,IF(OR(G395=1,I395=1),0,IF(E395=D397,X395,[1]DB!AO395)),[1]DB!AO395)</f>
        <v>1</v>
      </c>
      <c r="AP395" s="25">
        <f>IF(B6=13,IF(OR(G395=1,I395=1),0,IF(E395=D397,AD395,[1]DB!AP395)),[1]DB!AP395)</f>
        <v>1</v>
      </c>
      <c r="AQ395" s="25">
        <f>IF(B6=13,IF(OR(G395=1,I395=1),0,IF(E395=D398,R395,[1]DB!AQ395)),[1]DB!AQ395)</f>
        <v>0</v>
      </c>
      <c r="AR395" s="25">
        <f>IF(B6=13,IF(OR(G395=1,I395=1),0,IF(E395=D398,U395,[1]DB!AR395)),[1]DB!AR395)</f>
        <v>0</v>
      </c>
      <c r="AS395" s="25">
        <f>IF(B6=13,IF(OR(G395=1,I395=1),0,IF(E395=D398,X395,[1]DB!AS395)),[1]DB!AS395)</f>
        <v>0</v>
      </c>
      <c r="AT395" s="25">
        <f>IF(B6=13,IF(OR(G395=1,I395=1),0,IF(E395=D398,AD395,[1]DB!AT395)),[1]DB!AT395)</f>
        <v>0</v>
      </c>
      <c r="AU395" s="25">
        <f>IF(B6=13,IF(OR(G395=1,I395=1),0,IF(E395=D399,R395,[1]DB!AU395)),[1]DB!AU395)</f>
        <v>3</v>
      </c>
      <c r="AV395" s="25">
        <f>IF(B6=13,IF(OR(G395=1,I395=1),0,IF(E395=D399,U395,[1]DB!AV395)),[1]DB!AV395)</f>
        <v>6</v>
      </c>
      <c r="AW395" s="25">
        <f>IF(B6=13,IF(OR(G395=1,I395=1),0,IF(E395=D399,X395,[1]DB!AW395)),[1]DB!AW395)</f>
        <v>0</v>
      </c>
      <c r="AX395" s="25">
        <f>IF(B6=13,IF(OR(G395=1,I395=1),0,IF(E395=D399,AD395,[1]DB!AX395)),[1]DB!AX395)</f>
        <v>-1</v>
      </c>
      <c r="AY395" s="25">
        <f>IF(B6=13,IF(OR(G395=1,I395=1),0,IF(E395=D400,R395,[1]DB!AY395)),[1]DB!AY395)</f>
        <v>5</v>
      </c>
      <c r="AZ395" s="25">
        <f>IF(B6=13,IF(OR(G395=1,I395=1),0,IF(E395=D400,U395,[1]DB!AZ395)),[1]DB!AZ395)</f>
        <v>6</v>
      </c>
      <c r="BA395" s="25">
        <f>IF(B6=13,IF(OR(G395=1,I395=1),0,IF(E395=D400,X395,[1]DB!BA395)),[1]DB!BA395)</f>
        <v>0</v>
      </c>
      <c r="BB395" s="25">
        <f>IF(B6=13,IF(OR(G395=1,I395=1),0,IF(E395=D400,AD395,[1]DB!BB395)),[1]DB!BB395)</f>
        <v>-1</v>
      </c>
      <c r="BC395" s="25">
        <f>IF(B6=13,IF(OR(G395=1,I395=1),0,IF(E395=D401,R395,[1]DB!BC395)),[1]DB!BC395)</f>
        <v>7</v>
      </c>
      <c r="BD395" s="25">
        <f>IF(B6=13,IF(OR(G395=1,I395=1),0,IF(E395=D401,U395,[1]DB!BD395)),[1]DB!BD395)</f>
        <v>8</v>
      </c>
      <c r="BE395" s="25">
        <f>IF(B6=13,IF(OR(G395=1,I395=1),0,IF(E395=D401,X395,[1]DB!BE395)),[1]DB!BE395)</f>
        <v>0</v>
      </c>
      <c r="BF395" s="25">
        <f>IF(B6=13,IF(OR(G395=1,I395=1),0,IF(E395=D401,AD395,[1]DB!BF395)),[1]DB!BF395)</f>
        <v>-1</v>
      </c>
      <c r="BG395" s="25">
        <f>IF(B6=13,IF(OR(G395=1,I395=1),0,IF(E395=D402,R395,[1]DB!BG395)),[1]DB!BG395)</f>
        <v>9</v>
      </c>
      <c r="BH395" s="25">
        <f>IF(B6=13,IF(OR(G395=1,I395=1),0,IF(E395=D402,U395,[1]DB!BH395)),[1]DB!BH395)</f>
        <v>8</v>
      </c>
      <c r="BI395" s="25">
        <f>IF(B6=13,IF(OR(G395=1,I395=1),0,IF(E395=D402,X395,[1]DB!BI395)),[1]DB!BI395)</f>
        <v>3</v>
      </c>
      <c r="BJ395" s="25">
        <f>IF(B6=13,IF(OR(G395=1,I395=1),0,IF(E395=D402,AD395,[1]DB!BJ395)),[1]DB!BJ395)</f>
        <v>1</v>
      </c>
      <c r="BK395" s="25">
        <f>IF(B6=13,IF(OR(G395=1,I395=1),0,IF(E395=D403,R395,[1]DB!BK395)),[1]DB!BK395)</f>
        <v>8</v>
      </c>
      <c r="BL395" s="25">
        <f>IF(B6=13,IF(OR(G395=1,I395=1),0,IF(E395=D403,U395,[1]DB!BL395)),[1]DB!BL395)</f>
        <v>7</v>
      </c>
      <c r="BM395" s="25">
        <f>IF(B6=13,IF(OR(G395=1,I395=1),0,IF(E395=D403,X395,[1]DB!BM395)),[1]DB!BM395)</f>
        <v>3</v>
      </c>
      <c r="BN395" s="25">
        <f>IF(B6=13,IF(OR(G395=1,I395=1),0,IF(E395=D403,AD395,[1]DB!BN395)),[1]DB!BN395)</f>
        <v>1</v>
      </c>
      <c r="BO395" s="25">
        <f>IF(B6=13,IF(OR(G395=1,I395=1),0,IF(E395=D404,R395,[1]DB!BO395)),[1]DB!BO395)</f>
        <v>8</v>
      </c>
      <c r="BP395" s="25">
        <f>IF(B6=13,IF(OR(G395=1,I395=1),0,IF(E395=D404,U395,[1]DB!BP395)),[1]DB!BP395)</f>
        <v>7</v>
      </c>
      <c r="BQ395" s="25">
        <f>IF(B6=13,IF(OR(G395=1,I395=1),0,IF(E395=D404,X395,[1]DB!BQ395)),[1]DB!BQ395)</f>
        <v>3</v>
      </c>
      <c r="BR395" s="25">
        <f>IF(B6=13,IF(OR(G395=1,I395=1),0,IF(E395=D404,AD395,[1]DB!BR395)),[1]DB!BR395)</f>
        <v>1</v>
      </c>
      <c r="BS395" s="25">
        <f>IF(B6=13,IF(OR(G395=1,I395=1),0,IF(E395=D405,R395,[1]DB!BS395)),[1]DB!BS395)</f>
        <v>7</v>
      </c>
      <c r="BT395" s="25">
        <f>IF(B6=13,IF(OR(G395=1,I395=1),0,IF(E395=D405,U395,[1]DB!BT395)),[1]DB!BT395)</f>
        <v>6</v>
      </c>
      <c r="BU395" s="25">
        <f>IF(B6=13,IF(OR(G395=1,I395=1),0,IF(E395=D405,X395,[1]DB!BU395)),[1]DB!BU395)</f>
        <v>3</v>
      </c>
      <c r="BV395" s="25">
        <f>IF(B6=13,IF(OR(G395=1,I395=1),0,IF(E395=D405,AD395,[1]DB!BV395)),[1]DB!BV395)</f>
        <v>1</v>
      </c>
      <c r="BW395" s="25">
        <f>IF(B6=13,IF(OR(G395=1,I395=1),0,IF(E395=D406,R395,[1]DB!BW395)),[1]DB!BW395)</f>
        <v>8</v>
      </c>
      <c r="BX395" s="25">
        <f>IF(B6=13,IF(OR(G395=1,I395=1),0,IF(E395=D406,U395,[1]DB!BX395)),[1]DB!BX395)</f>
        <v>7</v>
      </c>
      <c r="BY395" s="25">
        <f>IF(B6=13,IF(OR(G395=1,I395=1),0,IF(E395=D406,X395,[1]DB!BY395)),[1]DB!BY395)</f>
        <v>3</v>
      </c>
      <c r="BZ395" s="25">
        <f>IF(B6=13,IF(OR(G395=1,I395=1),0,IF(E395=D406,AD395,[1]DB!BZ395)),[1]DB!BZ395)</f>
        <v>1</v>
      </c>
      <c r="CA395" s="25">
        <f>(RANK(Y395,Y395:Y406,1)*169)+(RANK(S395,S395:S406,1)*13)+RANK(V395,V395:V406,0)</f>
        <v>1472</v>
      </c>
      <c r="CB395" s="25">
        <f>RANK(CA395,CA395:CA406,1)</f>
        <v>8</v>
      </c>
      <c r="CC395" s="25">
        <f>IF(CB395=CB395,AE395,0)+IF(CB395=CB396,AI395,0)+IF(CB395=CB397,AM395,0)+IF(CB395=CB398,AQ395,0)+IF(CB395=CB399,AU395,0)+IF(CB395=CB400,AY395,0)+IF(CB395=CB401,BC395,0)+IF(CB395=CB402,BG395,0)+IF(CB395=CB403,BK395,0)+IF(CB395=CB404,BO395,0)+IF(CB395=CB405,BS395,0)+IF(CB395=CB406,BW395,0)</f>
        <v>0</v>
      </c>
      <c r="CD395" s="25">
        <f>IF(CB395=CB395,AF395,0)+IF(CB395=CB396,AJ395,0)+IF(CB395=CB397,AN395,0)+IF(CB395=CB398,AR395,0)+IF(CB395=CB399,AV395,0)+IF(CB395=CB400,AZ395,0)+IF(CB395=CB401,BD395,0)+IF(CB395=CB402,BH395,0)+IF(CB395=CB403,BL395,0)+IF(CB395=CB404,BP395,0)+IF(CB395=CB405,BT395,0)+IF(CB395=CB406,BX395,0)</f>
        <v>0</v>
      </c>
      <c r="CE395" s="25">
        <f>IF(CB395=CB395,AG395,0)+IF(CB395=CB396,AK395,0)+IF(CB395=CB397,AO395,0)+IF(CB395=CB398,AS395,0)+IF(CB395=CB399,AW395,0)+IF(CB395=CB400,BA395,0)+IF(CB395=CB401,BE395,0)+IF(CB395=CB402,BI395,0)+IF(CB395=CB403,BM395,0)+IF(CB395=CB404,BQ395,0)+IF(CB395=CB405,BU395,0)+IF(CB395=CB406,BY395,0)</f>
        <v>0</v>
      </c>
      <c r="CF395" s="25">
        <f>(RANK(CE395,CE395:CE406,1)*169)+(RANK(CC395,CC395:CC406,1)*13)+RANK(CD395,CD395:CD406,0)</f>
        <v>183</v>
      </c>
      <c r="CG395" s="25">
        <f>CB395+(RANK(CF395,CF395:CF406,1)*0.01)</f>
        <v>8.01</v>
      </c>
      <c r="CH395" s="25">
        <f>IF(COUNTIF(CG395:CG406,CG395)=2,IF(CG395=CG395,1,0)+IF(CG395=CG396,2,0)+IF(CG395=CG397,3,0)+IF(CG395=CG398,4,0)+IF(CG395=CG399,5,0)+IF(CG395=CG400,6,0)+IF(CG395=CG401,7,0)+IF(CG395=CG402,8,0)+IF(CG395=CG403,9,0)+IF(CG395=CG404,10,0)+IF(CG395=CG405,11,0)+IF(CG395=CG406,12,0)-1,0)</f>
        <v>0</v>
      </c>
      <c r="CI395" s="25">
        <f>IF(CH395=1,AH395,0)+IF(CH395=2,AL395,0)+IF(CH395=3,AP395,0)+IF(CH395=4,AT395,0)+IF(CH395=5,AX395,0)+IF(CH395=6,BB395,0)+IF(CH395=7,BF395,0)+IF(CH395=8,BJ395,0)+IF(CH395=9,BN395,0)+IF(CH395=10,BR395,0)+IF(CH395=11,BV395,0)+IF(CH395=12,BZ395,0)</f>
        <v>0</v>
      </c>
      <c r="CJ395" s="25">
        <f>IF(CI395=1,CB395+0.01,IF(CI395=-1,CB395,CG395))</f>
        <v>8.01</v>
      </c>
      <c r="CK395" s="25">
        <f>(RANK(CJ395,CJ395:CJ406,1)*17850625)+(RANK(K395,K395:K406,0)*274625)+(RANK(M395,M395:M406,0)*4225)+(RANK(AC395,AC395:AC406,1)*65)+RANK(C395,C395:C406,0)</f>
        <v>143088669</v>
      </c>
      <c r="CL395" s="25">
        <f>RANK(CK395,CK395:CK406,0)</f>
        <v>5</v>
      </c>
    </row>
    <row r="396" spans="1:90" x14ac:dyDescent="0.15">
      <c r="A396" s="25" t="str">
        <f>[1]DB!A396</f>
        <v>Steam</v>
      </c>
      <c r="B396" s="25" t="str">
        <f>[1]DB!B396</f>
        <v>Steam (8)</v>
      </c>
      <c r="C396" s="25">
        <f>[1]DB!C396</f>
        <v>46</v>
      </c>
      <c r="D396" s="25">
        <f t="shared" ref="D396:D406" si="50">D383</f>
        <v>11</v>
      </c>
      <c r="E396" s="25">
        <f>IF(EVEN(D396)=D396,D396-1,D396+1)</f>
        <v>12</v>
      </c>
      <c r="F396" s="25">
        <f>[1]DB!G396</f>
        <v>0</v>
      </c>
      <c r="G396" s="25">
        <f>IF(B6=13,DGET(A11:K75,"Dis E",O528:O529),F396)</f>
        <v>0</v>
      </c>
      <c r="H396" s="25">
        <f>[1]DB!I396</f>
        <v>0</v>
      </c>
      <c r="I396" s="25">
        <f>IF(B6=13,DGET(A11:K75,"Udm E",O528:O529),H396)</f>
        <v>0</v>
      </c>
      <c r="J396" s="25">
        <f>[1]DB!K396</f>
        <v>0</v>
      </c>
      <c r="K396" s="25">
        <f>IF(B6=13,DGET(A11:K75,"MR E",O528:O529),J396)</f>
        <v>0</v>
      </c>
      <c r="L396" s="25">
        <f>[1]DB!M396</f>
        <v>0</v>
      </c>
      <c r="M396" s="25">
        <f>IF(B6=13,DGET(A11:K75,"Res E",O528:O529),L396)</f>
        <v>0</v>
      </c>
      <c r="N396" s="25">
        <f>[1]DB!O396</f>
        <v>9</v>
      </c>
      <c r="O396" s="25">
        <f>IF(B6=13,IF(AND(G396=0,I396=0),N396+1,0),N396)</f>
        <v>10</v>
      </c>
      <c r="P396" s="25">
        <f>[1]DB!S396</f>
        <v>61</v>
      </c>
      <c r="Q396" s="25">
        <f>IF(A396="",0,DGET(A11:AF75,"Total",O528:O529))</f>
        <v>5</v>
      </c>
      <c r="R396" s="25">
        <f>IF(A396="",0,DGET(A11:AF75,"ES N",O528:O529))</f>
        <v>5</v>
      </c>
      <c r="S396" s="25">
        <f>IF(B6=13,IF(OR(G396=1,I396=1),0,P396+R396),P396)</f>
        <v>66</v>
      </c>
      <c r="T396" s="25">
        <f>[1]DB!V396</f>
        <v>58</v>
      </c>
      <c r="U396" s="25">
        <f>IF(A396="",0,DGET(A394:Q406,"Total N",O546:O547))</f>
        <v>4</v>
      </c>
      <c r="V396" s="25">
        <f>IF(B6=13,IF(OR(G396=1,I396=1),0,T396+U396),T396)</f>
        <v>62</v>
      </c>
      <c r="W396" s="25">
        <f>[1]DB!Y396</f>
        <v>16</v>
      </c>
      <c r="X396" s="25">
        <f t="shared" ref="X396:X406" si="51">IF(OR(G396=1,I396=1,J396&lt;&gt;K396),0,IF(R396&gt;U396,3,IF(R396=U396,1,0)))</f>
        <v>3</v>
      </c>
      <c r="Y396" s="25">
        <f>IF(B6=13,IF(OR(G396=1,I396=1),0,W396+X396),W396)</f>
        <v>19</v>
      </c>
      <c r="Z396" s="25">
        <f>[1]DB!AC396</f>
        <v>8</v>
      </c>
      <c r="AA396" s="25">
        <f>IF(A396="",0,DGET(A11:AF75,"BU Pl.",O528:O529))</f>
        <v>32</v>
      </c>
      <c r="AB396" s="25">
        <f t="shared" ref="AB396:AB406" si="52">(AA396*65)+Z396</f>
        <v>2088</v>
      </c>
      <c r="AC396" s="25">
        <f>IF(B6=13,RANK(AB396,AB395:AB406,1),Z396)</f>
        <v>7</v>
      </c>
      <c r="AD396" s="25">
        <f>IF(B6=13,IF(AA396&gt;DGET(A394:AC406,"BU N",O546:O547),1,IF(AA396=DGET(A394:AC406,"BU N",O546:O547),0,-1)),0)</f>
        <v>1</v>
      </c>
      <c r="AE396" s="25">
        <f>IF(B6=13,IF(OR(G396=1,I396=1),0,IF(E396=D395,R396,[1]DB!AE396)),[1]DB!AE396)</f>
        <v>5</v>
      </c>
      <c r="AF396" s="25">
        <f>IF(B6=13,IF(OR(G396=1,I396=1),0,IF(E396=D395,U396,[1]DB!AF396)),[1]DB!AF396)</f>
        <v>5</v>
      </c>
      <c r="AG396" s="25">
        <f>IF(B6=13,IF(OR(G396=1,I396=1),0,IF(E396=D395,X396,[1]DB!AG396)),[1]DB!AG396)</f>
        <v>1</v>
      </c>
      <c r="AH396" s="25">
        <f>IF(B6=13,IF(OR(G396=1,I396=1),0,IF(E396=D395,AD396,[1]DB!AH396)),[1]DB!AH396)</f>
        <v>1</v>
      </c>
      <c r="AI396" s="25">
        <f>IF(B6=13,IF(OR(G396=1,I396=1),0,IF(E396=D396,R396,[1]DB!AI396)),[1]DB!AI396)</f>
        <v>0</v>
      </c>
      <c r="AJ396" s="25">
        <f>IF(B6=13,IF(OR(G396=1,I396=1),0,IF(E396=D396,U396,[1]DB!AJ396)),[1]DB!AJ396)</f>
        <v>0</v>
      </c>
      <c r="AK396" s="25">
        <f>IF(B6=13,IF(OR(G396=1,I396=1),0,IF(E396=D396,X396,[1]DB!AK396)),[1]DB!AK396)</f>
        <v>0</v>
      </c>
      <c r="AL396" s="25">
        <f>IF(B6=13,IF(OR(G396=1,I396=1),0,IF(E396=D396,AD396,[1]DB!AL396)),[1]DB!AL396)</f>
        <v>0</v>
      </c>
      <c r="AM396" s="25">
        <f>IF(B6=13,IF(OR(G396=1,I396=1),0,IF(E396=D397,R396,[1]DB!AM396)),[1]DB!AM396)</f>
        <v>6</v>
      </c>
      <c r="AN396" s="25">
        <f>IF(B6=13,IF(OR(G396=1,I396=1),0,IF(E396=D397,U396,[1]DB!AN396)),[1]DB!AN396)</f>
        <v>6</v>
      </c>
      <c r="AO396" s="25">
        <f>IF(B6=13,IF(OR(G396=1,I396=1),0,IF(E396=D397,X396,[1]DB!AO396)),[1]DB!AO396)</f>
        <v>1</v>
      </c>
      <c r="AP396" s="25">
        <f>IF(B6=13,IF(OR(G396=1,I396=1),0,IF(E396=D397,AD396,[1]DB!AP396)),[1]DB!AP396)</f>
        <v>1</v>
      </c>
      <c r="AQ396" s="25">
        <f>IF(B6=13,IF(OR(G396=1,I396=1),0,IF(E396=D398,R396,[1]DB!AQ396)),[1]DB!AQ396)</f>
        <v>5</v>
      </c>
      <c r="AR396" s="25">
        <f>IF(B6=13,IF(OR(G396=1,I396=1),0,IF(E396=D398,U396,[1]DB!AR396)),[1]DB!AR396)</f>
        <v>4</v>
      </c>
      <c r="AS396" s="25">
        <f>IF(B6=13,IF(OR(G396=1,I396=1),0,IF(E396=D398,X396,[1]DB!AS396)),[1]DB!AS396)</f>
        <v>3</v>
      </c>
      <c r="AT396" s="25">
        <f>IF(B6=13,IF(OR(G396=1,I396=1),0,IF(E396=D398,AD396,[1]DB!AT396)),[1]DB!AT396)</f>
        <v>1</v>
      </c>
      <c r="AU396" s="25">
        <f>IF(B6=13,IF(OR(G396=1,I396=1),0,IF(E396=D399,R396,[1]DB!AU396)),[1]DB!AU396)</f>
        <v>7</v>
      </c>
      <c r="AV396" s="25">
        <f>IF(B6=13,IF(OR(G396=1,I396=1),0,IF(E396=D399,U396,[1]DB!AV396)),[1]DB!AV396)</f>
        <v>6</v>
      </c>
      <c r="AW396" s="25">
        <f>IF(B6=13,IF(OR(G396=1,I396=1),0,IF(E396=D399,X396,[1]DB!AW396)),[1]DB!AW396)</f>
        <v>3</v>
      </c>
      <c r="AX396" s="25">
        <f>IF(B6=13,IF(OR(G396=1,I396=1),0,IF(E396=D399,AD396,[1]DB!AX396)),[1]DB!AX396)</f>
        <v>1</v>
      </c>
      <c r="AY396" s="25">
        <f>IF(B6=13,IF(OR(G396=1,I396=1),0,IF(E396=D400,R396,[1]DB!AY396)),[1]DB!AY396)</f>
        <v>7</v>
      </c>
      <c r="AZ396" s="25">
        <f>IF(B6=13,IF(OR(G396=1,I396=1),0,IF(E396=D400,U396,[1]DB!AZ396)),[1]DB!AZ396)</f>
        <v>7</v>
      </c>
      <c r="BA396" s="25">
        <f>IF(B6=13,IF(OR(G396=1,I396=1),0,IF(E396=D400,X396,[1]DB!BA396)),[1]DB!BA396)</f>
        <v>1</v>
      </c>
      <c r="BB396" s="25">
        <f>IF(B6=13,IF(OR(G396=1,I396=1),0,IF(E396=D400,AD396,[1]DB!BB396)),[1]DB!BB396)</f>
        <v>0</v>
      </c>
      <c r="BC396" s="25">
        <f>IF(B6=13,IF(OR(G396=1,I396=1),0,IF(E396=D401,R396,[1]DB!BC396)),[1]DB!BC396)</f>
        <v>7</v>
      </c>
      <c r="BD396" s="25">
        <f>IF(B6=13,IF(OR(G396=1,I396=1),0,IF(E396=D401,U396,[1]DB!BD396)),[1]DB!BD396)</f>
        <v>6</v>
      </c>
      <c r="BE396" s="25">
        <f>IF(B6=13,IF(OR(G396=1,I396=1),0,IF(E396=D401,X396,[1]DB!BE396)),[1]DB!BE396)</f>
        <v>3</v>
      </c>
      <c r="BF396" s="25">
        <f>IF(B6=13,IF(OR(G396=1,I396=1),0,IF(E396=D401,AD396,[1]DB!BF396)),[1]DB!BF396)</f>
        <v>1</v>
      </c>
      <c r="BG396" s="25">
        <f>IF(B6=13,IF(OR(G396=1,I396=1),0,IF(E396=D402,R396,[1]DB!BG396)),[1]DB!BG396)</f>
        <v>6</v>
      </c>
      <c r="BH396" s="25">
        <f>IF(B6=13,IF(OR(G396=1,I396=1),0,IF(E396=D402,U396,[1]DB!BH396)),[1]DB!BH396)</f>
        <v>5</v>
      </c>
      <c r="BI396" s="25">
        <f>IF(B6=13,IF(OR(G396=1,I396=1),0,IF(E396=D402,X396,[1]DB!BI396)),[1]DB!BI396)</f>
        <v>3</v>
      </c>
      <c r="BJ396" s="25">
        <f>IF(B6=13,IF(OR(G396=1,I396=1),0,IF(E396=D402,AD396,[1]DB!BJ396)),[1]DB!BJ396)</f>
        <v>1</v>
      </c>
      <c r="BK396" s="25">
        <f>IF(B6=13,IF(OR(G396=1,I396=1),0,IF(E396=D403,R396,[1]DB!BK396)),[1]DB!BK396)</f>
        <v>9</v>
      </c>
      <c r="BL396" s="25">
        <f>IF(B6=13,IF(OR(G396=1,I396=1),0,IF(E396=D403,U396,[1]DB!BL396)),[1]DB!BL396)</f>
        <v>9</v>
      </c>
      <c r="BM396" s="25">
        <f>IF(B6=13,IF(OR(G396=1,I396=1),0,IF(E396=D403,X396,[1]DB!BM396)),[1]DB!BM396)</f>
        <v>1</v>
      </c>
      <c r="BN396" s="25">
        <f>IF(B6=13,IF(OR(G396=1,I396=1),0,IF(E396=D403,AD396,[1]DB!BN396)),[1]DB!BN396)</f>
        <v>-1</v>
      </c>
      <c r="BO396" s="25">
        <f>IF(B6=13,IF(OR(G396=1,I396=1),0,IF(E396=D404,R396,[1]DB!BO396)),[1]DB!BO396)</f>
        <v>7</v>
      </c>
      <c r="BP396" s="25">
        <f>IF(B6=13,IF(OR(G396=1,I396=1),0,IF(E396=D404,U396,[1]DB!BP396)),[1]DB!BP396)</f>
        <v>8</v>
      </c>
      <c r="BQ396" s="25">
        <f>IF(B6=13,IF(OR(G396=1,I396=1),0,IF(E396=D404,X396,[1]DB!BQ396)),[1]DB!BQ396)</f>
        <v>0</v>
      </c>
      <c r="BR396" s="25">
        <f>IF(B6=13,IF(OR(G396=1,I396=1),0,IF(E396=D404,AD396,[1]DB!BR396)),[1]DB!BR396)</f>
        <v>-1</v>
      </c>
      <c r="BS396" s="25">
        <f>IF(B6=13,IF(OR(G396=1,I396=1),0,IF(E396=D405,R396,[1]DB!BS396)),[1]DB!BS396)</f>
        <v>0</v>
      </c>
      <c r="BT396" s="25">
        <f>IF(B6=13,IF(OR(G396=1,I396=1),0,IF(E396=D405,U396,[1]DB!BT396)),[1]DB!BT396)</f>
        <v>0</v>
      </c>
      <c r="BU396" s="25">
        <f>IF(B6=13,IF(OR(G396=1,I396=1),0,IF(E396=D405,X396,[1]DB!BU396)),[1]DB!BU396)</f>
        <v>0</v>
      </c>
      <c r="BV396" s="25">
        <f>IF(B6=13,IF(OR(G396=1,I396=1),0,IF(E396=D405,AD396,[1]DB!BV396)),[1]DB!BV396)</f>
        <v>0</v>
      </c>
      <c r="BW396" s="25">
        <f>IF(B6=13,IF(OR(G396=1,I396=1),0,IF(E396=D406,R396,[1]DB!BW396)),[1]DB!BW396)</f>
        <v>7</v>
      </c>
      <c r="BX396" s="25">
        <f>IF(B6=13,IF(OR(G396=1,I396=1),0,IF(E396=D406,U396,[1]DB!BX396)),[1]DB!BX396)</f>
        <v>6</v>
      </c>
      <c r="BY396" s="25">
        <f>IF(B6=13,IF(OR(G396=1,I396=1),0,IF(E396=D406,X396,[1]DB!BY396)),[1]DB!BY396)</f>
        <v>3</v>
      </c>
      <c r="BZ396" s="25">
        <f>IF(B6=13,IF(OR(G396=1,I396=1),0,IF(E396=D406,AD396,[1]DB!BZ396)),[1]DB!BZ396)</f>
        <v>1</v>
      </c>
      <c r="CA396" s="25">
        <f>(RANK(Y396,Y395:Y406,1)*169)+(RANK(S396,S395:S406,1)*13)+RANK(V396,V395:V406,0)</f>
        <v>1791</v>
      </c>
      <c r="CB396" s="25">
        <f>RANK(CA396,CA395:CA406,1)</f>
        <v>10</v>
      </c>
      <c r="CC396" s="25">
        <f>IF(CB396=CB395,AE396,0)+IF(CB396=CB396,AI396,0)+IF(CB396=CB397,AM396,0)+IF(CB396=CB398,AQ396,0)+IF(CB396=CB399,AU396,0)+IF(CB396=CB400,AY396,0)+IF(CB396=CB401,BC396,0)+IF(CB396=CB402,BG396,0)+IF(CB396=CB403,BK396,0)+IF(CB396=CB404,BO396,0)+IF(CB396=CB405,BS396,0)+IF(CB396=CB406,BW396,0)</f>
        <v>0</v>
      </c>
      <c r="CD396" s="25">
        <f>IF(CB396=CB395,AF396,0)+IF(CB396=CB396,AJ396,0)+IF(CB396=CB397,AN396,0)+IF(CB396=CB398,AR396,0)+IF(CB396=CB399,AV396,0)+IF(CB396=CB400,AZ396,0)+IF(CB396=CB401,BD396,0)+IF(CB396=CB402,BH396,0)+IF(CB396=CB403,BL396,0)+IF(CB396=CB404,BP396,0)+IF(CB396=CB405,BT396,0)+IF(CB396=CB406,BX396,0)</f>
        <v>0</v>
      </c>
      <c r="CE396" s="25">
        <f>IF(CB396=CB395,AG396,0)+IF(CB396=CB396,AK396,0)+IF(CB396=CB397,AO396,0)+IF(CB396=CB398,AS396,0)+IF(CB396=CB399,AW396,0)+IF(CB396=CB400,BA396,0)+IF(CB396=CB401,BE396,0)+IF(CB396=CB402,BI396,0)+IF(CB396=CB403,BM396,0)+IF(CB396=CB404,BQ396,0)+IF(CB396=CB405,BU396,0)+IF(CB396=CB406,BY396,0)</f>
        <v>0</v>
      </c>
      <c r="CF396" s="25">
        <f>(RANK(CE396,CE395:CE406,1)*169)+(RANK(CC396,CC395:CC406,1)*13)+RANK(CD396,CD395:CD406,0)</f>
        <v>183</v>
      </c>
      <c r="CG396" s="25">
        <f>CB396+(RANK(CF396,CF395:CF406,1)*0.01)</f>
        <v>10.01</v>
      </c>
      <c r="CH396" s="25">
        <f>IF(COUNTIF(CG395:CG406,CG396)=2,IF(CG396=CG395,1,0)+IF(CG396=CG396,2,0)+IF(CG396=CG397,3,0)+IF(CG396=CG398,4,0)+IF(CG396=CG399,5,0)+IF(CG396=CG400,6,0)+IF(CG396=CG401,7,0)+IF(CG396=CG402,8,0)+IF(CG396=CG403,9,0)+IF(CG396=CG404,10,0)+IF(CG396=CG405,11,0)+IF(CG396=CG406,12,0)-2,0)</f>
        <v>0</v>
      </c>
      <c r="CI396" s="25">
        <f t="shared" ref="CI396:CI406" si="53">IF(CH396=1,AH396,0)+IF(CH396=2,AL396,0)+IF(CH396=3,AP396,0)+IF(CH396=4,AT396,0)+IF(CH396=5,AX396,0)+IF(CH396=6,BB396,0)+IF(CH396=7,BF396,0)+IF(CH396=8,BJ396,0)+IF(CH396=9,BN396,0)+IF(CH396=10,BR396,0)+IF(CH396=11,BV396,0)+IF(CH396=12,BZ396,0)</f>
        <v>0</v>
      </c>
      <c r="CJ396" s="25">
        <f t="shared" ref="CJ396:CJ406" si="54">IF(CI396=1,CB396+0.01,IF(CI396=-1,CB396,CG396))</f>
        <v>10.01</v>
      </c>
      <c r="CK396" s="25">
        <f>(RANK(CJ396,CJ395:CJ406,1)*17850625)+(RANK(K396,K395:K406,0)*274625)+(RANK(M396,M395:M406,0)*4225)+(RANK(AC396,AC395:AC406,1)*65)+RANK(C396,C395:C406,0)</f>
        <v>178789782</v>
      </c>
      <c r="CL396" s="25">
        <f>RANK(CK396,CK395:CK406,0)</f>
        <v>3</v>
      </c>
    </row>
    <row r="397" spans="1:90" x14ac:dyDescent="0.15">
      <c r="A397" s="25" t="str">
        <f>[1]DB!A397</f>
        <v>Flinca</v>
      </c>
      <c r="B397" s="25" t="str">
        <f>[1]DB!B397</f>
        <v>Flinca (8)</v>
      </c>
      <c r="C397" s="25">
        <f>[1]DB!C397</f>
        <v>11</v>
      </c>
      <c r="D397" s="25">
        <f t="shared" si="50"/>
        <v>3</v>
      </c>
      <c r="E397" s="25">
        <f t="shared" ref="E397:E406" si="55">IF(EVEN(D397)=D397,D397-1,D397+1)</f>
        <v>4</v>
      </c>
      <c r="F397" s="25">
        <f>[1]DB!G397</f>
        <v>0</v>
      </c>
      <c r="G397" s="25">
        <f>IF(B6=13,DGET(A11:K75,"Dis E",P528:P529),F397)</f>
        <v>0</v>
      </c>
      <c r="H397" s="25">
        <f>[1]DB!I397</f>
        <v>0</v>
      </c>
      <c r="I397" s="25">
        <f>IF(B6=13,DGET(A11:K75,"Udm E",P528:P529),H397)</f>
        <v>0</v>
      </c>
      <c r="J397" s="25">
        <f>[1]DB!K397</f>
        <v>0</v>
      </c>
      <c r="K397" s="25">
        <f>IF(B6=13,DGET(A11:K75,"MR E",P528:P529),J397)</f>
        <v>0</v>
      </c>
      <c r="L397" s="25">
        <f>[1]DB!M397</f>
        <v>0</v>
      </c>
      <c r="M397" s="25">
        <f>IF(B6=13,DGET(A11:K75,"Res E",P528:P529),L397)</f>
        <v>0</v>
      </c>
      <c r="N397" s="25">
        <f>[1]DB!O397</f>
        <v>9</v>
      </c>
      <c r="O397" s="25">
        <f>IF(B6=13,IF(AND(G397=0,I397=0),N397+1,0),N397)</f>
        <v>10</v>
      </c>
      <c r="P397" s="25">
        <f>[1]DB!S397</f>
        <v>65</v>
      </c>
      <c r="Q397" s="25">
        <f>IF(A397="",0,DGET(A11:AF75,"Total",P528:P529))</f>
        <v>5</v>
      </c>
      <c r="R397" s="25">
        <f>IF(A397="",0,DGET(A11:AF75,"ES N",P528:P529))</f>
        <v>5</v>
      </c>
      <c r="S397" s="25">
        <f>IF(B6=13,IF(OR(G397=1,I397=1),0,P397+R397),P397)</f>
        <v>70</v>
      </c>
      <c r="T397" s="25">
        <f>[1]DB!V397</f>
        <v>60</v>
      </c>
      <c r="U397" s="25">
        <f>IF(A397="",0,DGET(A394:Q406,"Total N",P546:P547))</f>
        <v>5</v>
      </c>
      <c r="V397" s="25">
        <f>IF(B6=13,IF(OR(G397=1,I397=1),0,T397+U397),T397)</f>
        <v>65</v>
      </c>
      <c r="W397" s="25">
        <f>[1]DB!Y397</f>
        <v>16</v>
      </c>
      <c r="X397" s="25">
        <f t="shared" si="51"/>
        <v>1</v>
      </c>
      <c r="Y397" s="25">
        <f>IF(B6=13,IF(OR(G397=1,I397=1),0,W397+X397),W397)</f>
        <v>17</v>
      </c>
      <c r="Z397" s="25">
        <f>[1]DB!AC397</f>
        <v>1</v>
      </c>
      <c r="AA397" s="25">
        <f>IF(A397="",0,DGET(A11:AF75,"BU Pl.",P528:P529))</f>
        <v>32</v>
      </c>
      <c r="AB397" s="25">
        <f t="shared" si="52"/>
        <v>2081</v>
      </c>
      <c r="AC397" s="25">
        <f>IF(B6=13,RANK(AB397,AB395:AB406,1),Z397)</f>
        <v>5</v>
      </c>
      <c r="AD397" s="25">
        <f>IF(B6=13,IF(AA397&gt;DGET(A394:AC406,"BU N",P546:P547),1,IF(AA397=DGET(A394:AC406,"BU N",P546:P547),0,-1)),0)</f>
        <v>0</v>
      </c>
      <c r="AE397" s="25">
        <f>IF(B6=13,IF(OR(G397=1,I397=1),0,IF(E397=D395,R397,[1]DB!AE397)),[1]DB!AE397)</f>
        <v>7</v>
      </c>
      <c r="AF397" s="25">
        <f>IF(B6=13,IF(OR(G397=1,I397=1),0,IF(E397=D395,U397,[1]DB!AF397)),[1]DB!AF397)</f>
        <v>7</v>
      </c>
      <c r="AG397" s="25">
        <f>IF(B6=13,IF(OR(G397=1,I397=1),0,IF(E397=D395,X397,[1]DB!AG397)),[1]DB!AG397)</f>
        <v>1</v>
      </c>
      <c r="AH397" s="25">
        <f>IF(B6=13,IF(OR(G397=1,I397=1),0,IF(E397=D395,AD397,[1]DB!AH397)),[1]DB!AH397)</f>
        <v>-1</v>
      </c>
      <c r="AI397" s="25">
        <f>IF(B6=13,IF(OR(G397=1,I397=1),0,IF(E397=D396,R397,[1]DB!AI397)),[1]DB!AI397)</f>
        <v>6</v>
      </c>
      <c r="AJ397" s="25">
        <f>IF(B6=13,IF(OR(G397=1,I397=1),0,IF(E397=D396,U397,[1]DB!AJ397)),[1]DB!AJ397)</f>
        <v>6</v>
      </c>
      <c r="AK397" s="25">
        <f>IF(B6=13,IF(OR(G397=1,I397=1),0,IF(E397=D396,X397,[1]DB!AK397)),[1]DB!AK397)</f>
        <v>1</v>
      </c>
      <c r="AL397" s="25">
        <f>IF(B6=13,IF(OR(G397=1,I397=1),0,IF(E397=D396,AD397,[1]DB!AL397)),[1]DB!AL397)</f>
        <v>-1</v>
      </c>
      <c r="AM397" s="25">
        <f>IF(B6=13,IF(OR(G397=1,I397=1),0,IF(E397=D397,R397,[1]DB!AM397)),[1]DB!AM397)</f>
        <v>0</v>
      </c>
      <c r="AN397" s="25">
        <f>IF(B6=13,IF(OR(G397=1,I397=1),0,IF(E397=D397,U397,[1]DB!AN397)),[1]DB!AN397)</f>
        <v>0</v>
      </c>
      <c r="AO397" s="25">
        <f>IF(B6=13,IF(OR(G397=1,I397=1),0,IF(E397=D397,X397,[1]DB!AO397)),[1]DB!AO397)</f>
        <v>0</v>
      </c>
      <c r="AP397" s="25">
        <f>IF(B6=13,IF(OR(G397=1,I397=1),0,IF(E397=D397,AD397,[1]DB!AP397)),[1]DB!AP397)</f>
        <v>0</v>
      </c>
      <c r="AQ397" s="25">
        <f>IF(B6=13,IF(OR(G397=1,I397=1),0,IF(E397=D398,R397,[1]DB!AQ397)),[1]DB!AQ397)</f>
        <v>6</v>
      </c>
      <c r="AR397" s="25">
        <f>IF(B6=13,IF(OR(G397=1,I397=1),0,IF(E397=D398,U397,[1]DB!AR397)),[1]DB!AR397)</f>
        <v>5</v>
      </c>
      <c r="AS397" s="25">
        <f>IF(B6=13,IF(OR(G397=1,I397=1),0,IF(E397=D398,X397,[1]DB!AS397)),[1]DB!AS397)</f>
        <v>3</v>
      </c>
      <c r="AT397" s="25">
        <f>IF(B6=13,IF(OR(G397=1,I397=1),0,IF(E397=D398,AD397,[1]DB!AT397)),[1]DB!AT397)</f>
        <v>1</v>
      </c>
      <c r="AU397" s="25">
        <f>IF(B6=13,IF(OR(G397=1,I397=1),0,IF(E397=D399,R397,[1]DB!AU397)),[1]DB!AU397)</f>
        <v>8</v>
      </c>
      <c r="AV397" s="25">
        <f>IF(B6=13,IF(OR(G397=1,I397=1),0,IF(E397=D399,U397,[1]DB!AV397)),[1]DB!AV397)</f>
        <v>8</v>
      </c>
      <c r="AW397" s="25">
        <f>IF(B6=13,IF(OR(G397=1,I397=1),0,IF(E397=D399,X397,[1]DB!AW397)),[1]DB!AW397)</f>
        <v>1</v>
      </c>
      <c r="AX397" s="25">
        <f>IF(B6=13,IF(OR(G397=1,I397=1),0,IF(E397=D399,AD397,[1]DB!AX397)),[1]DB!AX397)</f>
        <v>0</v>
      </c>
      <c r="AY397" s="25">
        <f>IF(B6=13,IF(OR(G397=1,I397=1),0,IF(E397=D400,R397,[1]DB!AY397)),[1]DB!AY397)</f>
        <v>0</v>
      </c>
      <c r="AZ397" s="25">
        <f>IF(B6=13,IF(OR(G397=1,I397=1),0,IF(E397=D400,U397,[1]DB!AZ397)),[1]DB!AZ397)</f>
        <v>0</v>
      </c>
      <c r="BA397" s="25">
        <f>IF(B6=13,IF(OR(G397=1,I397=1),0,IF(E397=D400,X397,[1]DB!BA397)),[1]DB!BA397)</f>
        <v>0</v>
      </c>
      <c r="BB397" s="25">
        <f>IF(B6=13,IF(OR(G397=1,I397=1),0,IF(E397=D400,AD397,[1]DB!BB397)),[1]DB!BB397)</f>
        <v>0</v>
      </c>
      <c r="BC397" s="25">
        <f>IF(B6=13,IF(OR(G397=1,I397=1),0,IF(E397=D401,R397,[1]DB!BC397)),[1]DB!BC397)</f>
        <v>6</v>
      </c>
      <c r="BD397" s="25">
        <f>IF(B6=13,IF(OR(G397=1,I397=1),0,IF(E397=D401,U397,[1]DB!BD397)),[1]DB!BD397)</f>
        <v>8</v>
      </c>
      <c r="BE397" s="25">
        <f>IF(B6=13,IF(OR(G397=1,I397=1),0,IF(E397=D401,X397,[1]DB!BE397)),[1]DB!BE397)</f>
        <v>0</v>
      </c>
      <c r="BF397" s="25">
        <f>IF(B6=13,IF(OR(G397=1,I397=1),0,IF(E397=D401,AD397,[1]DB!BF397)),[1]DB!BF397)</f>
        <v>-1</v>
      </c>
      <c r="BG397" s="25">
        <f>IF(B6=13,IF(OR(G397=1,I397=1),0,IF(E397=D402,R397,[1]DB!BG397)),[1]DB!BG397)</f>
        <v>5</v>
      </c>
      <c r="BH397" s="25">
        <f>IF(B6=13,IF(OR(G397=1,I397=1),0,IF(E397=D402,U397,[1]DB!BH397)),[1]DB!BH397)</f>
        <v>5</v>
      </c>
      <c r="BI397" s="25">
        <f>IF(B6=13,IF(OR(G397=1,I397=1),0,IF(E397=D402,X397,[1]DB!BI397)),[1]DB!BI397)</f>
        <v>1</v>
      </c>
      <c r="BJ397" s="25">
        <f>IF(B6=13,IF(OR(G397=1,I397=1),0,IF(E397=D402,AD397,[1]DB!BJ397)),[1]DB!BJ397)</f>
        <v>0</v>
      </c>
      <c r="BK397" s="25">
        <f>IF(B6=13,IF(OR(G397=1,I397=1),0,IF(E397=D403,R397,[1]DB!BK397)),[1]DB!BK397)</f>
        <v>9</v>
      </c>
      <c r="BL397" s="25">
        <f>IF(B6=13,IF(OR(G397=1,I397=1),0,IF(E397=D403,U397,[1]DB!BL397)),[1]DB!BL397)</f>
        <v>6</v>
      </c>
      <c r="BM397" s="25">
        <f>IF(B6=13,IF(OR(G397=1,I397=1),0,IF(E397=D403,X397,[1]DB!BM397)),[1]DB!BM397)</f>
        <v>3</v>
      </c>
      <c r="BN397" s="25">
        <f>IF(B6=13,IF(OR(G397=1,I397=1),0,IF(E397=D403,AD397,[1]DB!BN397)),[1]DB!BN397)</f>
        <v>1</v>
      </c>
      <c r="BO397" s="25">
        <f>IF(B6=13,IF(OR(G397=1,I397=1),0,IF(E397=D404,R397,[1]DB!BO397)),[1]DB!BO397)</f>
        <v>8</v>
      </c>
      <c r="BP397" s="25">
        <f>IF(B6=13,IF(OR(G397=1,I397=1),0,IF(E397=D404,U397,[1]DB!BP397)),[1]DB!BP397)</f>
        <v>8</v>
      </c>
      <c r="BQ397" s="25">
        <f>IF(B6=13,IF(OR(G397=1,I397=1),0,IF(E397=D404,X397,[1]DB!BQ397)),[1]DB!BQ397)</f>
        <v>1</v>
      </c>
      <c r="BR397" s="25">
        <f>IF(B6=13,IF(OR(G397=1,I397=1),0,IF(E397=D404,AD397,[1]DB!BR397)),[1]DB!BR397)</f>
        <v>-1</v>
      </c>
      <c r="BS397" s="25">
        <f>IF(B6=13,IF(OR(G397=1,I397=1),0,IF(E397=D405,R397,[1]DB!BS397)),[1]DB!BS397)</f>
        <v>7</v>
      </c>
      <c r="BT397" s="25">
        <f>IF(B6=13,IF(OR(G397=1,I397=1),0,IF(E397=D405,U397,[1]DB!BT397)),[1]DB!BT397)</f>
        <v>5</v>
      </c>
      <c r="BU397" s="25">
        <f>IF(B6=13,IF(OR(G397=1,I397=1),0,IF(E397=D405,X397,[1]DB!BU397)),[1]DB!BU397)</f>
        <v>3</v>
      </c>
      <c r="BV397" s="25">
        <f>IF(B6=13,IF(OR(G397=1,I397=1),0,IF(E397=D405,AD397,[1]DB!BV397)),[1]DB!BV397)</f>
        <v>1</v>
      </c>
      <c r="BW397" s="25">
        <f>IF(B6=13,IF(OR(G397=1,I397=1),0,IF(E397=D406,R397,[1]DB!BW397)),[1]DB!BW397)</f>
        <v>8</v>
      </c>
      <c r="BX397" s="25">
        <f>IF(B6=13,IF(OR(G397=1,I397=1),0,IF(E397=D406,U397,[1]DB!BX397)),[1]DB!BX397)</f>
        <v>7</v>
      </c>
      <c r="BY397" s="25">
        <f>IF(B6=13,IF(OR(G397=1,I397=1),0,IF(E397=D406,X397,[1]DB!BY397)),[1]DB!BY397)</f>
        <v>3</v>
      </c>
      <c r="BZ397" s="25">
        <f>IF(B6=13,IF(OR(G397=1,I397=1),0,IF(E397=D406,AD397,[1]DB!BZ397)),[1]DB!BZ397)</f>
        <v>1</v>
      </c>
      <c r="CA397" s="25">
        <f>(RANK(Y397,Y395:Y406,1)*169)+(RANK(S397,S395:S406,1)*13)+RANK(V397,V395:V406,0)</f>
        <v>1489</v>
      </c>
      <c r="CB397" s="25">
        <f>RANK(CA397,CA395:CA406,1)</f>
        <v>9</v>
      </c>
      <c r="CC397" s="25">
        <f>IF(CB397=CB395,AE397,0)+IF(CB397=CB396,AI397,0)+IF(CB397=CB397,AM397,0)+IF(CB397=CB398,AQ397,0)+IF(CB397=CB399,AU397,0)+IF(CB397=CB400,AY397,0)+IF(CB397=CB401,BC397,0)+IF(CB397=CB402,BG397,0)+IF(CB397=CB403,BK397,0)+IF(CB397=CB404,BO397,0)+IF(CB397=CB405,BS397,0)+IF(CB397=CB406,BW397,0)</f>
        <v>0</v>
      </c>
      <c r="CD397" s="25">
        <f>IF(CB397=CB395,AF397,0)+IF(CB397=CB396,AJ397,0)+IF(CB397=CB397,AN397,0)+IF(CB397=CB398,AR397,0)+IF(CB397=CB399,AV397,0)+IF(CB397=CB400,AZ397,0)+IF(CB397=CB401,BD397,0)+IF(CB397=CB402,BH397,0)+IF(CB397=CB403,BL397,0)+IF(CB397=CB404,BP397,0)+IF(CB397=CB405,BT397,0)+IF(CB397=CB406,BX397,0)</f>
        <v>0</v>
      </c>
      <c r="CE397" s="25">
        <f>IF(CB397=CB395,AG397,0)+IF(CB397=CB396,AK397,0)+IF(CB397=CB397,AO397,0)+IF(CB397=CB398,AS397,0)+IF(CB397=CB399,AW397,0)+IF(CB397=CB400,BA397,0)+IF(CB397=CB401,BE397,0)+IF(CB397=CB402,BI397,0)+IF(CB397=CB403,BM397,0)+IF(CB397=CB404,BQ397,0)+IF(CB397=CB405,BU397,0)+IF(CB397=CB406,BY397,0)</f>
        <v>0</v>
      </c>
      <c r="CF397" s="25">
        <f>(RANK(CE397,CE395:CE406,1)*169)+(RANK(CC397,CC395:CC406,1)*13)+RANK(CD397,CD395:CD406,0)</f>
        <v>183</v>
      </c>
      <c r="CG397" s="25">
        <f>CB397+(RANK(CF397,CF395:CF406,1)*0.01)</f>
        <v>9.01</v>
      </c>
      <c r="CH397" s="25">
        <f>IF(COUNTIF(CG395:CG406,CG397)=2,IF(CG397=CG395,1,0)+IF(CG397=CG396,2,0)+IF(CG397=CG397,3,0)+IF(CG397=CG398,4,0)+IF(CG397=CG399,5,0)+IF(CG397=CG400,6,0)+IF(CG397=CG401,7,0)+IF(CG397=CG402,8,0)+IF(CG397=CG403,9,0)+IF(CG397=CG404,10,0)+IF(CG397=CG405,11,0)+IF(CG397=CG406,12,0)-3,0)</f>
        <v>0</v>
      </c>
      <c r="CI397" s="25">
        <f t="shared" si="53"/>
        <v>0</v>
      </c>
      <c r="CJ397" s="25">
        <f t="shared" si="54"/>
        <v>9.01</v>
      </c>
      <c r="CK397" s="25">
        <f>(RANK(CJ397,CJ395:CJ406,1)*17850625)+(RANK(K397,K395:K406,0)*274625)+(RANK(M397,M395:M406,0)*4225)+(RANK(AC397,AC395:AC406,1)*65)+RANK(C397,C395:C406,0)</f>
        <v>160939036</v>
      </c>
      <c r="CL397" s="25">
        <f>RANK(CK397,CK395:CK406,0)</f>
        <v>4</v>
      </c>
    </row>
    <row r="398" spans="1:90" x14ac:dyDescent="0.15">
      <c r="A398" s="25" t="str">
        <f>[1]DB!A398</f>
        <v>Percy</v>
      </c>
      <c r="B398" s="25" t="str">
        <f>[1]DB!B398</f>
        <v>Percy (8)</v>
      </c>
      <c r="C398" s="25">
        <f>[1]DB!C398</f>
        <v>39</v>
      </c>
      <c r="D398" s="25">
        <f t="shared" si="50"/>
        <v>12</v>
      </c>
      <c r="E398" s="25">
        <f t="shared" si="55"/>
        <v>11</v>
      </c>
      <c r="F398" s="25">
        <f>[1]DB!G398</f>
        <v>0</v>
      </c>
      <c r="G398" s="25">
        <f>IF(B6=13,DGET(A11:K75,"Dis E",Q528:Q529),F398)</f>
        <v>0</v>
      </c>
      <c r="H398" s="25">
        <f>[1]DB!I398</f>
        <v>0</v>
      </c>
      <c r="I398" s="25">
        <f>IF(B6=13,DGET(A11:K75,"Udm E",Q528:Q529),H398)</f>
        <v>0</v>
      </c>
      <c r="J398" s="25">
        <f>[1]DB!K398</f>
        <v>0</v>
      </c>
      <c r="K398" s="25">
        <f>IF(B6=13,DGET(A11:K75,"MR E",Q528:Q529),J398)</f>
        <v>0</v>
      </c>
      <c r="L398" s="25">
        <f>[1]DB!M398</f>
        <v>0</v>
      </c>
      <c r="M398" s="25">
        <f>IF(B6=13,DGET(A11:K75,"Res E",Q528:Q529),L398)</f>
        <v>0</v>
      </c>
      <c r="N398" s="25">
        <f>[1]DB!O398</f>
        <v>9</v>
      </c>
      <c r="O398" s="25">
        <f>IF(B6=13,IF(AND(G398=0,I398=0),N398+1,0),N398)</f>
        <v>10</v>
      </c>
      <c r="P398" s="25">
        <f>[1]DB!S398</f>
        <v>62</v>
      </c>
      <c r="Q398" s="25">
        <f>IF(A398="",0,DGET(A11:AF75,"Total",Q528:Q529))</f>
        <v>4</v>
      </c>
      <c r="R398" s="25">
        <f>IF(A398="",0,DGET(A11:AF75,"ES N",Q528:Q529))</f>
        <v>4</v>
      </c>
      <c r="S398" s="25">
        <f>IF(B6=13,IF(OR(G398=1,I398=1),0,P398+R398),P398)</f>
        <v>66</v>
      </c>
      <c r="T398" s="25">
        <f>[1]DB!V398</f>
        <v>60</v>
      </c>
      <c r="U398" s="25">
        <f>IF(A398="",0,DGET(A394:Q406,"Total N",Q546:Q547))</f>
        <v>5</v>
      </c>
      <c r="V398" s="25">
        <f>IF(B6=13,IF(OR(G398=1,I398=1),0,T398+U398),T398)</f>
        <v>65</v>
      </c>
      <c r="W398" s="25">
        <f>[1]DB!Y398</f>
        <v>13</v>
      </c>
      <c r="X398" s="25">
        <f t="shared" si="51"/>
        <v>0</v>
      </c>
      <c r="Y398" s="25">
        <f>IF(B6=13,IF(OR(G398=1,I398=1),0,W398+X398),W398)</f>
        <v>13</v>
      </c>
      <c r="Z398" s="25">
        <f>[1]DB!AC398</f>
        <v>9</v>
      </c>
      <c r="AA398" s="25">
        <f>IF(A398="",0,DGET(A11:AF75,"BU Pl.",Q528:Q529))</f>
        <v>13</v>
      </c>
      <c r="AB398" s="25">
        <f t="shared" si="52"/>
        <v>854</v>
      </c>
      <c r="AC398" s="25">
        <f>IF(B6=13,RANK(AB398,AB395:AB406,1),Z398)</f>
        <v>2</v>
      </c>
      <c r="AD398" s="25">
        <f>IF(B6=13,IF(AA398&gt;DGET(A394:AC406,"BU N",Q546:Q547),1,IF(AA398=DGET(A394:AC406,"BU N",Q546:Q547),0,-1)),0)</f>
        <v>-1</v>
      </c>
      <c r="AE398" s="25">
        <f>IF(B6=13,IF(OR(G398=1,I398=1),0,IF(E398=D395,R398,[1]DB!AE398)),[1]DB!AE398)</f>
        <v>0</v>
      </c>
      <c r="AF398" s="25">
        <f>IF(B6=13,IF(OR(G398=1,I398=1),0,IF(E398=D395,U398,[1]DB!AF398)),[1]DB!AF398)</f>
        <v>0</v>
      </c>
      <c r="AG398" s="25">
        <f>IF(B6=13,IF(OR(G398=1,I398=1),0,IF(E398=D395,X398,[1]DB!AG398)),[1]DB!AG398)</f>
        <v>0</v>
      </c>
      <c r="AH398" s="25">
        <f>IF(B6=13,IF(OR(G398=1,I398=1),0,IF(E398=D395,AD398,[1]DB!AH398)),[1]DB!AH398)</f>
        <v>0</v>
      </c>
      <c r="AI398" s="25">
        <f>IF(B6=13,IF(OR(G398=1,I398=1),0,IF(E398=D396,R398,[1]DB!AI398)),[1]DB!AI398)</f>
        <v>4</v>
      </c>
      <c r="AJ398" s="25">
        <f>IF(B6=13,IF(OR(G398=1,I398=1),0,IF(E398=D396,U398,[1]DB!AJ398)),[1]DB!AJ398)</f>
        <v>5</v>
      </c>
      <c r="AK398" s="25">
        <f>IF(B6=13,IF(OR(G398=1,I398=1),0,IF(E398=D396,X398,[1]DB!AK398)),[1]DB!AK398)</f>
        <v>0</v>
      </c>
      <c r="AL398" s="25">
        <f>IF(B6=13,IF(OR(G398=1,I398=1),0,IF(E398=D396,AD398,[1]DB!AL398)),[1]DB!AL398)</f>
        <v>-1</v>
      </c>
      <c r="AM398" s="25">
        <f>IF(B6=13,IF(OR(G398=1,I398=1),0,IF(E398=D397,R398,[1]DB!AM398)),[1]DB!AM398)</f>
        <v>5</v>
      </c>
      <c r="AN398" s="25">
        <f>IF(B6=13,IF(OR(G398=1,I398=1),0,IF(E398=D397,U398,[1]DB!AN398)),[1]DB!AN398)</f>
        <v>6</v>
      </c>
      <c r="AO398" s="25">
        <f>IF(B6=13,IF(OR(G398=1,I398=1),0,IF(E398=D397,X398,[1]DB!AO398)),[1]DB!AO398)</f>
        <v>0</v>
      </c>
      <c r="AP398" s="25">
        <f>IF(B6=13,IF(OR(G398=1,I398=1),0,IF(E398=D397,AD398,[1]DB!AP398)),[1]DB!AP398)</f>
        <v>-1</v>
      </c>
      <c r="AQ398" s="25">
        <f>IF(B6=13,IF(OR(G398=1,I398=1),0,IF(E398=D398,R398,[1]DB!AQ398)),[1]DB!AQ398)</f>
        <v>0</v>
      </c>
      <c r="AR398" s="25">
        <f>IF(B6=13,IF(OR(G398=1,I398=1),0,IF(E398=D398,U398,[1]DB!AR398)),[1]DB!AR398)</f>
        <v>0</v>
      </c>
      <c r="AS398" s="25">
        <f>IF(B6=13,IF(OR(G398=1,I398=1),0,IF(E398=D398,X398,[1]DB!AS398)),[1]DB!AS398)</f>
        <v>0</v>
      </c>
      <c r="AT398" s="25">
        <f>IF(B6=13,IF(OR(G398=1,I398=1),0,IF(E398=D398,AD398,[1]DB!AT398)),[1]DB!AT398)</f>
        <v>0</v>
      </c>
      <c r="AU398" s="25">
        <f>IF(B6=13,IF(OR(G398=1,I398=1),0,IF(E398=D399,R398,[1]DB!AU398)),[1]DB!AU398)</f>
        <v>6</v>
      </c>
      <c r="AV398" s="25">
        <f>IF(B6=13,IF(OR(G398=1,I398=1),0,IF(E398=D399,U398,[1]DB!AV398)),[1]DB!AV398)</f>
        <v>7</v>
      </c>
      <c r="AW398" s="25">
        <f>IF(B6=13,IF(OR(G398=1,I398=1),0,IF(E398=D399,X398,[1]DB!AW398)),[1]DB!AW398)</f>
        <v>0</v>
      </c>
      <c r="AX398" s="25">
        <f>IF(B6=13,IF(OR(G398=1,I398=1),0,IF(E398=D399,AD398,[1]DB!AX398)),[1]DB!AX398)</f>
        <v>-1</v>
      </c>
      <c r="AY398" s="25">
        <f>IF(B6=13,IF(OR(G398=1,I398=1),0,IF(E398=D400,R398,[1]DB!AY398)),[1]DB!AY398)</f>
        <v>9</v>
      </c>
      <c r="AZ398" s="25">
        <f>IF(B6=13,IF(OR(G398=1,I398=1),0,IF(E398=D400,U398,[1]DB!AZ398)),[1]DB!AZ398)</f>
        <v>8</v>
      </c>
      <c r="BA398" s="25">
        <f>IF(B6=13,IF(OR(G398=1,I398=1),0,IF(E398=D400,X398,[1]DB!BA398)),[1]DB!BA398)</f>
        <v>3</v>
      </c>
      <c r="BB398" s="25">
        <f>IF(B6=13,IF(OR(G398=1,I398=1),0,IF(E398=D400,AD398,[1]DB!BB398)),[1]DB!BB398)</f>
        <v>1</v>
      </c>
      <c r="BC398" s="25">
        <f>IF(B6=13,IF(OR(G398=1,I398=1),0,IF(E398=D401,R398,[1]DB!BC398)),[1]DB!BC398)</f>
        <v>6</v>
      </c>
      <c r="BD398" s="25">
        <f>IF(B6=13,IF(OR(G398=1,I398=1),0,IF(E398=D401,U398,[1]DB!BD398)),[1]DB!BD398)</f>
        <v>6</v>
      </c>
      <c r="BE398" s="25">
        <f>IF(B6=13,IF(OR(G398=1,I398=1),0,IF(E398=D401,X398,[1]DB!BE398)),[1]DB!BE398)</f>
        <v>1</v>
      </c>
      <c r="BF398" s="25">
        <f>IF(B6=13,IF(OR(G398=1,I398=1),0,IF(E398=D401,AD398,[1]DB!BF398)),[1]DB!BF398)</f>
        <v>-1</v>
      </c>
      <c r="BG398" s="25">
        <f>IF(B6=13,IF(OR(G398=1,I398=1),0,IF(E398=D402,R398,[1]DB!BG398)),[1]DB!BG398)</f>
        <v>6</v>
      </c>
      <c r="BH398" s="25">
        <f>IF(B6=13,IF(OR(G398=1,I398=1),0,IF(E398=D402,U398,[1]DB!BH398)),[1]DB!BH398)</f>
        <v>8</v>
      </c>
      <c r="BI398" s="25">
        <f>IF(B6=13,IF(OR(G398=1,I398=1),0,IF(E398=D402,X398,[1]DB!BI398)),[1]DB!BI398)</f>
        <v>0</v>
      </c>
      <c r="BJ398" s="25">
        <f>IF(B6=13,IF(OR(G398=1,I398=1),0,IF(E398=D402,AD398,[1]DB!BJ398)),[1]DB!BJ398)</f>
        <v>-1</v>
      </c>
      <c r="BK398" s="25">
        <f>IF(B6=13,IF(OR(G398=1,I398=1),0,IF(E398=D403,R398,[1]DB!BK398)),[1]DB!BK398)</f>
        <v>8</v>
      </c>
      <c r="BL398" s="25">
        <f>IF(B6=13,IF(OR(G398=1,I398=1),0,IF(E398=D403,U398,[1]DB!BL398)),[1]DB!BL398)</f>
        <v>6</v>
      </c>
      <c r="BM398" s="25">
        <f>IF(B6=13,IF(OR(G398=1,I398=1),0,IF(E398=D403,X398,[1]DB!BM398)),[1]DB!BM398)</f>
        <v>3</v>
      </c>
      <c r="BN398" s="25">
        <f>IF(B6=13,IF(OR(G398=1,I398=1),0,IF(E398=D403,AD398,[1]DB!BN398)),[1]DB!BN398)</f>
        <v>1</v>
      </c>
      <c r="BO398" s="25">
        <f>IF(B6=13,IF(OR(G398=1,I398=1),0,IF(E398=D404,R398,[1]DB!BO398)),[1]DB!BO398)</f>
        <v>6</v>
      </c>
      <c r="BP398" s="25">
        <f>IF(B6=13,IF(OR(G398=1,I398=1),0,IF(E398=D404,U398,[1]DB!BP398)),[1]DB!BP398)</f>
        <v>8</v>
      </c>
      <c r="BQ398" s="25">
        <f>IF(B6=13,IF(OR(G398=1,I398=1),0,IF(E398=D404,X398,[1]DB!BQ398)),[1]DB!BQ398)</f>
        <v>0</v>
      </c>
      <c r="BR398" s="25">
        <f>IF(B6=13,IF(OR(G398=1,I398=1),0,IF(E398=D404,AD398,[1]DB!BR398)),[1]DB!BR398)</f>
        <v>-1</v>
      </c>
      <c r="BS398" s="25">
        <f>IF(B6=13,IF(OR(G398=1,I398=1),0,IF(E398=D405,R398,[1]DB!BS398)),[1]DB!BS398)</f>
        <v>8</v>
      </c>
      <c r="BT398" s="25">
        <f>IF(B6=13,IF(OR(G398=1,I398=1),0,IF(E398=D405,U398,[1]DB!BT398)),[1]DB!BT398)</f>
        <v>5</v>
      </c>
      <c r="BU398" s="25">
        <f>IF(B6=13,IF(OR(G398=1,I398=1),0,IF(E398=D405,X398,[1]DB!BU398)),[1]DB!BU398)</f>
        <v>3</v>
      </c>
      <c r="BV398" s="25">
        <f>IF(B6=13,IF(OR(G398=1,I398=1),0,IF(E398=D405,AD398,[1]DB!BV398)),[1]DB!BV398)</f>
        <v>1</v>
      </c>
      <c r="BW398" s="25">
        <f>IF(B6=13,IF(OR(G398=1,I398=1),0,IF(E398=D406,R398,[1]DB!BW398)),[1]DB!BW398)</f>
        <v>8</v>
      </c>
      <c r="BX398" s="25">
        <f>IF(B6=13,IF(OR(G398=1,I398=1),0,IF(E398=D406,U398,[1]DB!BX398)),[1]DB!BX398)</f>
        <v>6</v>
      </c>
      <c r="BY398" s="25">
        <f>IF(B6=13,IF(OR(G398=1,I398=1),0,IF(E398=D406,X398,[1]DB!BY398)),[1]DB!BY398)</f>
        <v>3</v>
      </c>
      <c r="BZ398" s="25">
        <f>IF(B6=13,IF(OR(G398=1,I398=1),0,IF(E398=D406,AD398,[1]DB!BZ398)),[1]DB!BZ398)</f>
        <v>1</v>
      </c>
      <c r="CA398" s="25">
        <f>(RANK(Y398,Y395:Y406,1)*169)+(RANK(S398,S395:S406,1)*13)+RANK(V398,V395:V406,0)</f>
        <v>943</v>
      </c>
      <c r="CB398" s="25">
        <f>RANK(CA398,CA395:CA406,1)</f>
        <v>5</v>
      </c>
      <c r="CC398" s="25">
        <f>IF(CB398=CB395,AE398,0)+IF(CB398=CB396,AI398,0)+IF(CB398=CB397,AM398,0)+IF(CB398=CB398,AQ398,0)+IF(CB398=CB399,AU398,0)+IF(CB398=CB400,AY398,0)+IF(CB398=CB401,BC398,0)+IF(CB398=CB402,BG398,0)+IF(CB398=CB403,BK398,0)+IF(CB398=CB404,BO398,0)+IF(CB398=CB405,BS398,0)+IF(CB398=CB406,BW398,0)</f>
        <v>0</v>
      </c>
      <c r="CD398" s="25">
        <f>IF(CB398=CB395,AF398,0)+IF(CB398=CB396,AJ398,0)+IF(CB398=CB397,AN398,0)+IF(CB398=CB398,AR398,0)+IF(CB398=CB399,AV398,0)+IF(CB398=CB400,AZ398,0)+IF(CB398=CB401,BD398,0)+IF(CB398=CB402,BH398,0)+IF(CB398=CB403,BL398,0)+IF(CB398=CB404,BP398,0)+IF(CB398=CB405,BT398,0)+IF(CB398=CB406,BX398,0)</f>
        <v>0</v>
      </c>
      <c r="CE398" s="25">
        <f>IF(CB398=CB395,AG398,0)+IF(CB398=CB396,AK398,0)+IF(CB398=CB397,AO398,0)+IF(CB398=CB398,AS398,0)+IF(CB398=CB399,AW398,0)+IF(CB398=CB400,BA398,0)+IF(CB398=CB401,BE398,0)+IF(CB398=CB402,BI398,0)+IF(CB398=CB403,BM398,0)+IF(CB398=CB404,BQ398,0)+IF(CB398=CB405,BU398,0)+IF(CB398=CB406,BY398,0)</f>
        <v>0</v>
      </c>
      <c r="CF398" s="25">
        <f>(RANK(CE398,CE395:CE406,1)*169)+(RANK(CC398,CC395:CC406,1)*13)+RANK(CD398,CD395:CD406,0)</f>
        <v>183</v>
      </c>
      <c r="CG398" s="25">
        <f>CB398+(RANK(CF398,CF395:CF406,1)*0.01)</f>
        <v>5.01</v>
      </c>
      <c r="CH398" s="25">
        <f>IF(COUNTIF(CG395:CG406,CG398)=2,IF(CG398=CG395,1,0)+IF(CG398=CG396,2,0)+IF(CG398=CG397,3,0)+IF(CG398=CG398,4,0)+IF(CG398=CG399,5,0)+IF(CG398=CG400,6,0)+IF(CG398=CG401,7,0)+IF(CG398=CG402,8,0)+IF(CG398=CG403,9,0)+IF(CG398=CG404,10,0)+IF(CG398=CG405,11,0)+IF(CG398=CG406,12,0)-4,0)</f>
        <v>0</v>
      </c>
      <c r="CI398" s="25">
        <f t="shared" si="53"/>
        <v>0</v>
      </c>
      <c r="CJ398" s="25">
        <f t="shared" si="54"/>
        <v>5.01</v>
      </c>
      <c r="CK398" s="25">
        <f>(RANK(CJ398,CJ395:CJ406,1)*17850625)+(RANK(K398,K395:K406,0)*274625)+(RANK(M398,M395:M406,0)*4225)+(RANK(AC398,AC395:AC406,1)*65)+RANK(C398,C395:C406,0)</f>
        <v>89536334</v>
      </c>
      <c r="CL398" s="25">
        <f>RANK(CK398,CK395:CK406,0)</f>
        <v>8</v>
      </c>
    </row>
    <row r="399" spans="1:90" x14ac:dyDescent="0.15">
      <c r="A399" s="25" t="str">
        <f>[1]DB!A399</f>
        <v>Benbo</v>
      </c>
      <c r="B399" s="25" t="str">
        <f>[1]DB!B399</f>
        <v>Benbo (8)</v>
      </c>
      <c r="C399" s="25">
        <f>[1]DB!C399</f>
        <v>5</v>
      </c>
      <c r="D399" s="25">
        <f t="shared" si="50"/>
        <v>5</v>
      </c>
      <c r="E399" s="25">
        <f t="shared" si="55"/>
        <v>6</v>
      </c>
      <c r="F399" s="25">
        <f>[1]DB!G399</f>
        <v>0</v>
      </c>
      <c r="G399" s="25">
        <f>IF(B6=13,DGET(A11:K75,"Dis E",R528:R529),F399)</f>
        <v>0</v>
      </c>
      <c r="H399" s="25">
        <f>[1]DB!I399</f>
        <v>0</v>
      </c>
      <c r="I399" s="25">
        <f>IF(B6=13,DGET(A11:K75,"Udm E",R528:R529),H399)</f>
        <v>0</v>
      </c>
      <c r="J399" s="25">
        <f>[1]DB!K399</f>
        <v>0</v>
      </c>
      <c r="K399" s="25">
        <f>IF(B6=13,DGET(A11:K75,"MR E",R528:R529),J399)</f>
        <v>0</v>
      </c>
      <c r="L399" s="25">
        <f>[1]DB!M399</f>
        <v>1</v>
      </c>
      <c r="M399" s="25">
        <f>IF(B6=13,DGET(A11:K75,"Res E",R528:R529),L399)</f>
        <v>1</v>
      </c>
      <c r="N399" s="25">
        <f>[1]DB!O399</f>
        <v>9</v>
      </c>
      <c r="O399" s="25">
        <f>IF(B6=13,IF(AND(G399=0,I399=0),N399+1,0),N399)</f>
        <v>10</v>
      </c>
      <c r="P399" s="25">
        <f>[1]DB!S399</f>
        <v>68</v>
      </c>
      <c r="Q399" s="25">
        <f>IF(A399="",0,DGET(A11:AF75,"Total",R528:R529))</f>
        <v>6</v>
      </c>
      <c r="R399" s="25">
        <f>IF(A399="",0,DGET(A11:AF75,"ES N",R528:R529))</f>
        <v>6</v>
      </c>
      <c r="S399" s="25">
        <f>IF(B6=13,IF(OR(G399=1,I399=1),0,P399+R399),P399)</f>
        <v>74</v>
      </c>
      <c r="T399" s="25">
        <f>[1]DB!V399</f>
        <v>58</v>
      </c>
      <c r="U399" s="25">
        <f>IF(A399="",0,DGET(A394:Q406,"Total N",R546:R547))</f>
        <v>4</v>
      </c>
      <c r="V399" s="25">
        <f>IF(B6=13,IF(OR(G399=1,I399=1),0,T399+U399),T399)</f>
        <v>62</v>
      </c>
      <c r="W399" s="25">
        <f>[1]DB!Y399</f>
        <v>18</v>
      </c>
      <c r="X399" s="25">
        <f t="shared" si="51"/>
        <v>3</v>
      </c>
      <c r="Y399" s="25">
        <f>IF(B6=13,IF(OR(G399=1,I399=1),0,W399+X399),W399)</f>
        <v>21</v>
      </c>
      <c r="Z399" s="25">
        <f>[1]DB!AC399</f>
        <v>6</v>
      </c>
      <c r="AA399" s="25">
        <f>IF(A399="",0,DGET(A11:AF75,"BU Pl.",R528:R529))</f>
        <v>52</v>
      </c>
      <c r="AB399" s="25">
        <f t="shared" si="52"/>
        <v>3386</v>
      </c>
      <c r="AC399" s="25">
        <f>IF(B6=13,RANK(AB399,AB395:AB406,1),Z399)</f>
        <v>11</v>
      </c>
      <c r="AD399" s="25">
        <f>IF(B6=13,IF(AA399&gt;DGET(A394:AC406,"BU N",R546:R547),1,IF(AA399=DGET(A394:AC406,"BU N",R546:R547),0,-1)),0)</f>
        <v>1</v>
      </c>
      <c r="AE399" s="25">
        <f>IF(B6=13,IF(OR(G399=1,I399=1),0,IF(E399=D395,R399,[1]DB!AE399)),[1]DB!AE399)</f>
        <v>6</v>
      </c>
      <c r="AF399" s="25">
        <f>IF(B6=13,IF(OR(G399=1,I399=1),0,IF(E399=D395,U399,[1]DB!AF399)),[1]DB!AF399)</f>
        <v>3</v>
      </c>
      <c r="AG399" s="25">
        <f>IF(B6=13,IF(OR(G399=1,I399=1),0,IF(E399=D395,X399,[1]DB!AG399)),[1]DB!AG399)</f>
        <v>3</v>
      </c>
      <c r="AH399" s="25">
        <f>IF(B6=13,IF(OR(G399=1,I399=1),0,IF(E399=D395,AD399,[1]DB!AH399)),[1]DB!AH399)</f>
        <v>1</v>
      </c>
      <c r="AI399" s="25">
        <f>IF(B6=13,IF(OR(G399=1,I399=1),0,IF(E399=D396,R399,[1]DB!AI399)),[1]DB!AI399)</f>
        <v>6</v>
      </c>
      <c r="AJ399" s="25">
        <f>IF(B6=13,IF(OR(G399=1,I399=1),0,IF(E399=D396,U399,[1]DB!AJ399)),[1]DB!AJ399)</f>
        <v>7</v>
      </c>
      <c r="AK399" s="25">
        <f>IF(B6=13,IF(OR(G399=1,I399=1),0,IF(E399=D396,X399,[1]DB!AK399)),[1]DB!AK399)</f>
        <v>0</v>
      </c>
      <c r="AL399" s="25">
        <f>IF(B6=13,IF(OR(G399=1,I399=1),0,IF(E399=D396,AD399,[1]DB!AL399)),[1]DB!AL399)</f>
        <v>-1</v>
      </c>
      <c r="AM399" s="25">
        <f>IF(B6=13,IF(OR(G399=1,I399=1),0,IF(E399=D397,R399,[1]DB!AM399)),[1]DB!AM399)</f>
        <v>8</v>
      </c>
      <c r="AN399" s="25">
        <f>IF(B6=13,IF(OR(G399=1,I399=1),0,IF(E399=D397,U399,[1]DB!AN399)),[1]DB!AN399)</f>
        <v>8</v>
      </c>
      <c r="AO399" s="25">
        <f>IF(B6=13,IF(OR(G399=1,I399=1),0,IF(E399=D397,X399,[1]DB!AO399)),[1]DB!AO399)</f>
        <v>1</v>
      </c>
      <c r="AP399" s="25">
        <f>IF(B6=13,IF(OR(G399=1,I399=1),0,IF(E399=D397,AD399,[1]DB!AP399)),[1]DB!AP399)</f>
        <v>0</v>
      </c>
      <c r="AQ399" s="25">
        <f>IF(B6=13,IF(OR(G399=1,I399=1),0,IF(E399=D398,R399,[1]DB!AQ399)),[1]DB!AQ399)</f>
        <v>7</v>
      </c>
      <c r="AR399" s="25">
        <f>IF(B6=13,IF(OR(G399=1,I399=1),0,IF(E399=D398,U399,[1]DB!AR399)),[1]DB!AR399)</f>
        <v>6</v>
      </c>
      <c r="AS399" s="25">
        <f>IF(B6=13,IF(OR(G399=1,I399=1),0,IF(E399=D398,X399,[1]DB!AS399)),[1]DB!AS399)</f>
        <v>3</v>
      </c>
      <c r="AT399" s="25">
        <f>IF(B6=13,IF(OR(G399=1,I399=1),0,IF(E399=D398,AD399,[1]DB!AT399)),[1]DB!AT399)</f>
        <v>1</v>
      </c>
      <c r="AU399" s="25">
        <f>IF(B6=13,IF(OR(G399=1,I399=1),0,IF(E399=D399,R399,[1]DB!AU399)),[1]DB!AU399)</f>
        <v>0</v>
      </c>
      <c r="AV399" s="25">
        <f>IF(B6=13,IF(OR(G399=1,I399=1),0,IF(E399=D399,U399,[1]DB!AV399)),[1]DB!AV399)</f>
        <v>0</v>
      </c>
      <c r="AW399" s="25">
        <f>IF(B6=13,IF(OR(G399=1,I399=1),0,IF(E399=D399,X399,[1]DB!AW399)),[1]DB!AW399)</f>
        <v>0</v>
      </c>
      <c r="AX399" s="25">
        <f>IF(B6=13,IF(OR(G399=1,I399=1),0,IF(E399=D399,AD399,[1]DB!AX399)),[1]DB!AX399)</f>
        <v>0</v>
      </c>
      <c r="AY399" s="25">
        <f>IF(B6=13,IF(OR(G399=1,I399=1),0,IF(E399=D400,R399,[1]DB!AY399)),[1]DB!AY399)</f>
        <v>8</v>
      </c>
      <c r="AZ399" s="25">
        <f>IF(B6=13,IF(OR(G399=1,I399=1),0,IF(E399=D400,U399,[1]DB!AZ399)),[1]DB!AZ399)</f>
        <v>6</v>
      </c>
      <c r="BA399" s="25">
        <f>IF(B6=13,IF(OR(G399=1,I399=1),0,IF(E399=D400,X399,[1]DB!BA399)),[1]DB!BA399)</f>
        <v>3</v>
      </c>
      <c r="BB399" s="25">
        <f>IF(B6=13,IF(OR(G399=1,I399=1),0,IF(E399=D400,AD399,[1]DB!BB399)),[1]DB!BB399)</f>
        <v>1</v>
      </c>
      <c r="BC399" s="25">
        <f>IF(B6=13,IF(OR(G399=1,I399=1),0,IF(E399=D401,R399,[1]DB!BC399)),[1]DB!BC399)</f>
        <v>9</v>
      </c>
      <c r="BD399" s="25">
        <f>IF(B6=13,IF(OR(G399=1,I399=1),0,IF(E399=D401,U399,[1]DB!BD399)),[1]DB!BD399)</f>
        <v>9</v>
      </c>
      <c r="BE399" s="25">
        <f>IF(B6=13,IF(OR(G399=1,I399=1),0,IF(E399=D401,X399,[1]DB!BE399)),[1]DB!BE399)</f>
        <v>1</v>
      </c>
      <c r="BF399" s="25">
        <f>IF(B6=13,IF(OR(G399=1,I399=1),0,IF(E399=D401,AD399,[1]DB!BF399)),[1]DB!BF399)</f>
        <v>0</v>
      </c>
      <c r="BG399" s="25">
        <f>IF(B6=13,IF(OR(G399=1,I399=1),0,IF(E399=D402,R399,[1]DB!BG399)),[1]DB!BG399)</f>
        <v>0</v>
      </c>
      <c r="BH399" s="25">
        <f>IF(B6=13,IF(OR(G399=1,I399=1),0,IF(E399=D402,U399,[1]DB!BH399)),[1]DB!BH399)</f>
        <v>0</v>
      </c>
      <c r="BI399" s="25">
        <f>IF(B6=13,IF(OR(G399=1,I399=1),0,IF(E399=D402,X399,[1]DB!BI399)),[1]DB!BI399)</f>
        <v>0</v>
      </c>
      <c r="BJ399" s="25">
        <f>IF(B6=13,IF(OR(G399=1,I399=1),0,IF(E399=D402,AD399,[1]DB!BJ399)),[1]DB!BJ399)</f>
        <v>0</v>
      </c>
      <c r="BK399" s="25">
        <f>IF(B6=13,IF(OR(G399=1,I399=1),0,IF(E399=D403,R399,[1]DB!BK399)),[1]DB!BK399)</f>
        <v>8</v>
      </c>
      <c r="BL399" s="25">
        <f>IF(B6=13,IF(OR(G399=1,I399=1),0,IF(E399=D403,U399,[1]DB!BL399)),[1]DB!BL399)</f>
        <v>7</v>
      </c>
      <c r="BM399" s="25">
        <f>IF(B6=13,IF(OR(G399=1,I399=1),0,IF(E399=D403,X399,[1]DB!BM399)),[1]DB!BM399)</f>
        <v>3</v>
      </c>
      <c r="BN399" s="25">
        <f>IF(B6=13,IF(OR(G399=1,I399=1),0,IF(E399=D403,AD399,[1]DB!BN399)),[1]DB!BN399)</f>
        <v>1</v>
      </c>
      <c r="BO399" s="25">
        <f>IF(B6=13,IF(OR(G399=1,I399=1),0,IF(E399=D404,R399,[1]DB!BO399)),[1]DB!BO399)</f>
        <v>6</v>
      </c>
      <c r="BP399" s="25">
        <f>IF(B6=13,IF(OR(G399=1,I399=1),0,IF(E399=D404,U399,[1]DB!BP399)),[1]DB!BP399)</f>
        <v>4</v>
      </c>
      <c r="BQ399" s="25">
        <f>IF(B6=13,IF(OR(G399=1,I399=1),0,IF(E399=D404,X399,[1]DB!BQ399)),[1]DB!BQ399)</f>
        <v>3</v>
      </c>
      <c r="BR399" s="25">
        <f>IF(B6=13,IF(OR(G399=1,I399=1),0,IF(E399=D404,AD399,[1]DB!BR399)),[1]DB!BR399)</f>
        <v>1</v>
      </c>
      <c r="BS399" s="25">
        <f>IF(B6=13,IF(OR(G399=1,I399=1),0,IF(E399=D405,R399,[1]DB!BS399)),[1]DB!BS399)</f>
        <v>8</v>
      </c>
      <c r="BT399" s="25">
        <f>IF(B6=13,IF(OR(G399=1,I399=1),0,IF(E399=D405,U399,[1]DB!BT399)),[1]DB!BT399)</f>
        <v>4</v>
      </c>
      <c r="BU399" s="25">
        <f>IF(B6=13,IF(OR(G399=1,I399=1),0,IF(E399=D405,X399,[1]DB!BU399)),[1]DB!BU399)</f>
        <v>3</v>
      </c>
      <c r="BV399" s="25">
        <f>IF(B6=13,IF(OR(G399=1,I399=1),0,IF(E399=D405,AD399,[1]DB!BV399)),[1]DB!BV399)</f>
        <v>1</v>
      </c>
      <c r="BW399" s="25">
        <f>IF(B6=13,IF(OR(G399=1,I399=1),0,IF(E399=D406,R399,[1]DB!BW399)),[1]DB!BW399)</f>
        <v>8</v>
      </c>
      <c r="BX399" s="25">
        <f>IF(B6=13,IF(OR(G399=1,I399=1),0,IF(E399=D406,U399,[1]DB!BX399)),[1]DB!BX399)</f>
        <v>8</v>
      </c>
      <c r="BY399" s="25">
        <f>IF(B6=13,IF(OR(G399=1,I399=1),0,IF(E399=D406,X399,[1]DB!BY399)),[1]DB!BY399)</f>
        <v>1</v>
      </c>
      <c r="BZ399" s="25">
        <f>IF(B6=13,IF(OR(G399=1,I399=1),0,IF(E399=D406,AD399,[1]DB!BZ399)),[1]DB!BZ399)</f>
        <v>1</v>
      </c>
      <c r="CA399" s="25">
        <f>(RANK(Y399,Y395:Y406,1)*169)+(RANK(S399,S395:S406,1)*13)+RANK(V399,V395:V406,0)</f>
        <v>2025</v>
      </c>
      <c r="CB399" s="25">
        <f>RANK(CA399,CA395:CA406,1)</f>
        <v>12</v>
      </c>
      <c r="CC399" s="25">
        <f>IF(CB399=CB395,AE399,0)+IF(CB399=CB396,AI399,0)+IF(CB399=CB397,AM399,0)+IF(CB399=CB398,AQ399,0)+IF(CB399=CB399,AU399,0)+IF(CB399=CB400,AY399,0)+IF(CB399=CB401,BC399,0)+IF(CB399=CB402,BG399,0)+IF(CB399=CB403,BK399,0)+IF(CB399=CB404,BO399,0)+IF(CB399=CB405,BS399,0)+IF(CB399=CB406,BW399,0)</f>
        <v>0</v>
      </c>
      <c r="CD399" s="25">
        <f>IF(CB399=CB395,AF399,0)+IF(CB399=CB396,AJ399,0)+IF(CB399=CB397,AN399,0)+IF(CB399=CB398,AR399,0)+IF(CB399=CB399,AV399,0)+IF(CB399=CB400,AZ399,0)+IF(CB399=CB401,BD399,0)+IF(CB399=CB402,BH399,0)+IF(CB399=CB403,BL399,0)+IF(CB399=CB404,BP399,0)+IF(CB399=CB405,BT399,0)+IF(CB399=CB406,BX399,0)</f>
        <v>0</v>
      </c>
      <c r="CE399" s="25">
        <f>IF(CB399=CB395,AG399,0)+IF(CB399=CB396,AK399,0)+IF(CB399=CB397,AO399,0)+IF(CB399=CB398,AS399,0)+IF(CB399=CB399,AW399,0)+IF(CB399=CB400,BA399,0)+IF(CB399=CB401,BE399,0)+IF(CB399=CB402,BI399,0)+IF(CB399=CB403,BM399,0)+IF(CB399=CB404,BQ399,0)+IF(CB399=CB405,BU399,0)+IF(CB399=CB406,BY399,0)</f>
        <v>0</v>
      </c>
      <c r="CF399" s="25">
        <f>(RANK(CE399,CE395:CE406,1)*169)+(RANK(CC399,CC395:CC406,1)*13)+RANK(CD399,CD395:CD406,0)</f>
        <v>183</v>
      </c>
      <c r="CG399" s="25">
        <f>CB399+(RANK(CF399,CF395:CF406,1)*0.01)</f>
        <v>12.01</v>
      </c>
      <c r="CH399" s="25">
        <f>IF(COUNTIF(CG395:CG406,CG399)=2,IF(CG399=CG395,1,0)+IF(CG399=CG396,2,0)+IF(CG399=CG397,3,0)+IF(CG399=CG398,4,0)+IF(CG399=CG399,5,0)+IF(CG399=CG400,6,0)+IF(CG399=CG401,7,0)+IF(CG399=CG402,8,0)+IF(CG399=CG403,9,0)+IF(CG399=CG404,10,0)+IF(CG399=CG405,11,0)+IF(CG399=CG406,12,0)-5,0)</f>
        <v>0</v>
      </c>
      <c r="CI399" s="25">
        <f t="shared" si="53"/>
        <v>0</v>
      </c>
      <c r="CJ399" s="25">
        <f t="shared" si="54"/>
        <v>12.01</v>
      </c>
      <c r="CK399" s="25">
        <f>(RANK(CJ399,CJ395:CJ406,1)*17850625)+(RANK(K399,K395:K406,0)*274625)+(RANK(M399,M395:M406,0)*4225)+(RANK(AC399,AC395:AC406,1)*65)+RANK(C399,C395:C406,0)</f>
        <v>214487077</v>
      </c>
      <c r="CL399" s="25">
        <f>RANK(CK399,CK395:CK406,0)</f>
        <v>1</v>
      </c>
    </row>
    <row r="400" spans="1:90" x14ac:dyDescent="0.15">
      <c r="A400" s="25" t="str">
        <f>[1]DB!A400</f>
        <v>Randers</v>
      </c>
      <c r="B400" s="25" t="str">
        <f>[1]DB!B400</f>
        <v>Randers (8)</v>
      </c>
      <c r="C400" s="25">
        <f>[1]DB!C400</f>
        <v>40</v>
      </c>
      <c r="D400" s="25">
        <f t="shared" si="50"/>
        <v>2</v>
      </c>
      <c r="E400" s="25">
        <f t="shared" si="55"/>
        <v>1</v>
      </c>
      <c r="F400" s="25">
        <f>[1]DB!G400</f>
        <v>0</v>
      </c>
      <c r="G400" s="25">
        <f>IF(B6=13,DGET(A11:K75,"Dis E",S528:S529),F400)</f>
        <v>0</v>
      </c>
      <c r="H400" s="25">
        <f>[1]DB!I400</f>
        <v>0</v>
      </c>
      <c r="I400" s="25">
        <f>IF(B6=13,DGET(A11:K75,"Udm E",S528:S529),H400)</f>
        <v>0</v>
      </c>
      <c r="J400" s="25">
        <f>[1]DB!K400</f>
        <v>0</v>
      </c>
      <c r="K400" s="25">
        <f>IF(B6=13,DGET(A11:K75,"MR E",S528:S529),J400)</f>
        <v>0</v>
      </c>
      <c r="L400" s="25">
        <f>[1]DB!M400</f>
        <v>0</v>
      </c>
      <c r="M400" s="25">
        <f>IF(B6=13,DGET(A11:K75,"Res E",S528:S529),L400)</f>
        <v>0</v>
      </c>
      <c r="N400" s="25">
        <f>[1]DB!O400</f>
        <v>9</v>
      </c>
      <c r="O400" s="25">
        <f>IF(B6=13,IF(AND(G400=0,I400=0),N400+1,0),N400)</f>
        <v>10</v>
      </c>
      <c r="P400" s="25">
        <f>[1]DB!S400</f>
        <v>59</v>
      </c>
      <c r="Q400" s="25">
        <f>IF(A400="",0,DGET(A11:AF75,"Total",S528:S529))</f>
        <v>6</v>
      </c>
      <c r="R400" s="25">
        <f>IF(A400="",0,DGET(A11:AF75,"ES N",S528:S529))</f>
        <v>6</v>
      </c>
      <c r="S400" s="25">
        <f>IF(B6=13,IF(OR(G400=1,I400=1),0,P400+R400),P400)</f>
        <v>65</v>
      </c>
      <c r="T400" s="25">
        <f>[1]DB!V400</f>
        <v>61</v>
      </c>
      <c r="U400" s="25">
        <f>IF(A400="",0,DGET(A394:Q406,"Total N",S546:S547))</f>
        <v>5</v>
      </c>
      <c r="V400" s="25">
        <f>IF(B6=13,IF(OR(G400=1,I400=1),0,T400+U400),T400)</f>
        <v>66</v>
      </c>
      <c r="W400" s="25">
        <f>[1]DB!Y400</f>
        <v>12</v>
      </c>
      <c r="X400" s="25">
        <f t="shared" si="51"/>
        <v>3</v>
      </c>
      <c r="Y400" s="25">
        <f>IF(B6=13,IF(OR(G400=1,I400=1),0,W400+X400),W400)</f>
        <v>15</v>
      </c>
      <c r="Z400" s="25">
        <f>[1]DB!AC400</f>
        <v>4</v>
      </c>
      <c r="AA400" s="25">
        <f>IF(A400="",0,DGET(A11:AF75,"BU Pl.",S528:S529))</f>
        <v>48</v>
      </c>
      <c r="AB400" s="25">
        <f t="shared" si="52"/>
        <v>3124</v>
      </c>
      <c r="AC400" s="25">
        <f>IF(B6=13,RANK(AB400,AB395:AB406,1),Z400)</f>
        <v>10</v>
      </c>
      <c r="AD400" s="25">
        <f>IF(B6=13,IF(AA400&gt;DGET(A394:AC406,"BU N",S546:S547),1,IF(AA400=DGET(A394:AC406,"BU N",S546:S547),0,-1)),0)</f>
        <v>1</v>
      </c>
      <c r="AE400" s="25">
        <f>IF(B6=13,IF(OR(G400=1,I400=1),0,IF(E400=D395,R400,[1]DB!AE400)),[1]DB!AE400)</f>
        <v>6</v>
      </c>
      <c r="AF400" s="25">
        <f>IF(B6=13,IF(OR(G400=1,I400=1),0,IF(E400=D395,U400,[1]DB!AF400)),[1]DB!AF400)</f>
        <v>5</v>
      </c>
      <c r="AG400" s="25">
        <f>IF(B6=13,IF(OR(G400=1,I400=1),0,IF(E400=D395,X400,[1]DB!AG400)),[1]DB!AG400)</f>
        <v>3</v>
      </c>
      <c r="AH400" s="25">
        <f>IF(B6=13,IF(OR(G400=1,I400=1),0,IF(E400=D395,AD400,[1]DB!AH400)),[1]DB!AH400)</f>
        <v>1</v>
      </c>
      <c r="AI400" s="25">
        <f>IF(B6=13,IF(OR(G400=1,I400=1),0,IF(E400=D396,R400,[1]DB!AI400)),[1]DB!AI400)</f>
        <v>7</v>
      </c>
      <c r="AJ400" s="25">
        <f>IF(B6=13,IF(OR(G400=1,I400=1),0,IF(E400=D396,U400,[1]DB!AJ400)),[1]DB!AJ400)</f>
        <v>7</v>
      </c>
      <c r="AK400" s="25">
        <f>IF(B6=13,IF(OR(G400=1,I400=1),0,IF(E400=D396,X400,[1]DB!AK400)),[1]DB!AK400)</f>
        <v>1</v>
      </c>
      <c r="AL400" s="25">
        <f>IF(B6=13,IF(OR(G400=1,I400=1),0,IF(E400=D396,AD400,[1]DB!AL400)),[1]DB!AL400)</f>
        <v>0</v>
      </c>
      <c r="AM400" s="25">
        <f>IF(B6=13,IF(OR(G400=1,I400=1),0,IF(E400=D397,R400,[1]DB!AM400)),[1]DB!AM400)</f>
        <v>0</v>
      </c>
      <c r="AN400" s="25">
        <f>IF(B6=13,IF(OR(G400=1,I400=1),0,IF(E400=D397,U400,[1]DB!AN400)),[1]DB!AN400)</f>
        <v>0</v>
      </c>
      <c r="AO400" s="25">
        <f>IF(B6=13,IF(OR(G400=1,I400=1),0,IF(E400=D397,X400,[1]DB!AO400)),[1]DB!AO400)</f>
        <v>0</v>
      </c>
      <c r="AP400" s="25">
        <f>IF(B6=13,IF(OR(G400=1,I400=1),0,IF(E400=D397,AD400,[1]DB!AP400)),[1]DB!AP400)</f>
        <v>0</v>
      </c>
      <c r="AQ400" s="25">
        <f>IF(B6=13,IF(OR(G400=1,I400=1),0,IF(E400=D398,R400,[1]DB!AQ400)),[1]DB!AQ400)</f>
        <v>8</v>
      </c>
      <c r="AR400" s="25">
        <f>IF(B6=13,IF(OR(G400=1,I400=1),0,IF(E400=D398,U400,[1]DB!AR400)),[1]DB!AR400)</f>
        <v>9</v>
      </c>
      <c r="AS400" s="25">
        <f>IF(B6=13,IF(OR(G400=1,I400=1),0,IF(E400=D398,X400,[1]DB!AS400)),[1]DB!AS400)</f>
        <v>0</v>
      </c>
      <c r="AT400" s="25">
        <f>IF(B6=13,IF(OR(G400=1,I400=1),0,IF(E400=D398,AD400,[1]DB!AT400)),[1]DB!AT400)</f>
        <v>-1</v>
      </c>
      <c r="AU400" s="25">
        <f>IF(B6=13,IF(OR(G400=1,I400=1),0,IF(E400=D399,R400,[1]DB!AU400)),[1]DB!AU400)</f>
        <v>6</v>
      </c>
      <c r="AV400" s="25">
        <f>IF(B6=13,IF(OR(G400=1,I400=1),0,IF(E400=D399,U400,[1]DB!AV400)),[1]DB!AV400)</f>
        <v>8</v>
      </c>
      <c r="AW400" s="25">
        <f>IF(B6=13,IF(OR(G400=1,I400=1),0,IF(E400=D399,X400,[1]DB!AW400)),[1]DB!AW400)</f>
        <v>0</v>
      </c>
      <c r="AX400" s="25">
        <f>IF(B6=13,IF(OR(G400=1,I400=1),0,IF(E400=D399,AD400,[1]DB!AX400)),[1]DB!AX400)</f>
        <v>-1</v>
      </c>
      <c r="AY400" s="25">
        <f>IF(B6=13,IF(OR(G400=1,I400=1),0,IF(E400=D400,R400,[1]DB!AY400)),[1]DB!AY400)</f>
        <v>0</v>
      </c>
      <c r="AZ400" s="25">
        <f>IF(B6=13,IF(OR(G400=1,I400=1),0,IF(E400=D400,U400,[1]DB!AZ400)),[1]DB!AZ400)</f>
        <v>0</v>
      </c>
      <c r="BA400" s="25">
        <f>IF(B6=13,IF(OR(G400=1,I400=1),0,IF(E400=D400,X400,[1]DB!BA400)),[1]DB!BA400)</f>
        <v>0</v>
      </c>
      <c r="BB400" s="25">
        <f>IF(B6=13,IF(OR(G400=1,I400=1),0,IF(E400=D400,AD400,[1]DB!BB400)),[1]DB!BB400)</f>
        <v>0</v>
      </c>
      <c r="BC400" s="25">
        <f>IF(B6=13,IF(OR(G400=1,I400=1),0,IF(E400=D401,R400,[1]DB!BC400)),[1]DB!BC400)</f>
        <v>5</v>
      </c>
      <c r="BD400" s="25">
        <f>IF(B6=13,IF(OR(G400=1,I400=1),0,IF(E400=D401,U400,[1]DB!BD400)),[1]DB!BD400)</f>
        <v>7</v>
      </c>
      <c r="BE400" s="25">
        <f>IF(B6=13,IF(OR(G400=1,I400=1),0,IF(E400=D401,X400,[1]DB!BE400)),[1]DB!BE400)</f>
        <v>0</v>
      </c>
      <c r="BF400" s="25">
        <f>IF(B6=13,IF(OR(G400=1,I400=1),0,IF(E400=D401,AD400,[1]DB!BF400)),[1]DB!BF400)</f>
        <v>-1</v>
      </c>
      <c r="BG400" s="25">
        <f>IF(B6=13,IF(OR(G400=1,I400=1),0,IF(E400=D402,R400,[1]DB!BG400)),[1]DB!BG400)</f>
        <v>6</v>
      </c>
      <c r="BH400" s="25">
        <f>IF(B6=13,IF(OR(G400=1,I400=1),0,IF(E400=D402,U400,[1]DB!BH400)),[1]DB!BH400)</f>
        <v>6</v>
      </c>
      <c r="BI400" s="25">
        <f>IF(B6=13,IF(OR(G400=1,I400=1),0,IF(E400=D402,X400,[1]DB!BI400)),[1]DB!BI400)</f>
        <v>1</v>
      </c>
      <c r="BJ400" s="25">
        <f>IF(B6=13,IF(OR(G400=1,I400=1),0,IF(E400=D402,AD400,[1]DB!BJ400)),[1]DB!BJ400)</f>
        <v>1</v>
      </c>
      <c r="BK400" s="25">
        <f>IF(B6=13,IF(OR(G400=1,I400=1),0,IF(E400=D403,R400,[1]DB!BK400)),[1]DB!BK400)</f>
        <v>6</v>
      </c>
      <c r="BL400" s="25">
        <f>IF(B6=13,IF(OR(G400=1,I400=1),0,IF(E400=D403,U400,[1]DB!BL400)),[1]DB!BL400)</f>
        <v>5</v>
      </c>
      <c r="BM400" s="25">
        <f>IF(B6=13,IF(OR(G400=1,I400=1),0,IF(E400=D403,X400,[1]DB!BM400)),[1]DB!BM400)</f>
        <v>3</v>
      </c>
      <c r="BN400" s="25">
        <f>IF(B6=13,IF(OR(G400=1,I400=1),0,IF(E400=D403,AD400,[1]DB!BN400)),[1]DB!BN400)</f>
        <v>1</v>
      </c>
      <c r="BO400" s="25">
        <f>IF(B6=13,IF(OR(G400=1,I400=1),0,IF(E400=D404,R400,[1]DB!BO400)),[1]DB!BO400)</f>
        <v>7</v>
      </c>
      <c r="BP400" s="25">
        <f>IF(B6=13,IF(OR(G400=1,I400=1),0,IF(E400=D404,U400,[1]DB!BP400)),[1]DB!BP400)</f>
        <v>6</v>
      </c>
      <c r="BQ400" s="25">
        <f>IF(B6=13,IF(OR(G400=1,I400=1),0,IF(E400=D404,X400,[1]DB!BQ400)),[1]DB!BQ400)</f>
        <v>3</v>
      </c>
      <c r="BR400" s="25">
        <f>IF(B6=13,IF(OR(G400=1,I400=1),0,IF(E400=D404,AD400,[1]DB!BR400)),[1]DB!BR400)</f>
        <v>1</v>
      </c>
      <c r="BS400" s="25">
        <f>IF(B6=13,IF(OR(G400=1,I400=1),0,IF(E400=D405,R400,[1]DB!BS400)),[1]DB!BS400)</f>
        <v>9</v>
      </c>
      <c r="BT400" s="25">
        <f>IF(B6=13,IF(OR(G400=1,I400=1),0,IF(E400=D405,U400,[1]DB!BT400)),[1]DB!BT400)</f>
        <v>8</v>
      </c>
      <c r="BU400" s="25">
        <f>IF(B6=13,IF(OR(G400=1,I400=1),0,IF(E400=D405,X400,[1]DB!BU400)),[1]DB!BU400)</f>
        <v>3</v>
      </c>
      <c r="BV400" s="25">
        <f>IF(B6=13,IF(OR(G400=1,I400=1),0,IF(E400=D405,AD400,[1]DB!BV400)),[1]DB!BV400)</f>
        <v>1</v>
      </c>
      <c r="BW400" s="25">
        <f>IF(B6=13,IF(OR(G400=1,I400=1),0,IF(E400=D406,R400,[1]DB!BW400)),[1]DB!BW400)</f>
        <v>5</v>
      </c>
      <c r="BX400" s="25">
        <f>IF(B6=13,IF(OR(G400=1,I400=1),0,IF(E400=D406,U400,[1]DB!BX400)),[1]DB!BX400)</f>
        <v>5</v>
      </c>
      <c r="BY400" s="25">
        <f>IF(B6=13,IF(OR(G400=1,I400=1),0,IF(E400=D406,X400,[1]DB!BY400)),[1]DB!BY400)</f>
        <v>1</v>
      </c>
      <c r="BZ400" s="25">
        <f>IF(B6=13,IF(OR(G400=1,I400=1),0,IF(E400=D406,AD400,[1]DB!BZ400)),[1]DB!BZ400)</f>
        <v>-1</v>
      </c>
      <c r="CA400" s="25">
        <f>(RANK(Y400,Y395:Y406,1)*169)+(RANK(S400,S395:S406,1)*13)+RANK(V400,V395:V406,0)</f>
        <v>1097</v>
      </c>
      <c r="CB400" s="25">
        <f>RANK(CA400,CA395:CA406,1)</f>
        <v>7</v>
      </c>
      <c r="CC400" s="25">
        <f>IF(CB400=CB395,AE400,0)+IF(CB400=CB396,AI400,0)+IF(CB400=CB397,AM400,0)+IF(CB400=CB398,AQ400,0)+IF(CB400=CB399,AU400,0)+IF(CB400=CB400,AY400,0)+IF(CB400=CB401,BC400,0)+IF(CB400=CB402,BG400,0)+IF(CB400=CB403,BK400,0)+IF(CB400=CB404,BO400,0)+IF(CB400=CB405,BS400,0)+IF(CB400=CB406,BW400,0)</f>
        <v>0</v>
      </c>
      <c r="CD400" s="25">
        <f>IF(CB400=CB395,AF400,0)+IF(CB400=CB396,AJ400,0)+IF(CB400=CB397,AN400,0)+IF(CB400=CB398,AR400,0)+IF(CB400=CB399,AV400,0)+IF(CB400=CB400,AZ400,0)+IF(CB400=CB401,BD400,0)+IF(CB400=CB402,BH400,0)+IF(CB400=CB403,BL400,0)+IF(CB400=CB404,BP400,0)+IF(CB400=CB405,BT400,0)+IF(CB400=CB406,BX400,0)</f>
        <v>0</v>
      </c>
      <c r="CE400" s="25">
        <f>IF(CB400=CB395,AG400,0)+IF(CB400=CB396,AK400,0)+IF(CB400=CB397,AO400,0)+IF(CB400=CB398,AS400,0)+IF(CB400=CB399,AW400,0)+IF(CB400=CB400,BA400,0)+IF(CB400=CB401,BE400,0)+IF(CB400=CB402,BI400,0)+IF(CB400=CB403,BM400,0)+IF(CB400=CB404,BQ400,0)+IF(CB400=CB405,BU400,0)+IF(CB400=CB406,BY400,0)</f>
        <v>0</v>
      </c>
      <c r="CF400" s="25">
        <f>(RANK(CE400,CE395:CE406,1)*169)+(RANK(CC400,CC395:CC406,1)*13)+RANK(CD400,CD395:CD406,0)</f>
        <v>183</v>
      </c>
      <c r="CG400" s="25">
        <f>CB400+(RANK(CF400,CF395:CF406,1)*0.01)</f>
        <v>7.01</v>
      </c>
      <c r="CH400" s="25">
        <f>IF(COUNTIF(CG395:CG406,CG400)=2,IF(CG400=CG395,1,0)+IF(CG400=CG396,2,0)+IF(CG400=CG397,3,0)+IF(CG400=CG398,4,0)+IF(CG400=CG399,5,0)+IF(CG400=CG400,6,0)+IF(CG400=CG401,7,0)+IF(CG400=CG402,8,0)+IF(CG400=CG403,9,0)+IF(CG400=CG404,10,0)+IF(CG400=CG405,11,0)+IF(CG400=CG406,12,0)-6,0)</f>
        <v>0</v>
      </c>
      <c r="CI400" s="25">
        <f t="shared" si="53"/>
        <v>0</v>
      </c>
      <c r="CJ400" s="25">
        <f t="shared" si="54"/>
        <v>7.01</v>
      </c>
      <c r="CK400" s="25">
        <f>(RANK(CJ400,CJ395:CJ406,1)*17850625)+(RANK(K400,K395:K406,0)*274625)+(RANK(M400,M395:M406,0)*4225)+(RANK(AC400,AC395:AC406,1)*65)+RANK(C400,C395:C406,0)</f>
        <v>125238103</v>
      </c>
      <c r="CL400" s="25">
        <f>RANK(CK400,CK395:CK406,0)</f>
        <v>6</v>
      </c>
    </row>
    <row r="401" spans="1:90" x14ac:dyDescent="0.15">
      <c r="A401" s="25" t="str">
        <f>[1]DB!A401</f>
        <v>Idskov</v>
      </c>
      <c r="B401" s="25" t="str">
        <f>[1]DB!B401</f>
        <v>Idskov (8)</v>
      </c>
      <c r="C401" s="25">
        <f>[1]DB!C401</f>
        <v>22</v>
      </c>
      <c r="D401" s="25">
        <f t="shared" si="50"/>
        <v>7</v>
      </c>
      <c r="E401" s="25">
        <f t="shared" si="55"/>
        <v>8</v>
      </c>
      <c r="F401" s="25">
        <f>[1]DB!G401</f>
        <v>0</v>
      </c>
      <c r="G401" s="25">
        <f>IF(B6=13,DGET(A11:K75,"Dis E",T528:T529),F401)</f>
        <v>0</v>
      </c>
      <c r="H401" s="25">
        <f>[1]DB!I401</f>
        <v>0</v>
      </c>
      <c r="I401" s="25">
        <f>IF(B6=13,DGET(A11:K75,"Udm E",T528:T529),H401)</f>
        <v>0</v>
      </c>
      <c r="J401" s="25">
        <f>[1]DB!K401</f>
        <v>0</v>
      </c>
      <c r="K401" s="25">
        <f>IF(B6=13,DGET(A11:K75,"MR E",T528:T529),J401)</f>
        <v>0</v>
      </c>
      <c r="L401" s="25">
        <f>[1]DB!M401</f>
        <v>0</v>
      </c>
      <c r="M401" s="25">
        <f>IF(B6=13,DGET(A11:K75,"Res E",T528:T529),L401)</f>
        <v>0</v>
      </c>
      <c r="N401" s="25">
        <f>[1]DB!O401</f>
        <v>9</v>
      </c>
      <c r="O401" s="25">
        <f>IF(B6=13,IF(AND(G401=0,I401=0),N401+1,0),N401)</f>
        <v>10</v>
      </c>
      <c r="P401" s="25">
        <f>[1]DB!S401</f>
        <v>67</v>
      </c>
      <c r="Q401" s="25">
        <f>IF(A401="",0,DGET(A11:AF75,"Total",T528:T529))</f>
        <v>5</v>
      </c>
      <c r="R401" s="25">
        <f>IF(A401="",0,DGET(A11:AF75,"ES N",T528:T529))</f>
        <v>5</v>
      </c>
      <c r="S401" s="25">
        <f>IF(B6=13,IF(OR(G401=1,I401=1),0,P401+R401),P401)</f>
        <v>72</v>
      </c>
      <c r="T401" s="25">
        <f>[1]DB!V401</f>
        <v>58</v>
      </c>
      <c r="U401" s="25">
        <f>IF(A401="",0,DGET(A394:Q406,"Total N",T546:T547))</f>
        <v>5</v>
      </c>
      <c r="V401" s="25">
        <f>IF(B6=13,IF(OR(G401=1,I401=1),0,T401+U401),T401)</f>
        <v>63</v>
      </c>
      <c r="W401" s="25">
        <f>[1]DB!Y401</f>
        <v>20</v>
      </c>
      <c r="X401" s="25">
        <f t="shared" si="51"/>
        <v>1</v>
      </c>
      <c r="Y401" s="25">
        <f>IF(B6=13,IF(OR(G401=1,I401=1),0,W401+X401),W401)</f>
        <v>21</v>
      </c>
      <c r="Z401" s="25">
        <f>[1]DB!AC401</f>
        <v>11</v>
      </c>
      <c r="AA401" s="25">
        <f>IF(A401="",0,DGET(A11:AF75,"BU Pl.",T528:T529))</f>
        <v>32</v>
      </c>
      <c r="AB401" s="25">
        <f t="shared" si="52"/>
        <v>2091</v>
      </c>
      <c r="AC401" s="25">
        <f>IF(B6=13,RANK(AB401,AB395:AB406,1),Z401)</f>
        <v>8</v>
      </c>
      <c r="AD401" s="25">
        <f>IF(B6=13,IF(AA401&gt;DGET(A394:AC406,"BU N",T546:T547),1,IF(AA401=DGET(A394:AC406,"BU N",T546:T547),0,-1)),0)</f>
        <v>1</v>
      </c>
      <c r="AE401" s="25">
        <f>IF(B6=13,IF(OR(G401=1,I401=1),0,IF(E401=D395,R401,[1]DB!AE401)),[1]DB!AE401)</f>
        <v>8</v>
      </c>
      <c r="AF401" s="25">
        <f>IF(B6=13,IF(OR(G401=1,I401=1),0,IF(E401=D395,U401,[1]DB!AF401)),[1]DB!AF401)</f>
        <v>7</v>
      </c>
      <c r="AG401" s="25">
        <f>IF(B6=13,IF(OR(G401=1,I401=1),0,IF(E401=D395,X401,[1]DB!AG401)),[1]DB!AG401)</f>
        <v>3</v>
      </c>
      <c r="AH401" s="25">
        <f>IF(B6=13,IF(OR(G401=1,I401=1),0,IF(E401=D395,AD401,[1]DB!AH401)),[1]DB!AH401)</f>
        <v>1</v>
      </c>
      <c r="AI401" s="25">
        <f>IF(B6=13,IF(OR(G401=1,I401=1),0,IF(E401=D396,R401,[1]DB!AI401)),[1]DB!AI401)</f>
        <v>6</v>
      </c>
      <c r="AJ401" s="25">
        <f>IF(B6=13,IF(OR(G401=1,I401=1),0,IF(E401=D396,U401,[1]DB!AJ401)),[1]DB!AJ401)</f>
        <v>7</v>
      </c>
      <c r="AK401" s="25">
        <f>IF(B6=13,IF(OR(G401=1,I401=1),0,IF(E401=D396,X401,[1]DB!AK401)),[1]DB!AK401)</f>
        <v>0</v>
      </c>
      <c r="AL401" s="25">
        <f>IF(B6=13,IF(OR(G401=1,I401=1),0,IF(E401=D396,AD401,[1]DB!AL401)),[1]DB!AL401)</f>
        <v>-1</v>
      </c>
      <c r="AM401" s="25">
        <f>IF(B6=13,IF(OR(G401=1,I401=1),0,IF(E401=D397,R401,[1]DB!AM401)),[1]DB!AM401)</f>
        <v>8</v>
      </c>
      <c r="AN401" s="25">
        <f>IF(B6=13,IF(OR(G401=1,I401=1),0,IF(E401=D397,U401,[1]DB!AN401)),[1]DB!AN401)</f>
        <v>6</v>
      </c>
      <c r="AO401" s="25">
        <f>IF(B6=13,IF(OR(G401=1,I401=1),0,IF(E401=D397,X401,[1]DB!AO401)),[1]DB!AO401)</f>
        <v>3</v>
      </c>
      <c r="AP401" s="25">
        <f>IF(B6=13,IF(OR(G401=1,I401=1),0,IF(E401=D397,AD401,[1]DB!AP401)),[1]DB!AP401)</f>
        <v>1</v>
      </c>
      <c r="AQ401" s="25">
        <f>IF(B6=13,IF(OR(G401=1,I401=1),0,IF(E401=D398,R401,[1]DB!AQ401)),[1]DB!AQ401)</f>
        <v>6</v>
      </c>
      <c r="AR401" s="25">
        <f>IF(B6=13,IF(OR(G401=1,I401=1),0,IF(E401=D398,U401,[1]DB!AR401)),[1]DB!AR401)</f>
        <v>6</v>
      </c>
      <c r="AS401" s="25">
        <f>IF(B6=13,IF(OR(G401=1,I401=1),0,IF(E401=D398,X401,[1]DB!AS401)),[1]DB!AS401)</f>
        <v>1</v>
      </c>
      <c r="AT401" s="25">
        <f>IF(B6=13,IF(OR(G401=1,I401=1),0,IF(E401=D398,AD401,[1]DB!AT401)),[1]DB!AT401)</f>
        <v>1</v>
      </c>
      <c r="AU401" s="25">
        <f>IF(B6=13,IF(OR(G401=1,I401=1),0,IF(E401=D399,R401,[1]DB!AU401)),[1]DB!AU401)</f>
        <v>9</v>
      </c>
      <c r="AV401" s="25">
        <f>IF(B6=13,IF(OR(G401=1,I401=1),0,IF(E401=D399,U401,[1]DB!AV401)),[1]DB!AV401)</f>
        <v>9</v>
      </c>
      <c r="AW401" s="25">
        <f>IF(B6=13,IF(OR(G401=1,I401=1),0,IF(E401=D399,X401,[1]DB!AW401)),[1]DB!AW401)</f>
        <v>1</v>
      </c>
      <c r="AX401" s="25">
        <f>IF(B6=13,IF(OR(G401=1,I401=1),0,IF(E401=D399,AD401,[1]DB!AX401)),[1]DB!AX401)</f>
        <v>0</v>
      </c>
      <c r="AY401" s="25">
        <f>IF(B6=13,IF(OR(G401=1,I401=1),0,IF(E401=D400,R401,[1]DB!AY401)),[1]DB!AY401)</f>
        <v>7</v>
      </c>
      <c r="AZ401" s="25">
        <f>IF(B6=13,IF(OR(G401=1,I401=1),0,IF(E401=D400,U401,[1]DB!AZ401)),[1]DB!AZ401)</f>
        <v>5</v>
      </c>
      <c r="BA401" s="25">
        <f>IF(B6=13,IF(OR(G401=1,I401=1),0,IF(E401=D400,X401,[1]DB!BA401)),[1]DB!BA401)</f>
        <v>3</v>
      </c>
      <c r="BB401" s="25">
        <f>IF(B6=13,IF(OR(G401=1,I401=1),0,IF(E401=D400,AD401,[1]DB!BB401)),[1]DB!BB401)</f>
        <v>1</v>
      </c>
      <c r="BC401" s="25">
        <f>IF(B6=13,IF(OR(G401=1,I401=1),0,IF(E401=D401,R401,[1]DB!BC401)),[1]DB!BC401)</f>
        <v>0</v>
      </c>
      <c r="BD401" s="25">
        <f>IF(B6=13,IF(OR(G401=1,I401=1),0,IF(E401=D401,U401,[1]DB!BD401)),[1]DB!BD401)</f>
        <v>0</v>
      </c>
      <c r="BE401" s="25">
        <f>IF(B6=13,IF(OR(G401=1,I401=1),0,IF(E401=D401,X401,[1]DB!BE401)),[1]DB!BE401)</f>
        <v>0</v>
      </c>
      <c r="BF401" s="25">
        <f>IF(B6=13,IF(OR(G401=1,I401=1),0,IF(E401=D401,AD401,[1]DB!BF401)),[1]DB!BF401)</f>
        <v>0</v>
      </c>
      <c r="BG401" s="25">
        <f>IF(B6=13,IF(OR(G401=1,I401=1),0,IF(E401=D402,R401,[1]DB!BG401)),[1]DB!BG401)</f>
        <v>6</v>
      </c>
      <c r="BH401" s="25">
        <f>IF(B6=13,IF(OR(G401=1,I401=1),0,IF(E401=D402,U401,[1]DB!BH401)),[1]DB!BH401)</f>
        <v>4</v>
      </c>
      <c r="BI401" s="25">
        <f>IF(B6=13,IF(OR(G401=1,I401=1),0,IF(E401=D402,X401,[1]DB!BI401)),[1]DB!BI401)</f>
        <v>3</v>
      </c>
      <c r="BJ401" s="25">
        <f>IF(B6=13,IF(OR(G401=1,I401=1),0,IF(E401=D402,AD401,[1]DB!BJ401)),[1]DB!BJ401)</f>
        <v>1</v>
      </c>
      <c r="BK401" s="25">
        <f>IF(B6=13,IF(OR(G401=1,I401=1),0,IF(E401=D403,R401,[1]DB!BK401)),[1]DB!BK401)</f>
        <v>8</v>
      </c>
      <c r="BL401" s="25">
        <f>IF(B6=13,IF(OR(G401=1,I401=1),0,IF(E401=D403,U401,[1]DB!BL401)),[1]DB!BL401)</f>
        <v>6</v>
      </c>
      <c r="BM401" s="25">
        <f>IF(B6=13,IF(OR(G401=1,I401=1),0,IF(E401=D403,X401,[1]DB!BM401)),[1]DB!BM401)</f>
        <v>3</v>
      </c>
      <c r="BN401" s="25">
        <f>IF(B6=13,IF(OR(G401=1,I401=1),0,IF(E401=D403,AD401,[1]DB!BN401)),[1]DB!BN401)</f>
        <v>1</v>
      </c>
      <c r="BO401" s="25">
        <f>IF(B6=13,IF(OR(G401=1,I401=1),0,IF(E401=D404,R401,[1]DB!BO401)),[1]DB!BO401)</f>
        <v>0</v>
      </c>
      <c r="BP401" s="25">
        <f>IF(B6=13,IF(OR(G401=1,I401=1),0,IF(E401=D404,U401,[1]DB!BP401)),[1]DB!BP401)</f>
        <v>0</v>
      </c>
      <c r="BQ401" s="25">
        <f>IF(B6=13,IF(OR(G401=1,I401=1),0,IF(E401=D404,X401,[1]DB!BQ401)),[1]DB!BQ401)</f>
        <v>0</v>
      </c>
      <c r="BR401" s="25">
        <f>IF(B6=13,IF(OR(G401=1,I401=1),0,IF(E401=D404,AD401,[1]DB!BR401)),[1]DB!BR401)</f>
        <v>0</v>
      </c>
      <c r="BS401" s="25">
        <f>IF(B6=13,IF(OR(G401=1,I401=1),0,IF(E401=D405,R401,[1]DB!BS401)),[1]DB!BS401)</f>
        <v>9</v>
      </c>
      <c r="BT401" s="25">
        <f>IF(B6=13,IF(OR(G401=1,I401=1),0,IF(E401=D405,U401,[1]DB!BT401)),[1]DB!BT401)</f>
        <v>8</v>
      </c>
      <c r="BU401" s="25">
        <f>IF(B6=13,IF(OR(G401=1,I401=1),0,IF(E401=D405,X401,[1]DB!BU401)),[1]DB!BU401)</f>
        <v>3</v>
      </c>
      <c r="BV401" s="25">
        <f>IF(B6=13,IF(OR(G401=1,I401=1),0,IF(E401=D405,AD401,[1]DB!BV401)),[1]DB!BV401)</f>
        <v>1</v>
      </c>
      <c r="BW401" s="25">
        <f>IF(B6=13,IF(OR(G401=1,I401=1),0,IF(E401=D406,R401,[1]DB!BW401)),[1]DB!BW401)</f>
        <v>5</v>
      </c>
      <c r="BX401" s="25">
        <f>IF(B6=13,IF(OR(G401=1,I401=1),0,IF(E401=D406,U401,[1]DB!BX401)),[1]DB!BX401)</f>
        <v>5</v>
      </c>
      <c r="BY401" s="25">
        <f>IF(B6=13,IF(OR(G401=1,I401=1),0,IF(E401=D406,X401,[1]DB!BY401)),[1]DB!BY401)</f>
        <v>1</v>
      </c>
      <c r="BZ401" s="25">
        <f>IF(B6=13,IF(OR(G401=1,I401=1),0,IF(E401=D406,AD401,[1]DB!BZ401)),[1]DB!BZ401)</f>
        <v>1</v>
      </c>
      <c r="CA401" s="25">
        <f>(RANK(Y401,Y395:Y406,1)*169)+(RANK(S401,S395:S406,1)*13)+RANK(V401,V395:V406,0)</f>
        <v>2011</v>
      </c>
      <c r="CB401" s="25">
        <f>RANK(CA401,CA395:CA406,1)</f>
        <v>11</v>
      </c>
      <c r="CC401" s="25">
        <f>IF(CB401=CB395,AE401,0)+IF(CB401=CB396,AI401,0)+IF(CB401=CB397,AM401,0)+IF(CB401=CB398,AQ401,0)+IF(CB401=CB399,AU401,0)+IF(CB401=CB400,AY401,0)+IF(CB401=CB401,BC401,0)+IF(CB401=CB402,BG401,0)+IF(CB401=CB403,BK401,0)+IF(CB401=CB404,BO401,0)+IF(CB401=CB405,BS401,0)+IF(CB401=CB406,BW401,0)</f>
        <v>0</v>
      </c>
      <c r="CD401" s="25">
        <f>IF(CB401=CB395,AF401,0)+IF(CB401=CB396,AJ401,0)+IF(CB401=CB397,AN401,0)+IF(CB401=CB398,AR401,0)+IF(CB401=CB399,AV401,0)+IF(CB401=CB400,AZ401,0)+IF(CB401=CB401,BD401,0)+IF(CB401=CB402,BH401,0)+IF(CB401=CB403,BL401,0)+IF(CB401=CB404,BP401,0)+IF(CB401=CB405,BT401,0)+IF(CB401=CB406,BX401,0)</f>
        <v>0</v>
      </c>
      <c r="CE401" s="25">
        <f>IF(CB401=CB395,AG401,0)+IF(CB401=CB396,AK401,0)+IF(CB401=CB397,AO401,0)+IF(CB401=CB398,AS401,0)+IF(CB401=CB399,AW401,0)+IF(CB401=CB400,BA401,0)+IF(CB401=CB401,BE401,0)+IF(CB401=CB402,BI401,0)+IF(CB401=CB403,BM401,0)+IF(CB401=CB404,BQ401,0)+IF(CB401=CB405,BU401,0)+IF(CB401=CB406,BY401,0)</f>
        <v>0</v>
      </c>
      <c r="CF401" s="25">
        <f>(RANK(CE401,CE395:CE406,1)*169)+(RANK(CC401,CC395:CC406,1)*13)+RANK(CD401,CD395:CD406,0)</f>
        <v>183</v>
      </c>
      <c r="CG401" s="25">
        <f>CB401+(RANK(CF401,CF395:CF406,1)*0.01)</f>
        <v>11.01</v>
      </c>
      <c r="CH401" s="25">
        <f>IF(COUNTIF(CG395:CG406,CG401)=2,IF(CG401=CG395,1,0)+IF(CG401=CG396,2,0)+IF(CG401=CG397,3,0)+IF(CG401=CG398,4,0)+IF(CG401=CG399,5,0)+IF(CG401=CG400,6,0)+IF(CG401=CG401,7,0)+IF(CG401=CG402,8,0)+IF(CG401=CG403,9,0)+IF(CG401=CG404,10,0)+IF(CG401=CG405,11,0)+IF(CG401=CG406,12,0)-7,0)</f>
        <v>0</v>
      </c>
      <c r="CI401" s="25">
        <f t="shared" si="53"/>
        <v>0</v>
      </c>
      <c r="CJ401" s="25">
        <f t="shared" si="54"/>
        <v>11.01</v>
      </c>
      <c r="CK401" s="25">
        <f>(RANK(CJ401,CJ395:CJ406,1)*17850625)+(RANK(K401,K395:K406,0)*274625)+(RANK(M401,M395:M406,0)*4225)+(RANK(AC401,AC395:AC406,1)*65)+RANK(C401,C395:C406,0)</f>
        <v>196640477</v>
      </c>
      <c r="CL401" s="25">
        <f>RANK(CK401,CK395:CK406,0)</f>
        <v>2</v>
      </c>
    </row>
    <row r="402" spans="1:90" x14ac:dyDescent="0.15">
      <c r="A402" s="25" t="str">
        <f>[1]DB!A402</f>
        <v>Højgård</v>
      </c>
      <c r="B402" s="25" t="str">
        <f>[1]DB!B402</f>
        <v>Højgård (8)</v>
      </c>
      <c r="C402" s="25">
        <f>[1]DB!C402</f>
        <v>20</v>
      </c>
      <c r="D402" s="25">
        <f t="shared" si="50"/>
        <v>4</v>
      </c>
      <c r="E402" s="25">
        <f t="shared" si="55"/>
        <v>3</v>
      </c>
      <c r="F402" s="25">
        <f>[1]DB!G402</f>
        <v>0</v>
      </c>
      <c r="G402" s="25">
        <f>IF(B6=13,DGET(A11:K75,"Dis E",U528:U529),F402)</f>
        <v>0</v>
      </c>
      <c r="H402" s="25">
        <f>[1]DB!I402</f>
        <v>0</v>
      </c>
      <c r="I402" s="25">
        <f>IF(B6=13,DGET(A11:K75,"Udm E",U528:U529),H402)</f>
        <v>0</v>
      </c>
      <c r="J402" s="25">
        <f>[1]DB!K402</f>
        <v>0</v>
      </c>
      <c r="K402" s="25">
        <f>IF(B6=13,DGET(A11:K75,"MR E",U528:U529),J402)</f>
        <v>0</v>
      </c>
      <c r="L402" s="25">
        <f>[1]DB!M402</f>
        <v>0</v>
      </c>
      <c r="M402" s="25">
        <f>IF(B6=13,DGET(A11:K75,"Res E",U528:U529),L402)</f>
        <v>0</v>
      </c>
      <c r="N402" s="25">
        <f>[1]DB!O402</f>
        <v>9</v>
      </c>
      <c r="O402" s="25">
        <f>IF(B6=13,IF(AND(G402=0,I402=0),N402+1,0),N402)</f>
        <v>10</v>
      </c>
      <c r="P402" s="25">
        <f>[1]DB!S402</f>
        <v>59</v>
      </c>
      <c r="Q402" s="25">
        <f>IF(A402="",0,DGET(A11:AF75,"Total",U528:U529))</f>
        <v>5</v>
      </c>
      <c r="R402" s="25">
        <f>IF(A402="",0,DGET(A11:AF75,"ES N",U528:U529))</f>
        <v>5</v>
      </c>
      <c r="S402" s="25">
        <f>IF(B6=13,IF(OR(G402=1,I402=1),0,P402+R402),P402)</f>
        <v>64</v>
      </c>
      <c r="T402" s="25">
        <f>[1]DB!V402</f>
        <v>56</v>
      </c>
      <c r="U402" s="25">
        <f>IF(A402="",0,DGET(A394:Q406,"Total N",U546:U547))</f>
        <v>5</v>
      </c>
      <c r="V402" s="25">
        <f>IF(B6=13,IF(OR(G402=1,I402=1),0,T402+U402),T402)</f>
        <v>61</v>
      </c>
      <c r="W402" s="25">
        <f>[1]DB!Y402</f>
        <v>14</v>
      </c>
      <c r="X402" s="25">
        <f t="shared" si="51"/>
        <v>1</v>
      </c>
      <c r="Y402" s="25">
        <f>IF(B6=13,IF(OR(G402=1,I402=1),0,W402+X402),W402)</f>
        <v>15</v>
      </c>
      <c r="Z402" s="25">
        <f>[1]DB!AC402</f>
        <v>5</v>
      </c>
      <c r="AA402" s="25">
        <f>IF(A402="",0,DGET(A11:AF75,"BU Pl.",U528:U529))</f>
        <v>32</v>
      </c>
      <c r="AB402" s="25">
        <f t="shared" si="52"/>
        <v>2085</v>
      </c>
      <c r="AC402" s="25">
        <f>IF(B6=13,RANK(AB402,AB395:AB406,1),Z402)</f>
        <v>6</v>
      </c>
      <c r="AD402" s="25">
        <f>IF(B6=13,IF(AA402&gt;DGET(A394:AC406,"BU N",U546:U547),1,IF(AA402=DGET(A394:AC406,"BU N",U546:U547),0,-1)),0)</f>
        <v>0</v>
      </c>
      <c r="AE402" s="25">
        <f>IF(B6=13,IF(OR(G402=1,I402=1),0,IF(E402=D395,R402,[1]DB!AE402)),[1]DB!AE402)</f>
        <v>8</v>
      </c>
      <c r="AF402" s="25">
        <f>IF(B6=13,IF(OR(G402=1,I402=1),0,IF(E402=D395,U402,[1]DB!AF402)),[1]DB!AF402)</f>
        <v>9</v>
      </c>
      <c r="AG402" s="25">
        <f>IF(B6=13,IF(OR(G402=1,I402=1),0,IF(E402=D395,X402,[1]DB!AG402)),[1]DB!AG402)</f>
        <v>0</v>
      </c>
      <c r="AH402" s="25">
        <f>IF(B6=13,IF(OR(G402=1,I402=1),0,IF(E402=D395,AD402,[1]DB!AH402)),[1]DB!AH402)</f>
        <v>-1</v>
      </c>
      <c r="AI402" s="25">
        <f>IF(B6=13,IF(OR(G402=1,I402=1),0,IF(E402=D396,R402,[1]DB!AI402)),[1]DB!AI402)</f>
        <v>5</v>
      </c>
      <c r="AJ402" s="25">
        <f>IF(B6=13,IF(OR(G402=1,I402=1),0,IF(E402=D396,U402,[1]DB!AJ402)),[1]DB!AJ402)</f>
        <v>6</v>
      </c>
      <c r="AK402" s="25">
        <f>IF(B6=13,IF(OR(G402=1,I402=1),0,IF(E402=D396,X402,[1]DB!AK402)),[1]DB!AK402)</f>
        <v>0</v>
      </c>
      <c r="AL402" s="25">
        <f>IF(B6=13,IF(OR(G402=1,I402=1),0,IF(E402=D396,AD402,[1]DB!AL402)),[1]DB!AL402)</f>
        <v>-1</v>
      </c>
      <c r="AM402" s="25">
        <f>IF(B6=13,IF(OR(G402=1,I402=1),0,IF(E402=D397,R402,[1]DB!AM402)),[1]DB!AM402)</f>
        <v>5</v>
      </c>
      <c r="AN402" s="25">
        <f>IF(B6=13,IF(OR(G402=1,I402=1),0,IF(E402=D397,U402,[1]DB!AN402)),[1]DB!AN402)</f>
        <v>5</v>
      </c>
      <c r="AO402" s="25">
        <f>IF(B6=13,IF(OR(G402=1,I402=1),0,IF(E402=D397,X402,[1]DB!AO402)),[1]DB!AO402)</f>
        <v>1</v>
      </c>
      <c r="AP402" s="25">
        <f>IF(B6=13,IF(OR(G402=1,I402=1),0,IF(E402=D397,AD402,[1]DB!AP402)),[1]DB!AP402)</f>
        <v>0</v>
      </c>
      <c r="AQ402" s="25">
        <f>IF(B6=13,IF(OR(G402=1,I402=1),0,IF(E402=D398,R402,[1]DB!AQ402)),[1]DB!AQ402)</f>
        <v>8</v>
      </c>
      <c r="AR402" s="25">
        <f>IF(B6=13,IF(OR(G402=1,I402=1),0,IF(E402=D398,U402,[1]DB!AR402)),[1]DB!AR402)</f>
        <v>6</v>
      </c>
      <c r="AS402" s="25">
        <f>IF(B6=13,IF(OR(G402=1,I402=1),0,IF(E402=D398,X402,[1]DB!AS402)),[1]DB!AS402)</f>
        <v>3</v>
      </c>
      <c r="AT402" s="25">
        <f>IF(B6=13,IF(OR(G402=1,I402=1),0,IF(E402=D398,AD402,[1]DB!AT402)),[1]DB!AT402)</f>
        <v>1</v>
      </c>
      <c r="AU402" s="25">
        <f>IF(B6=13,IF(OR(G402=1,I402=1),0,IF(E402=D399,R402,[1]DB!AU402)),[1]DB!AU402)</f>
        <v>0</v>
      </c>
      <c r="AV402" s="25">
        <f>IF(B6=13,IF(OR(G402=1,I402=1),0,IF(E402=D399,U402,[1]DB!AV402)),[1]DB!AV402)</f>
        <v>0</v>
      </c>
      <c r="AW402" s="25">
        <f>IF(B6=13,IF(OR(G402=1,I402=1),0,IF(E402=D399,X402,[1]DB!AW402)),[1]DB!AW402)</f>
        <v>0</v>
      </c>
      <c r="AX402" s="25">
        <f>IF(B6=13,IF(OR(G402=1,I402=1),0,IF(E402=D399,AD402,[1]DB!AX402)),[1]DB!AX402)</f>
        <v>0</v>
      </c>
      <c r="AY402" s="25">
        <f>IF(B6=13,IF(OR(G402=1,I402=1),0,IF(E402=D400,R402,[1]DB!AY402)),[1]DB!AY402)</f>
        <v>6</v>
      </c>
      <c r="AZ402" s="25">
        <f>IF(B6=13,IF(OR(G402=1,I402=1),0,IF(E402=D400,U402,[1]DB!AZ402)),[1]DB!AZ402)</f>
        <v>6</v>
      </c>
      <c r="BA402" s="25">
        <f>IF(B6=13,IF(OR(G402=1,I402=1),0,IF(E402=D400,X402,[1]DB!BA402)),[1]DB!BA402)</f>
        <v>1</v>
      </c>
      <c r="BB402" s="25">
        <f>IF(B6=13,IF(OR(G402=1,I402=1),0,IF(E402=D400,AD402,[1]DB!BB402)),[1]DB!BB402)</f>
        <v>-1</v>
      </c>
      <c r="BC402" s="25">
        <f>IF(B6=13,IF(OR(G402=1,I402=1),0,IF(E402=D401,R402,[1]DB!BC402)),[1]DB!BC402)</f>
        <v>4</v>
      </c>
      <c r="BD402" s="25">
        <f>IF(B6=13,IF(OR(G402=1,I402=1),0,IF(E402=D401,U402,[1]DB!BD402)),[1]DB!BD402)</f>
        <v>6</v>
      </c>
      <c r="BE402" s="25">
        <f>IF(B6=13,IF(OR(G402=1,I402=1),0,IF(E402=D401,X402,[1]DB!BE402)),[1]DB!BE402)</f>
        <v>0</v>
      </c>
      <c r="BF402" s="25">
        <f>IF(B6=13,IF(OR(G402=1,I402=1),0,IF(E402=D401,AD402,[1]DB!BF402)),[1]DB!BF402)</f>
        <v>-1</v>
      </c>
      <c r="BG402" s="25">
        <f>IF(B6=13,IF(OR(G402=1,I402=1),0,IF(E402=D402,R402,[1]DB!BG402)),[1]DB!BG402)</f>
        <v>0</v>
      </c>
      <c r="BH402" s="25">
        <f>IF(B6=13,IF(OR(G402=1,I402=1),0,IF(E402=D402,U402,[1]DB!BH402)),[1]DB!BH402)</f>
        <v>0</v>
      </c>
      <c r="BI402" s="25">
        <f>IF(B6=13,IF(OR(G402=1,I402=1),0,IF(E402=D402,X402,[1]DB!BI402)),[1]DB!BI402)</f>
        <v>0</v>
      </c>
      <c r="BJ402" s="25">
        <f>IF(B6=13,IF(OR(G402=1,I402=1),0,IF(E402=D402,AD402,[1]DB!BJ402)),[1]DB!BJ402)</f>
        <v>0</v>
      </c>
      <c r="BK402" s="25">
        <f>IF(B6=13,IF(OR(G402=1,I402=1),0,IF(E402=D403,R402,[1]DB!BK402)),[1]DB!BK402)</f>
        <v>8</v>
      </c>
      <c r="BL402" s="25">
        <f>IF(B6=13,IF(OR(G402=1,I402=1),0,IF(E402=D403,U402,[1]DB!BL402)),[1]DB!BL402)</f>
        <v>6</v>
      </c>
      <c r="BM402" s="25">
        <f>IF(B6=13,IF(OR(G402=1,I402=1),0,IF(E402=D403,X402,[1]DB!BM402)),[1]DB!BM402)</f>
        <v>3</v>
      </c>
      <c r="BN402" s="25">
        <f>IF(B6=13,IF(OR(G402=1,I402=1),0,IF(E402=D403,AD402,[1]DB!BN402)),[1]DB!BN402)</f>
        <v>1</v>
      </c>
      <c r="BO402" s="25">
        <f>IF(B6=13,IF(OR(G402=1,I402=1),0,IF(E402=D404,R402,[1]DB!BO402)),[1]DB!BO402)</f>
        <v>6</v>
      </c>
      <c r="BP402" s="25">
        <f>IF(B6=13,IF(OR(G402=1,I402=1),0,IF(E402=D404,U402,[1]DB!BP402)),[1]DB!BP402)</f>
        <v>4</v>
      </c>
      <c r="BQ402" s="25">
        <f>IF(B6=13,IF(OR(G402=1,I402=1),0,IF(E402=D404,X402,[1]DB!BQ402)),[1]DB!BQ402)</f>
        <v>3</v>
      </c>
      <c r="BR402" s="25">
        <f>IF(B6=13,IF(OR(G402=1,I402=1),0,IF(E402=D404,AD402,[1]DB!BR402)),[1]DB!BR402)</f>
        <v>1</v>
      </c>
      <c r="BS402" s="25">
        <f>IF(B6=13,IF(OR(G402=1,I402=1),0,IF(E402=D405,R402,[1]DB!BS402)),[1]DB!BS402)</f>
        <v>6</v>
      </c>
      <c r="BT402" s="25">
        <f>IF(B6=13,IF(OR(G402=1,I402=1),0,IF(E402=D405,U402,[1]DB!BT402)),[1]DB!BT402)</f>
        <v>5</v>
      </c>
      <c r="BU402" s="25">
        <f>IF(B6=13,IF(OR(G402=1,I402=1),0,IF(E402=D405,X402,[1]DB!BU402)),[1]DB!BU402)</f>
        <v>3</v>
      </c>
      <c r="BV402" s="25">
        <f>IF(B6=13,IF(OR(G402=1,I402=1),0,IF(E402=D405,AD402,[1]DB!BV402)),[1]DB!BV402)</f>
        <v>1</v>
      </c>
      <c r="BW402" s="25">
        <f>IF(B6=13,IF(OR(G402=1,I402=1),0,IF(E402=D406,R402,[1]DB!BW402)),[1]DB!BW402)</f>
        <v>8</v>
      </c>
      <c r="BX402" s="25">
        <f>IF(B6=13,IF(OR(G402=1,I402=1),0,IF(E402=D406,U402,[1]DB!BX402)),[1]DB!BX402)</f>
        <v>8</v>
      </c>
      <c r="BY402" s="25">
        <f>IF(B6=13,IF(OR(G402=1,I402=1),0,IF(E402=D406,X402,[1]DB!BY402)),[1]DB!BY402)</f>
        <v>1</v>
      </c>
      <c r="BZ402" s="25">
        <f>IF(B6=13,IF(OR(G402=1,I402=1),0,IF(E402=D406,AD402,[1]DB!BZ402)),[1]DB!BZ402)</f>
        <v>0</v>
      </c>
      <c r="CA402" s="25">
        <f>(RANK(Y402,Y395:Y406,1)*169)+(RANK(S402,S395:S406,1)*13)+RANK(V402,V395:V406,0)</f>
        <v>1078</v>
      </c>
      <c r="CB402" s="25">
        <f>RANK(CA402,CA395:CA406,1)</f>
        <v>6</v>
      </c>
      <c r="CC402" s="25">
        <f>IF(CB402=CB395,AE402,0)+IF(CB402=CB396,AI402,0)+IF(CB402=CB397,AM402,0)+IF(CB402=CB398,AQ402,0)+IF(CB402=CB399,AU402,0)+IF(CB402=CB400,AY402,0)+IF(CB402=CB401,BC402,0)+IF(CB402=CB402,BG402,0)+IF(CB402=CB403,BK402,0)+IF(CB402=CB404,BO402,0)+IF(CB402=CB405,BS402,0)+IF(CB402=CB406,BW402,0)</f>
        <v>0</v>
      </c>
      <c r="CD402" s="25">
        <f>IF(CB402=CB395,AF402,0)+IF(CB402=CB396,AJ402,0)+IF(CB402=CB397,AN402,0)+IF(CB402=CB398,AR402,0)+IF(CB402=CB399,AV402,0)+IF(CB402=CB400,AZ402,0)+IF(CB402=CB401,BD402,0)+IF(CB402=CB402,BH402,0)+IF(CB402=CB403,BL402,0)+IF(CB402=CB404,BP402,0)+IF(CB402=CB405,BT402,0)+IF(CB402=CB406,BX402,0)</f>
        <v>0</v>
      </c>
      <c r="CE402" s="25">
        <f>IF(CB402=CB395,AG402,0)+IF(CB402=CB396,AK402,0)+IF(CB402=CB397,AO402,0)+IF(CB402=CB398,AS402,0)+IF(CB402=CB399,AW402,0)+IF(CB402=CB400,BA402,0)+IF(CB402=CB401,BE402,0)+IF(CB402=CB402,BI402,0)+IF(CB402=CB403,BM402,0)+IF(CB402=CB404,BQ402,0)+IF(CB402=CB405,BU402,0)+IF(CB402=CB406,BY402,0)</f>
        <v>0</v>
      </c>
      <c r="CF402" s="25">
        <f>(RANK(CE402,CE395:CE406,1)*169)+(RANK(CC402,CC395:CC406,1)*13)+RANK(CD402,CD395:CD406,0)</f>
        <v>183</v>
      </c>
      <c r="CG402" s="25">
        <f>CB402+(RANK(CF402,CF395:CF406,1)*0.01)</f>
        <v>6.01</v>
      </c>
      <c r="CH402" s="25">
        <f>IF(COUNTIF(CG395:CG406,CG402)=2,IF(CG402=CG395,1,0)+IF(CG402=CG396,2,0)+IF(CG402=CG397,3,0)+IF(CG402=CG398,4,0)+IF(CG402=CG399,5,0)+IF(CG402=CG400,6,0)+IF(CG402=CG401,7,0)+IF(CG402=CG402,8,0)+IF(CG402=CG403,9,0)+IF(CG402=CG404,10,0)+IF(CG402=CG405,11,0)+IF(CG402=CG406,12,0)-8,0)</f>
        <v>0</v>
      </c>
      <c r="CI402" s="25">
        <f t="shared" si="53"/>
        <v>0</v>
      </c>
      <c r="CJ402" s="25">
        <f t="shared" si="54"/>
        <v>6.01</v>
      </c>
      <c r="CK402" s="25">
        <f>(RANK(CJ402,CJ395:CJ406,1)*17850625)+(RANK(K402,K395:K406,0)*274625)+(RANK(M402,M395:M406,0)*4225)+(RANK(AC402,AC395:AC406,1)*65)+RANK(C402,C395:C406,0)</f>
        <v>107387223</v>
      </c>
      <c r="CL402" s="25">
        <f>RANK(CK402,CK395:CK406,0)</f>
        <v>7</v>
      </c>
    </row>
    <row r="403" spans="1:90" x14ac:dyDescent="0.15">
      <c r="A403" s="25" t="str">
        <f>[1]DB!A403</f>
        <v>Kailua</v>
      </c>
      <c r="B403" s="25" t="str">
        <f>[1]DB!B403</f>
        <v>Kailua (8)</v>
      </c>
      <c r="C403" s="25">
        <f>[1]DB!C403</f>
        <v>23</v>
      </c>
      <c r="D403" s="25">
        <f t="shared" si="50"/>
        <v>9</v>
      </c>
      <c r="E403" s="25">
        <f t="shared" si="55"/>
        <v>10</v>
      </c>
      <c r="F403" s="25">
        <f>[1]DB!G403</f>
        <v>0</v>
      </c>
      <c r="G403" s="25">
        <f>IF(B6=13,DGET(A11:K75,"Dis E",V528:V529),F403)</f>
        <v>0</v>
      </c>
      <c r="H403" s="25">
        <f>[1]DB!I403</f>
        <v>0</v>
      </c>
      <c r="I403" s="25">
        <f>IF(B6=13,DGET(A11:K75,"Udm E",V528:V529),H403)</f>
        <v>0</v>
      </c>
      <c r="J403" s="25">
        <f>[1]DB!K403</f>
        <v>0</v>
      </c>
      <c r="K403" s="25">
        <f>IF(B6=13,DGET(A11:K75,"MR E",V528:V529),J403)</f>
        <v>0</v>
      </c>
      <c r="L403" s="25">
        <f>[1]DB!M403</f>
        <v>0</v>
      </c>
      <c r="M403" s="25">
        <f>IF(B6=13,DGET(A11:K75,"Res E",V528:V529),L403)</f>
        <v>0</v>
      </c>
      <c r="N403" s="25">
        <f>[1]DB!O403</f>
        <v>9</v>
      </c>
      <c r="O403" s="25">
        <f>IF(B6=13,IF(AND(G403=0,I403=0),N403+1,0),N403)</f>
        <v>10</v>
      </c>
      <c r="P403" s="25">
        <f>[1]DB!S403</f>
        <v>56</v>
      </c>
      <c r="Q403" s="25">
        <f>IF(A403="",0,DGET(A11:AF75,"Total",V528:V529))</f>
        <v>6</v>
      </c>
      <c r="R403" s="25">
        <f>IF(A403="",0,DGET(A11:AF75,"ES N",V528:V529))</f>
        <v>6</v>
      </c>
      <c r="S403" s="25">
        <f>IF(B6=13,IF(OR(G403=1,I403=1),0,P403+R403),P403)</f>
        <v>62</v>
      </c>
      <c r="T403" s="25">
        <f>[1]DB!V403</f>
        <v>70</v>
      </c>
      <c r="U403" s="25">
        <f>IF(A403="",0,DGET(A394:Q406,"Total N",V546:V547))</f>
        <v>5</v>
      </c>
      <c r="V403" s="25">
        <f>IF(B6=13,IF(OR(G403=1,I403=1),0,T403+U403),T403)</f>
        <v>75</v>
      </c>
      <c r="W403" s="25">
        <f>[1]DB!Y403</f>
        <v>1</v>
      </c>
      <c r="X403" s="25">
        <f t="shared" si="51"/>
        <v>3</v>
      </c>
      <c r="Y403" s="25">
        <f>IF(B6=13,IF(OR(G403=1,I403=1),0,W403+X403),W403)</f>
        <v>4</v>
      </c>
      <c r="Z403" s="25">
        <f>[1]DB!AC403</f>
        <v>10</v>
      </c>
      <c r="AA403" s="25">
        <f>IF(A403="",0,DGET(A11:AF75,"BU Pl.",V528:V529))</f>
        <v>52</v>
      </c>
      <c r="AB403" s="25">
        <f t="shared" si="52"/>
        <v>3390</v>
      </c>
      <c r="AC403" s="25">
        <f>IF(B6=13,RANK(AB403,AB395:AB406,1),Z403)</f>
        <v>12</v>
      </c>
      <c r="AD403" s="25">
        <f>IF(B6=13,IF(AA403&gt;DGET(A394:AC406,"BU N",V546:V547),1,IF(AA403=DGET(A394:AC406,"BU N",V546:V547),0,-1)),0)</f>
        <v>1</v>
      </c>
      <c r="AE403" s="25">
        <f>IF(B6=13,IF(OR(G403=1,I403=1),0,IF(E403=D395,R403,[1]DB!AE403)),[1]DB!AE403)</f>
        <v>7</v>
      </c>
      <c r="AF403" s="25">
        <f>IF(B6=13,IF(OR(G403=1,I403=1),0,IF(E403=D395,U403,[1]DB!AF403)),[1]DB!AF403)</f>
        <v>8</v>
      </c>
      <c r="AG403" s="25">
        <f>IF(B6=13,IF(OR(G403=1,I403=1),0,IF(E403=D395,X403,[1]DB!AG403)),[1]DB!AG403)</f>
        <v>0</v>
      </c>
      <c r="AH403" s="25">
        <f>IF(B6=13,IF(OR(G403=1,I403=1),0,IF(E403=D395,AD403,[1]DB!AH403)),[1]DB!AH403)</f>
        <v>-1</v>
      </c>
      <c r="AI403" s="25">
        <f>IF(B6=13,IF(OR(G403=1,I403=1),0,IF(E403=D396,R403,[1]DB!AI403)),[1]DB!AI403)</f>
        <v>9</v>
      </c>
      <c r="AJ403" s="25">
        <f>IF(B6=13,IF(OR(G403=1,I403=1),0,IF(E403=D396,U403,[1]DB!AJ403)),[1]DB!AJ403)</f>
        <v>9</v>
      </c>
      <c r="AK403" s="25">
        <f>IF(B6=13,IF(OR(G403=1,I403=1),0,IF(E403=D396,X403,[1]DB!AK403)),[1]DB!AK403)</f>
        <v>1</v>
      </c>
      <c r="AL403" s="25">
        <f>IF(B6=13,IF(OR(G403=1,I403=1),0,IF(E403=D396,AD403,[1]DB!AL403)),[1]DB!AL403)</f>
        <v>1</v>
      </c>
      <c r="AM403" s="25">
        <f>IF(B6=13,IF(OR(G403=1,I403=1),0,IF(E403=D397,R403,[1]DB!AM403)),[1]DB!AM403)</f>
        <v>6</v>
      </c>
      <c r="AN403" s="25">
        <f>IF(B6=13,IF(OR(G403=1,I403=1),0,IF(E403=D397,U403,[1]DB!AN403)),[1]DB!AN403)</f>
        <v>9</v>
      </c>
      <c r="AO403" s="25">
        <f>IF(B6=13,IF(OR(G403=1,I403=1),0,IF(E403=D397,X403,[1]DB!AO403)),[1]DB!AO403)</f>
        <v>0</v>
      </c>
      <c r="AP403" s="25">
        <f>IF(B6=13,IF(OR(G403=1,I403=1),0,IF(E403=D397,AD403,[1]DB!AP403)),[1]DB!AP403)</f>
        <v>-1</v>
      </c>
      <c r="AQ403" s="25">
        <f>IF(B6=13,IF(OR(G403=1,I403=1),0,IF(E403=D398,R403,[1]DB!AQ403)),[1]DB!AQ403)</f>
        <v>6</v>
      </c>
      <c r="AR403" s="25">
        <f>IF(B6=13,IF(OR(G403=1,I403=1),0,IF(E403=D398,U403,[1]DB!AR403)),[1]DB!AR403)</f>
        <v>8</v>
      </c>
      <c r="AS403" s="25">
        <f>IF(B6=13,IF(OR(G403=1,I403=1),0,IF(E403=D398,X403,[1]DB!AS403)),[1]DB!AS403)</f>
        <v>0</v>
      </c>
      <c r="AT403" s="25">
        <f>IF(B6=13,IF(OR(G403=1,I403=1),0,IF(E403=D398,AD403,[1]DB!AT403)),[1]DB!AT403)</f>
        <v>-1</v>
      </c>
      <c r="AU403" s="25">
        <f>IF(B6=13,IF(OR(G403=1,I403=1),0,IF(E403=D399,R403,[1]DB!AU403)),[1]DB!AU403)</f>
        <v>7</v>
      </c>
      <c r="AV403" s="25">
        <f>IF(B6=13,IF(OR(G403=1,I403=1),0,IF(E403=D399,U403,[1]DB!AV403)),[1]DB!AV403)</f>
        <v>8</v>
      </c>
      <c r="AW403" s="25">
        <f>IF(B6=13,IF(OR(G403=1,I403=1),0,IF(E403=D399,X403,[1]DB!AW403)),[1]DB!AW403)</f>
        <v>0</v>
      </c>
      <c r="AX403" s="25">
        <f>IF(B6=13,IF(OR(G403=1,I403=1),0,IF(E403=D399,AD403,[1]DB!AX403)),[1]DB!AX403)</f>
        <v>-1</v>
      </c>
      <c r="AY403" s="25">
        <f>IF(B6=13,IF(OR(G403=1,I403=1),0,IF(E403=D400,R403,[1]DB!AY403)),[1]DB!AY403)</f>
        <v>5</v>
      </c>
      <c r="AZ403" s="25">
        <f>IF(B6=13,IF(OR(G403=1,I403=1),0,IF(E403=D400,U403,[1]DB!AZ403)),[1]DB!AZ403)</f>
        <v>6</v>
      </c>
      <c r="BA403" s="25">
        <f>IF(B6=13,IF(OR(G403=1,I403=1),0,IF(E403=D400,X403,[1]DB!BA403)),[1]DB!BA403)</f>
        <v>0</v>
      </c>
      <c r="BB403" s="25">
        <f>IF(B6=13,IF(OR(G403=1,I403=1),0,IF(E403=D400,AD403,[1]DB!BB403)),[1]DB!BB403)</f>
        <v>-1</v>
      </c>
      <c r="BC403" s="25">
        <f>IF(B6=13,IF(OR(G403=1,I403=1),0,IF(E403=D401,R403,[1]DB!BC403)),[1]DB!BC403)</f>
        <v>6</v>
      </c>
      <c r="BD403" s="25">
        <f>IF(B6=13,IF(OR(G403=1,I403=1),0,IF(E403=D401,U403,[1]DB!BD403)),[1]DB!BD403)</f>
        <v>8</v>
      </c>
      <c r="BE403" s="25">
        <f>IF(B6=13,IF(OR(G403=1,I403=1),0,IF(E403=D401,X403,[1]DB!BE403)),[1]DB!BE403)</f>
        <v>0</v>
      </c>
      <c r="BF403" s="25">
        <f>IF(B6=13,IF(OR(G403=1,I403=1),0,IF(E403=D401,AD403,[1]DB!BF403)),[1]DB!BF403)</f>
        <v>-1</v>
      </c>
      <c r="BG403" s="25">
        <f>IF(B6=13,IF(OR(G403=1,I403=1),0,IF(E403=D402,R403,[1]DB!BG403)),[1]DB!BG403)</f>
        <v>6</v>
      </c>
      <c r="BH403" s="25">
        <f>IF(B6=13,IF(OR(G403=1,I403=1),0,IF(E403=D402,U403,[1]DB!BH403)),[1]DB!BH403)</f>
        <v>8</v>
      </c>
      <c r="BI403" s="25">
        <f>IF(B6=13,IF(OR(G403=1,I403=1),0,IF(E403=D402,X403,[1]DB!BI403)),[1]DB!BI403)</f>
        <v>0</v>
      </c>
      <c r="BJ403" s="25">
        <f>IF(B6=13,IF(OR(G403=1,I403=1),0,IF(E403=D402,AD403,[1]DB!BJ403)),[1]DB!BJ403)</f>
        <v>-1</v>
      </c>
      <c r="BK403" s="25">
        <f>IF(B6=13,IF(OR(G403=1,I403=1),0,IF(E403=D403,R403,[1]DB!BK403)),[1]DB!BK403)</f>
        <v>0</v>
      </c>
      <c r="BL403" s="25">
        <f>IF(B6=13,IF(OR(G403=1,I403=1),0,IF(E403=D403,U403,[1]DB!BL403)),[1]DB!BL403)</f>
        <v>0</v>
      </c>
      <c r="BM403" s="25">
        <f>IF(B6=13,IF(OR(G403=1,I403=1),0,IF(E403=D403,X403,[1]DB!BM403)),[1]DB!BM403)</f>
        <v>0</v>
      </c>
      <c r="BN403" s="25">
        <f>IF(B6=13,IF(OR(G403=1,I403=1),0,IF(E403=D403,AD403,[1]DB!BN403)),[1]DB!BN403)</f>
        <v>0</v>
      </c>
      <c r="BO403" s="25">
        <f>IF(B6=13,IF(OR(G403=1,I403=1),0,IF(E403=D404,R403,[1]DB!BO403)),[1]DB!BO403)</f>
        <v>4</v>
      </c>
      <c r="BP403" s="25">
        <f>IF(B6=13,IF(OR(G403=1,I403=1),0,IF(E403=D404,U403,[1]DB!BP403)),[1]DB!BP403)</f>
        <v>6</v>
      </c>
      <c r="BQ403" s="25">
        <f>IF(B6=13,IF(OR(G403=1,I403=1),0,IF(E403=D404,X403,[1]DB!BQ403)),[1]DB!BQ403)</f>
        <v>0</v>
      </c>
      <c r="BR403" s="25">
        <f>IF(B6=13,IF(OR(G403=1,I403=1),0,IF(E403=D404,AD403,[1]DB!BR403)),[1]DB!BR403)</f>
        <v>-1</v>
      </c>
      <c r="BS403" s="25">
        <f>IF(B6=13,IF(OR(G403=1,I403=1),0,IF(E403=D405,R403,[1]DB!BS403)),[1]DB!BS403)</f>
        <v>6</v>
      </c>
      <c r="BT403" s="25">
        <f>IF(B6=13,IF(OR(G403=1,I403=1),0,IF(E403=D405,U403,[1]DB!BT403)),[1]DB!BT403)</f>
        <v>5</v>
      </c>
      <c r="BU403" s="25">
        <f>IF(B6=13,IF(OR(G403=1,I403=1),0,IF(E403=D405,X403,[1]DB!BU403)),[1]DB!BU403)</f>
        <v>3</v>
      </c>
      <c r="BV403" s="25">
        <f>IF(B6=13,IF(OR(G403=1,I403=1),0,IF(E403=D405,AD403,[1]DB!BV403)),[1]DB!BV403)</f>
        <v>1</v>
      </c>
      <c r="BW403" s="25">
        <f>IF(B6=13,IF(OR(G403=1,I403=1),0,IF(E403=D406,R403,[1]DB!BW403)),[1]DB!BW403)</f>
        <v>0</v>
      </c>
      <c r="BX403" s="25">
        <f>IF(B6=13,IF(OR(G403=1,I403=1),0,IF(E403=D406,U403,[1]DB!BX403)),[1]DB!BX403)</f>
        <v>0</v>
      </c>
      <c r="BY403" s="25">
        <f>IF(B6=13,IF(OR(G403=1,I403=1),0,IF(E403=D406,X403,[1]DB!BY403)),[1]DB!BY403)</f>
        <v>0</v>
      </c>
      <c r="BZ403" s="25">
        <f>IF(B6=13,IF(OR(G403=1,I403=1),0,IF(E403=D406,AD403,[1]DB!BZ403)),[1]DB!BZ403)</f>
        <v>0</v>
      </c>
      <c r="CA403" s="25">
        <f>(RANK(Y403,Y395:Y406,1)*169)+(RANK(S403,S395:S406,1)*13)+RANK(V403,V395:V406,0)</f>
        <v>196</v>
      </c>
      <c r="CB403" s="25">
        <f>RANK(CA403,CA395:CA406,1)</f>
        <v>2</v>
      </c>
      <c r="CC403" s="25">
        <f>IF(CB403=CB395,AE403,0)+IF(CB403=CB396,AI403,0)+IF(CB403=CB397,AM403,0)+IF(CB403=CB398,AQ403,0)+IF(CB403=CB399,AU403,0)+IF(CB403=CB400,AY403,0)+IF(CB403=CB401,BC403,0)+IF(CB403=CB402,BG403,0)+IF(CB403=CB403,BK403,0)+IF(CB403=CB404,BO403,0)+IF(CB403=CB405,BS403,0)+IF(CB403=CB406,BW403,0)</f>
        <v>0</v>
      </c>
      <c r="CD403" s="25">
        <f>IF(CB403=CB395,AF403,0)+IF(CB403=CB396,AJ403,0)+IF(CB403=CB397,AN403,0)+IF(CB403=CB398,AR403,0)+IF(CB403=CB399,AV403,0)+IF(CB403=CB400,AZ403,0)+IF(CB403=CB401,BD403,0)+IF(CB403=CB402,BH403,0)+IF(CB403=CB403,BL403,0)+IF(CB403=CB404,BP403,0)+IF(CB403=CB405,BT403,0)+IF(CB403=CB406,BX403,0)</f>
        <v>0</v>
      </c>
      <c r="CE403" s="25">
        <f>IF(CB403=CB395,AG403,0)+IF(CB403=CB396,AK403,0)+IF(CB403=CB397,AO403,0)+IF(CB403=CB398,AS403,0)+IF(CB403=CB399,AW403,0)+IF(CB403=CB400,BA403,0)+IF(CB403=CB401,BE403,0)+IF(CB403=CB402,BI403,0)+IF(CB403=CB403,BM403,0)+IF(CB403=CB404,BQ403,0)+IF(CB403=CB405,BU403,0)+IF(CB403=CB406,BY403,0)</f>
        <v>0</v>
      </c>
      <c r="CF403" s="25">
        <f>(RANK(CE403,CE395:CE406,1)*169)+(RANK(CC403,CC395:CC406,1)*13)+RANK(CD403,CD395:CD406,0)</f>
        <v>183</v>
      </c>
      <c r="CG403" s="25">
        <f>CB403+(RANK(CF403,CF395:CF406,1)*0.01)</f>
        <v>2.0099999999999998</v>
      </c>
      <c r="CH403" s="25">
        <f>IF(COUNTIF(CG395:CG406,CG403)=2,IF(CG403=CG395,1,0)+IF(CG403=CG396,2,0)+IF(CG403=CG397,3,0)+IF(CG403=CG398,4,0)+IF(CG403=CG399,5,0)+IF(CG403=CG400,6,0)+IF(CG403=CG401,7,0)+IF(CG403=CG402,8,0)+IF(CG403=CG403,9,0)+IF(CG403=CG404,10,0)+IF(CG403=CG405,11,0)+IF(CG403=CG406,12,0)-9,0)</f>
        <v>0</v>
      </c>
      <c r="CI403" s="25">
        <f t="shared" si="53"/>
        <v>0</v>
      </c>
      <c r="CJ403" s="25">
        <f t="shared" si="54"/>
        <v>2.0099999999999998</v>
      </c>
      <c r="CK403" s="25">
        <f>(RANK(CJ403,CJ395:CJ406,1)*17850625)+(RANK(K403,K395:K406,0)*274625)+(RANK(M403,M395:M406,0)*4225)+(RANK(AC403,AC395:AC406,1)*65)+RANK(C403,C395:C406,0)</f>
        <v>35985111</v>
      </c>
      <c r="CL403" s="25">
        <f>RANK(CK403,CK395:CK406,0)</f>
        <v>11</v>
      </c>
    </row>
    <row r="404" spans="1:90" x14ac:dyDescent="0.15">
      <c r="A404" s="25" t="str">
        <f>[1]DB!A404</f>
        <v>Harry</v>
      </c>
      <c r="B404" s="25" t="str">
        <f>[1]DB!B404</f>
        <v>Harry (8)</v>
      </c>
      <c r="C404" s="25">
        <f>[1]DB!C404</f>
        <v>17</v>
      </c>
      <c r="D404" s="25">
        <f t="shared" si="50"/>
        <v>6</v>
      </c>
      <c r="E404" s="25">
        <f t="shared" si="55"/>
        <v>5</v>
      </c>
      <c r="F404" s="25">
        <f>[1]DB!G404</f>
        <v>0</v>
      </c>
      <c r="G404" s="25">
        <f>IF(B6=13,DGET(A11:K75,"Dis E",W528:W529),F404)</f>
        <v>0</v>
      </c>
      <c r="H404" s="25">
        <f>[1]DB!I404</f>
        <v>0</v>
      </c>
      <c r="I404" s="25">
        <f>IF(B6=13,DGET(A11:K75,"Udm E",W528:W529),H404)</f>
        <v>0</v>
      </c>
      <c r="J404" s="25">
        <f>[1]DB!K404</f>
        <v>0</v>
      </c>
      <c r="K404" s="25">
        <f>IF(B6=13,DGET(A11:K75,"MR E",W528:W529),J404)</f>
        <v>0</v>
      </c>
      <c r="L404" s="25">
        <f>[1]DB!M404</f>
        <v>0</v>
      </c>
      <c r="M404" s="25">
        <f>IF(B6=13,DGET(A11:K75,"Res E",W528:W529),L404)</f>
        <v>0</v>
      </c>
      <c r="N404" s="25">
        <f>[1]DB!O404</f>
        <v>9</v>
      </c>
      <c r="O404" s="25">
        <f>IF(B6=13,IF(AND(G404=0,I404=0),N404+1,0),N404)</f>
        <v>10</v>
      </c>
      <c r="P404" s="25">
        <f>[1]DB!S404</f>
        <v>60</v>
      </c>
      <c r="Q404" s="25">
        <f>IF(A404="",0,DGET(A11:AF75,"Total",W528:W529))</f>
        <v>4</v>
      </c>
      <c r="R404" s="25">
        <f>IF(A404="",0,DGET(A11:AF75,"ES N",W528:W529))</f>
        <v>4</v>
      </c>
      <c r="S404" s="25">
        <f>IF(B6=13,IF(OR(G404=1,I404=1),0,P404+R404),P404)</f>
        <v>64</v>
      </c>
      <c r="T404" s="25">
        <f>[1]DB!V404</f>
        <v>60</v>
      </c>
      <c r="U404" s="25">
        <f>IF(A404="",0,DGET(A394:Q406,"Total N",W546:W547))</f>
        <v>6</v>
      </c>
      <c r="V404" s="25">
        <f>IF(B6=13,IF(OR(G404=1,I404=1),0,T404+U404),T404)</f>
        <v>66</v>
      </c>
      <c r="W404" s="25">
        <f>[1]DB!Y404</f>
        <v>11</v>
      </c>
      <c r="X404" s="25">
        <f t="shared" si="51"/>
        <v>0</v>
      </c>
      <c r="Y404" s="25">
        <f>IF(B6=13,IF(OR(G404=1,I404=1),0,W404+X404),W404)</f>
        <v>11</v>
      </c>
      <c r="Z404" s="25">
        <f>[1]DB!AC404</f>
        <v>3</v>
      </c>
      <c r="AA404" s="25">
        <f>IF(A404="",0,DGET(A11:AF75,"BU Pl.",W528:W529))</f>
        <v>13</v>
      </c>
      <c r="AB404" s="25">
        <f t="shared" si="52"/>
        <v>848</v>
      </c>
      <c r="AC404" s="25">
        <f>IF(B6=13,RANK(AB404,AB395:AB406,1),Z404)</f>
        <v>1</v>
      </c>
      <c r="AD404" s="25">
        <f>IF(B6=13,IF(AA404&gt;DGET(A394:AC406,"BU N",W546:W547),1,IF(AA404=DGET(A394:AC406,"BU N",W546:W547),0,-1)),0)</f>
        <v>-1</v>
      </c>
      <c r="AE404" s="25">
        <f>IF(B6=13,IF(OR(G404=1,I404=1),0,IF(E404=D395,R404,[1]DB!AE404)),[1]DB!AE404)</f>
        <v>7</v>
      </c>
      <c r="AF404" s="25">
        <f>IF(B6=13,IF(OR(G404=1,I404=1),0,IF(E404=D395,U404,[1]DB!AF404)),[1]DB!AF404)</f>
        <v>8</v>
      </c>
      <c r="AG404" s="25">
        <f>IF(B6=13,IF(OR(G404=1,I404=1),0,IF(E404=D395,X404,[1]DB!AG404)),[1]DB!AG404)</f>
        <v>0</v>
      </c>
      <c r="AH404" s="25">
        <f>IF(B6=13,IF(OR(G404=1,I404=1),0,IF(E404=D395,AD404,[1]DB!AH404)),[1]DB!AH404)</f>
        <v>-1</v>
      </c>
      <c r="AI404" s="25">
        <f>IF(B6=13,IF(OR(G404=1,I404=1),0,IF(E404=D396,R404,[1]DB!AI404)),[1]DB!AI404)</f>
        <v>8</v>
      </c>
      <c r="AJ404" s="25">
        <f>IF(B6=13,IF(OR(G404=1,I404=1),0,IF(E404=D396,U404,[1]DB!AJ404)),[1]DB!AJ404)</f>
        <v>7</v>
      </c>
      <c r="AK404" s="25">
        <f>IF(B6=13,IF(OR(G404=1,I404=1),0,IF(E404=D396,X404,[1]DB!AK404)),[1]DB!AK404)</f>
        <v>3</v>
      </c>
      <c r="AL404" s="25">
        <f>IF(B6=13,IF(OR(G404=1,I404=1),0,IF(E404=D396,AD404,[1]DB!AL404)),[1]DB!AL404)</f>
        <v>1</v>
      </c>
      <c r="AM404" s="25">
        <f>IF(B6=13,IF(OR(G404=1,I404=1),0,IF(E404=D397,R404,[1]DB!AM404)),[1]DB!AM404)</f>
        <v>8</v>
      </c>
      <c r="AN404" s="25">
        <f>IF(B6=13,IF(OR(G404=1,I404=1),0,IF(E404=D397,U404,[1]DB!AN404)),[1]DB!AN404)</f>
        <v>8</v>
      </c>
      <c r="AO404" s="25">
        <f>IF(B6=13,IF(OR(G404=1,I404=1),0,IF(E404=D397,X404,[1]DB!AO404)),[1]DB!AO404)</f>
        <v>1</v>
      </c>
      <c r="AP404" s="25">
        <f>IF(B6=13,IF(OR(G404=1,I404=1),0,IF(E404=D397,AD404,[1]DB!AP404)),[1]DB!AP404)</f>
        <v>1</v>
      </c>
      <c r="AQ404" s="25">
        <f>IF(B6=13,IF(OR(G404=1,I404=1),0,IF(E404=D398,R404,[1]DB!AQ404)),[1]DB!AQ404)</f>
        <v>8</v>
      </c>
      <c r="AR404" s="25">
        <f>IF(B6=13,IF(OR(G404=1,I404=1),0,IF(E404=D398,U404,[1]DB!AR404)),[1]DB!AR404)</f>
        <v>6</v>
      </c>
      <c r="AS404" s="25">
        <f>IF(B6=13,IF(OR(G404=1,I404=1),0,IF(E404=D398,X404,[1]DB!AS404)),[1]DB!AS404)</f>
        <v>3</v>
      </c>
      <c r="AT404" s="25">
        <f>IF(B6=13,IF(OR(G404=1,I404=1),0,IF(E404=D398,AD404,[1]DB!AT404)),[1]DB!AT404)</f>
        <v>1</v>
      </c>
      <c r="AU404" s="25">
        <f>IF(B6=13,IF(OR(G404=1,I404=1),0,IF(E404=D399,R404,[1]DB!AU404)),[1]DB!AU404)</f>
        <v>4</v>
      </c>
      <c r="AV404" s="25">
        <f>IF(B6=13,IF(OR(G404=1,I404=1),0,IF(E404=D399,U404,[1]DB!AV404)),[1]DB!AV404)</f>
        <v>6</v>
      </c>
      <c r="AW404" s="25">
        <f>IF(B6=13,IF(OR(G404=1,I404=1),0,IF(E404=D399,X404,[1]DB!AW404)),[1]DB!AW404)</f>
        <v>0</v>
      </c>
      <c r="AX404" s="25">
        <f>IF(B6=13,IF(OR(G404=1,I404=1),0,IF(E404=D399,AD404,[1]DB!AX404)),[1]DB!AX404)</f>
        <v>-1</v>
      </c>
      <c r="AY404" s="25">
        <f>IF(B6=13,IF(OR(G404=1,I404=1),0,IF(E404=D400,R404,[1]DB!AY404)),[1]DB!AY404)</f>
        <v>6</v>
      </c>
      <c r="AZ404" s="25">
        <f>IF(B6=13,IF(OR(G404=1,I404=1),0,IF(E404=D400,U404,[1]DB!AZ404)),[1]DB!AZ404)</f>
        <v>7</v>
      </c>
      <c r="BA404" s="25">
        <f>IF(B6=13,IF(OR(G404=1,I404=1),0,IF(E404=D400,X404,[1]DB!BA404)),[1]DB!BA404)</f>
        <v>0</v>
      </c>
      <c r="BB404" s="25">
        <f>IF(B6=13,IF(OR(G404=1,I404=1),0,IF(E404=D400,AD404,[1]DB!BB404)),[1]DB!BB404)</f>
        <v>-1</v>
      </c>
      <c r="BC404" s="25">
        <f>IF(B6=13,IF(OR(G404=1,I404=1),0,IF(E404=D401,R404,[1]DB!BC404)),[1]DB!BC404)</f>
        <v>0</v>
      </c>
      <c r="BD404" s="25">
        <f>IF(B6=13,IF(OR(G404=1,I404=1),0,IF(E404=D401,U404,[1]DB!BD404)),[1]DB!BD404)</f>
        <v>0</v>
      </c>
      <c r="BE404" s="25">
        <f>IF(B6=13,IF(OR(G404=1,I404=1),0,IF(E404=D401,X404,[1]DB!BE404)),[1]DB!BE404)</f>
        <v>0</v>
      </c>
      <c r="BF404" s="25">
        <f>IF(B6=13,IF(OR(G404=1,I404=1),0,IF(E404=D401,AD404,[1]DB!BF404)),[1]DB!BF404)</f>
        <v>0</v>
      </c>
      <c r="BG404" s="25">
        <f>IF(B6=13,IF(OR(G404=1,I404=1),0,IF(E404=D402,R404,[1]DB!BG404)),[1]DB!BG404)</f>
        <v>4</v>
      </c>
      <c r="BH404" s="25">
        <f>IF(B6=13,IF(OR(G404=1,I404=1),0,IF(E404=D402,U404,[1]DB!BH404)),[1]DB!BH404)</f>
        <v>6</v>
      </c>
      <c r="BI404" s="25">
        <f>IF(B6=13,IF(OR(G404=1,I404=1),0,IF(E404=D402,X404,[1]DB!BI404)),[1]DB!BI404)</f>
        <v>0</v>
      </c>
      <c r="BJ404" s="25">
        <f>IF(B6=13,IF(OR(G404=1,I404=1),0,IF(E404=D402,AD404,[1]DB!BJ404)),[1]DB!BJ404)</f>
        <v>-1</v>
      </c>
      <c r="BK404" s="25">
        <f>IF(B6=13,IF(OR(G404=1,I404=1),0,IF(E404=D403,R404,[1]DB!BK404)),[1]DB!BK404)</f>
        <v>6</v>
      </c>
      <c r="BL404" s="25">
        <f>IF(B6=13,IF(OR(G404=1,I404=1),0,IF(E404=D403,U404,[1]DB!BL404)),[1]DB!BL404)</f>
        <v>4</v>
      </c>
      <c r="BM404" s="25">
        <f>IF(B6=13,IF(OR(G404=1,I404=1),0,IF(E404=D403,X404,[1]DB!BM404)),[1]DB!BM404)</f>
        <v>3</v>
      </c>
      <c r="BN404" s="25">
        <f>IF(B6=13,IF(OR(G404=1,I404=1),0,IF(E404=D403,AD404,[1]DB!BN404)),[1]DB!BN404)</f>
        <v>1</v>
      </c>
      <c r="BO404" s="25">
        <f>IF(B6=13,IF(OR(G404=1,I404=1),0,IF(E404=D404,R404,[1]DB!BO404)),[1]DB!BO404)</f>
        <v>0</v>
      </c>
      <c r="BP404" s="25">
        <f>IF(B6=13,IF(OR(G404=1,I404=1),0,IF(E404=D404,U404,[1]DB!BP404)),[1]DB!BP404)</f>
        <v>0</v>
      </c>
      <c r="BQ404" s="25">
        <f>IF(B6=13,IF(OR(G404=1,I404=1),0,IF(E404=D404,X404,[1]DB!BQ404)),[1]DB!BQ404)</f>
        <v>0</v>
      </c>
      <c r="BR404" s="25">
        <f>IF(B6=13,IF(OR(G404=1,I404=1),0,IF(E404=D404,AD404,[1]DB!BR404)),[1]DB!BR404)</f>
        <v>0</v>
      </c>
      <c r="BS404" s="25">
        <f>IF(B6=13,IF(OR(G404=1,I404=1),0,IF(E404=D405,R404,[1]DB!BS404)),[1]DB!BS404)</f>
        <v>7</v>
      </c>
      <c r="BT404" s="25">
        <f>IF(B6=13,IF(OR(G404=1,I404=1),0,IF(E404=D405,U404,[1]DB!BT404)),[1]DB!BT404)</f>
        <v>8</v>
      </c>
      <c r="BU404" s="25">
        <f>IF(B6=13,IF(OR(G404=1,I404=1),0,IF(E404=D405,X404,[1]DB!BU404)),[1]DB!BU404)</f>
        <v>0</v>
      </c>
      <c r="BV404" s="25">
        <f>IF(B6=13,IF(OR(G404=1,I404=1),0,IF(E404=D405,AD404,[1]DB!BV404)),[1]DB!BV404)</f>
        <v>-1</v>
      </c>
      <c r="BW404" s="25">
        <f>IF(B6=13,IF(OR(G404=1,I404=1),0,IF(E404=D406,R404,[1]DB!BW404)),[1]DB!BW404)</f>
        <v>6</v>
      </c>
      <c r="BX404" s="25">
        <f>IF(B6=13,IF(OR(G404=1,I404=1),0,IF(E404=D406,U404,[1]DB!BX404)),[1]DB!BX404)</f>
        <v>6</v>
      </c>
      <c r="BY404" s="25">
        <f>IF(B6=13,IF(OR(G404=1,I404=1),0,IF(E404=D406,X404,[1]DB!BY404)),[1]DB!BY404)</f>
        <v>1</v>
      </c>
      <c r="BZ404" s="25">
        <f>IF(B6=13,IF(OR(G404=1,I404=1),0,IF(E404=D406,AD404,[1]DB!BZ404)),[1]DB!BZ404)</f>
        <v>-1</v>
      </c>
      <c r="CA404" s="25">
        <f>(RANK(Y404,Y395:Y406,1)*169)+(RANK(S404,S395:S406,1)*13)+RANK(V404,V395:V406,0)</f>
        <v>733</v>
      </c>
      <c r="CB404" s="25">
        <f>RANK(CA404,CA395:CA406,1)</f>
        <v>4</v>
      </c>
      <c r="CC404" s="25">
        <f>IF(CB404=CB395,AE404,0)+IF(CB404=CB396,AI404,0)+IF(CB404=CB397,AM404,0)+IF(CB404=CB398,AQ404,0)+IF(CB404=CB399,AU404,0)+IF(CB404=CB400,AY404,0)+IF(CB404=CB401,BC404,0)+IF(CB404=CB402,BG404,0)+IF(CB404=CB403,BK404,0)+IF(CB404=CB404,BO404,0)+IF(CB404=CB405,BS404,0)+IF(CB404=CB406,BW404,0)</f>
        <v>0</v>
      </c>
      <c r="CD404" s="25">
        <f>IF(CB404=CB395,AF404,0)+IF(CB404=CB396,AJ404,0)+IF(CB404=CB397,AN404,0)+IF(CB404=CB398,AR404,0)+IF(CB404=CB399,AV404,0)+IF(CB404=CB400,AZ404,0)+IF(CB404=CB401,BD404,0)+IF(CB404=CB402,BH404,0)+IF(CB404=CB403,BL404,0)+IF(CB404=CB404,BP404,0)+IF(CB404=CB405,BT404,0)+IF(CB404=CB406,BX404,0)</f>
        <v>0</v>
      </c>
      <c r="CE404" s="25">
        <f>IF(CB404=CB395,AG404,0)+IF(CB404=CB396,AK404,0)+IF(CB404=CB397,AO404,0)+IF(CB404=CB398,AS404,0)+IF(CB404=CB399,AW404,0)+IF(CB404=CB400,BA404,0)+IF(CB404=CB401,BE404,0)+IF(CB404=CB402,BI404,0)+IF(CB404=CB403,BM404,0)+IF(CB404=CB404,BQ404,0)+IF(CB404=CB405,BU404,0)+IF(CB404=CB406,BY404,0)</f>
        <v>0</v>
      </c>
      <c r="CF404" s="25">
        <f>(RANK(CE404,CE395:CE406,1)*169)+(RANK(CC404,CC395:CC406,1)*13)+RANK(CD404,CD395:CD406,0)</f>
        <v>183</v>
      </c>
      <c r="CG404" s="25">
        <f>CB404+(RANK(CF404,CF395:CF406,1)*0.01)</f>
        <v>4.01</v>
      </c>
      <c r="CH404" s="25">
        <f>IF(COUNTIF(CG395:CG406,CG404)=2,IF(CG404=CG395,1,0)+IF(CG404=CG396,2,0)+IF(CG404=CG397,3,0)+IF(CG404=CG398,4,0)+IF(CG404=CG399,5,0)+IF(CG404=CG400,6,0)+IF(CG404=CG401,7,0)+IF(CG404=CG402,8,0)+IF(CG404=CG403,9,0)+IF(CG404=CG404,10,0)+IF(CG404=CG405,11,0)+IF(CG404=CG406,12,0)-10,0)</f>
        <v>0</v>
      </c>
      <c r="CI404" s="25">
        <f t="shared" si="53"/>
        <v>0</v>
      </c>
      <c r="CJ404" s="25">
        <f t="shared" si="54"/>
        <v>4.01</v>
      </c>
      <c r="CK404" s="25">
        <f>(RANK(CJ404,CJ395:CJ406,1)*17850625)+(RANK(K404,K395:K406,0)*274625)+(RANK(M404,M395:M406,0)*4225)+(RANK(AC404,AC395:AC406,1)*65)+RANK(C404,C395:C406,0)</f>
        <v>71685650</v>
      </c>
      <c r="CL404" s="25">
        <f>RANK(CK404,CK395:CK406,0)</f>
        <v>9</v>
      </c>
    </row>
    <row r="405" spans="1:90" x14ac:dyDescent="0.15">
      <c r="A405" s="25" t="str">
        <f>[1]DB!A405</f>
        <v>Zico</v>
      </c>
      <c r="B405" s="25" t="str">
        <f>[1]DB!B405</f>
        <v>Zico (8)</v>
      </c>
      <c r="C405" s="25">
        <f>[1]DB!C405</f>
        <v>52</v>
      </c>
      <c r="D405" s="25">
        <f t="shared" si="50"/>
        <v>10</v>
      </c>
      <c r="E405" s="25">
        <f t="shared" si="55"/>
        <v>9</v>
      </c>
      <c r="F405" s="25">
        <f>[1]DB!G405</f>
        <v>0</v>
      </c>
      <c r="G405" s="25">
        <f>IF(B6=13,DGET(A11:K75,"Dis E",X528:X529),F405)</f>
        <v>0</v>
      </c>
      <c r="H405" s="25">
        <f>[1]DB!I405</f>
        <v>0</v>
      </c>
      <c r="I405" s="25">
        <f>IF(B6=13,DGET(A11:K75,"Udm E",X528:X529),H405)</f>
        <v>0</v>
      </c>
      <c r="J405" s="25">
        <f>[1]DB!K405</f>
        <v>0</v>
      </c>
      <c r="K405" s="25">
        <f>IF(B6=13,DGET(A11:K75,"MR E",X528:X529),J405)</f>
        <v>0</v>
      </c>
      <c r="L405" s="25">
        <f>[1]DB!M405</f>
        <v>0</v>
      </c>
      <c r="M405" s="25">
        <f>IF(B6=13,DGET(A11:K75,"Res E",X528:X529),L405)</f>
        <v>0</v>
      </c>
      <c r="N405" s="25">
        <f>[1]DB!O405</f>
        <v>9</v>
      </c>
      <c r="O405" s="25">
        <f>IF(B6=13,IF(AND(G405=0,I405=0),N405+1,0),N405)</f>
        <v>10</v>
      </c>
      <c r="P405" s="25">
        <f>[1]DB!S405</f>
        <v>53</v>
      </c>
      <c r="Q405" s="25">
        <f>IF(A405="",0,DGET(A11:AF75,"Total",X528:X529))</f>
        <v>5</v>
      </c>
      <c r="R405" s="25">
        <f>IF(A405="",0,DGET(A11:AF75,"ES N",X528:X529))</f>
        <v>5</v>
      </c>
      <c r="S405" s="25">
        <f>IF(B6=13,IF(OR(G405=1,I405=1),0,P405+R405),P405)</f>
        <v>58</v>
      </c>
      <c r="T405" s="25">
        <f>[1]DB!V405</f>
        <v>65</v>
      </c>
      <c r="U405" s="25">
        <f>IF(A405="",0,DGET(A394:Q406,"Total N",X546:X547))</f>
        <v>6</v>
      </c>
      <c r="V405" s="25">
        <f>IF(B6=13,IF(OR(G405=1,I405=1),0,T405+U405),T405)</f>
        <v>71</v>
      </c>
      <c r="W405" s="25">
        <f>[1]DB!Y405</f>
        <v>4</v>
      </c>
      <c r="X405" s="25">
        <f t="shared" si="51"/>
        <v>0</v>
      </c>
      <c r="Y405" s="25">
        <f>IF(B6=13,IF(OR(G405=1,I405=1),0,W405+X405),W405)</f>
        <v>4</v>
      </c>
      <c r="Z405" s="25">
        <f>[1]DB!AC405</f>
        <v>7</v>
      </c>
      <c r="AA405" s="25">
        <f>IF(A405="",0,DGET(A11:AF75,"BU Pl.",X528:X529))</f>
        <v>28</v>
      </c>
      <c r="AB405" s="25">
        <f t="shared" si="52"/>
        <v>1827</v>
      </c>
      <c r="AC405" s="25">
        <f>IF(B6=13,RANK(AB405,AB395:AB406,1),Z405)</f>
        <v>3</v>
      </c>
      <c r="AD405" s="25">
        <f>IF(B6=13,IF(AA405&gt;DGET(A394:AC406,"BU N",X546:X547),1,IF(AA405=DGET(A394:AC406,"BU N",X546:X547),0,-1)),0)</f>
        <v>-1</v>
      </c>
      <c r="AE405" s="25">
        <f>IF(B6=13,IF(OR(G405=1,I405=1),0,IF(E405=D395,R405,[1]DB!AE405)),[1]DB!AE405)</f>
        <v>6</v>
      </c>
      <c r="AF405" s="25">
        <f>IF(B6=13,IF(OR(G405=1,I405=1),0,IF(E405=D395,U405,[1]DB!AF405)),[1]DB!AF405)</f>
        <v>7</v>
      </c>
      <c r="AG405" s="25">
        <f>IF(B6=13,IF(OR(G405=1,I405=1),0,IF(E405=D395,X405,[1]DB!AG405)),[1]DB!AG405)</f>
        <v>0</v>
      </c>
      <c r="AH405" s="25">
        <f>IF(B6=13,IF(OR(G405=1,I405=1),0,IF(E405=D395,AD405,[1]DB!AH405)),[1]DB!AH405)</f>
        <v>-1</v>
      </c>
      <c r="AI405" s="25">
        <f>IF(B6=13,IF(OR(G405=1,I405=1),0,IF(E405=D396,R405,[1]DB!AI405)),[1]DB!AI405)</f>
        <v>0</v>
      </c>
      <c r="AJ405" s="25">
        <f>IF(B6=13,IF(OR(G405=1,I405=1),0,IF(E405=D396,U405,[1]DB!AJ405)),[1]DB!AJ405)</f>
        <v>0</v>
      </c>
      <c r="AK405" s="25">
        <f>IF(B6=13,IF(OR(G405=1,I405=1),0,IF(E405=D396,X405,[1]DB!AK405)),[1]DB!AK405)</f>
        <v>0</v>
      </c>
      <c r="AL405" s="25">
        <f>IF(B6=13,IF(OR(G405=1,I405=1),0,IF(E405=D396,AD405,[1]DB!AL405)),[1]DB!AL405)</f>
        <v>0</v>
      </c>
      <c r="AM405" s="25">
        <f>IF(B6=13,IF(OR(G405=1,I405=1),0,IF(E405=D397,R405,[1]DB!AM405)),[1]DB!AM405)</f>
        <v>5</v>
      </c>
      <c r="AN405" s="25">
        <f>IF(B6=13,IF(OR(G405=1,I405=1),0,IF(E405=D397,U405,[1]DB!AN405)),[1]DB!AN405)</f>
        <v>7</v>
      </c>
      <c r="AO405" s="25">
        <f>IF(B6=13,IF(OR(G405=1,I405=1),0,IF(E405=D397,X405,[1]DB!AO405)),[1]DB!AO405)</f>
        <v>0</v>
      </c>
      <c r="AP405" s="25">
        <f>IF(B6=13,IF(OR(G405=1,I405=1),0,IF(E405=D397,AD405,[1]DB!AP405)),[1]DB!AP405)</f>
        <v>-1</v>
      </c>
      <c r="AQ405" s="25">
        <f>IF(B6=13,IF(OR(G405=1,I405=1),0,IF(E405=D398,R405,[1]DB!AQ405)),[1]DB!AQ405)</f>
        <v>5</v>
      </c>
      <c r="AR405" s="25">
        <f>IF(B6=13,IF(OR(G405=1,I405=1),0,IF(E405=D398,U405,[1]DB!AR405)),[1]DB!AR405)</f>
        <v>8</v>
      </c>
      <c r="AS405" s="25">
        <f>IF(B6=13,IF(OR(G405=1,I405=1),0,IF(E405=D398,X405,[1]DB!AS405)),[1]DB!AS405)</f>
        <v>0</v>
      </c>
      <c r="AT405" s="25">
        <f>IF(B6=13,IF(OR(G405=1,I405=1),0,IF(E405=D398,AD405,[1]DB!AT405)),[1]DB!AT405)</f>
        <v>-1</v>
      </c>
      <c r="AU405" s="25">
        <f>IF(B6=13,IF(OR(G405=1,I405=1),0,IF(E405=D399,R405,[1]DB!AU405)),[1]DB!AU405)</f>
        <v>4</v>
      </c>
      <c r="AV405" s="25">
        <f>IF(B6=13,IF(OR(G405=1,I405=1),0,IF(E405=D399,U405,[1]DB!AV405)),[1]DB!AV405)</f>
        <v>8</v>
      </c>
      <c r="AW405" s="25">
        <f>IF(B6=13,IF(OR(G405=1,I405=1),0,IF(E405=D399,X405,[1]DB!AW405)),[1]DB!AW405)</f>
        <v>0</v>
      </c>
      <c r="AX405" s="25">
        <f>IF(B6=13,IF(OR(G405=1,I405=1),0,IF(E405=D399,AD405,[1]DB!AX405)),[1]DB!AX405)</f>
        <v>-1</v>
      </c>
      <c r="AY405" s="25">
        <f>IF(B6=13,IF(OR(G405=1,I405=1),0,IF(E405=D400,R405,[1]DB!AY405)),[1]DB!AY405)</f>
        <v>8</v>
      </c>
      <c r="AZ405" s="25">
        <f>IF(B6=13,IF(OR(G405=1,I405=1),0,IF(E405=D400,U405,[1]DB!AZ405)),[1]DB!AZ405)</f>
        <v>9</v>
      </c>
      <c r="BA405" s="25">
        <f>IF(B6=13,IF(OR(G405=1,I405=1),0,IF(E405=D400,X405,[1]DB!BA405)),[1]DB!BA405)</f>
        <v>0</v>
      </c>
      <c r="BB405" s="25">
        <f>IF(B6=13,IF(OR(G405=1,I405=1),0,IF(E405=D400,AD405,[1]DB!BB405)),[1]DB!BB405)</f>
        <v>-1</v>
      </c>
      <c r="BC405" s="25">
        <f>IF(B6=13,IF(OR(G405=1,I405=1),0,IF(E405=D401,R405,[1]DB!BC405)),[1]DB!BC405)</f>
        <v>8</v>
      </c>
      <c r="BD405" s="25">
        <f>IF(B6=13,IF(OR(G405=1,I405=1),0,IF(E405=D401,U405,[1]DB!BD405)),[1]DB!BD405)</f>
        <v>9</v>
      </c>
      <c r="BE405" s="25">
        <f>IF(B6=13,IF(OR(G405=1,I405=1),0,IF(E405=D401,X405,[1]DB!BE405)),[1]DB!BE405)</f>
        <v>0</v>
      </c>
      <c r="BF405" s="25">
        <f>IF(B6=13,IF(OR(G405=1,I405=1),0,IF(E405=D401,AD405,[1]DB!BF405)),[1]DB!BF405)</f>
        <v>-1</v>
      </c>
      <c r="BG405" s="25">
        <f>IF(B6=13,IF(OR(G405=1,I405=1),0,IF(E405=D402,R405,[1]DB!BG405)),[1]DB!BG405)</f>
        <v>5</v>
      </c>
      <c r="BH405" s="25">
        <f>IF(B6=13,IF(OR(G405=1,I405=1),0,IF(E405=D402,U405,[1]DB!BH405)),[1]DB!BH405)</f>
        <v>6</v>
      </c>
      <c r="BI405" s="25">
        <f>IF(B6=13,IF(OR(G405=1,I405=1),0,IF(E405=D402,X405,[1]DB!BI405)),[1]DB!BI405)</f>
        <v>0</v>
      </c>
      <c r="BJ405" s="25">
        <f>IF(B6=13,IF(OR(G405=1,I405=1),0,IF(E405=D402,AD405,[1]DB!BJ405)),[1]DB!BJ405)</f>
        <v>-1</v>
      </c>
      <c r="BK405" s="25">
        <f>IF(B6=13,IF(OR(G405=1,I405=1),0,IF(E405=D403,R405,[1]DB!BK405)),[1]DB!BK405)</f>
        <v>5</v>
      </c>
      <c r="BL405" s="25">
        <f>IF(B6=13,IF(OR(G405=1,I405=1),0,IF(E405=D403,U405,[1]DB!BL405)),[1]DB!BL405)</f>
        <v>6</v>
      </c>
      <c r="BM405" s="25">
        <f>IF(B6=13,IF(OR(G405=1,I405=1),0,IF(E405=D403,X405,[1]DB!BM405)),[1]DB!BM405)</f>
        <v>0</v>
      </c>
      <c r="BN405" s="25">
        <f>IF(B6=13,IF(OR(G405=1,I405=1),0,IF(E405=D403,AD405,[1]DB!BN405)),[1]DB!BN405)</f>
        <v>-1</v>
      </c>
      <c r="BO405" s="25">
        <f>IF(B6=13,IF(OR(G405=1,I405=1),0,IF(E405=D404,R405,[1]DB!BO405)),[1]DB!BO405)</f>
        <v>8</v>
      </c>
      <c r="BP405" s="25">
        <f>IF(B6=13,IF(OR(G405=1,I405=1),0,IF(E405=D404,U405,[1]DB!BP405)),[1]DB!BP405)</f>
        <v>7</v>
      </c>
      <c r="BQ405" s="25">
        <f>IF(B6=13,IF(OR(G405=1,I405=1),0,IF(E405=D404,X405,[1]DB!BQ405)),[1]DB!BQ405)</f>
        <v>3</v>
      </c>
      <c r="BR405" s="25">
        <f>IF(B6=13,IF(OR(G405=1,I405=1),0,IF(E405=D404,AD405,[1]DB!BR405)),[1]DB!BR405)</f>
        <v>1</v>
      </c>
      <c r="BS405" s="25">
        <f>IF(B6=13,IF(OR(G405=1,I405=1),0,IF(E405=D405,R405,[1]DB!BS405)),[1]DB!BS405)</f>
        <v>0</v>
      </c>
      <c r="BT405" s="25">
        <f>IF(B6=13,IF(OR(G405=1,I405=1),0,IF(E405=D405,U405,[1]DB!BT405)),[1]DB!BT405)</f>
        <v>0</v>
      </c>
      <c r="BU405" s="25">
        <f>IF(B6=13,IF(OR(G405=1,I405=1),0,IF(E405=D405,X405,[1]DB!BU405)),[1]DB!BU405)</f>
        <v>0</v>
      </c>
      <c r="BV405" s="25">
        <f>IF(B6=13,IF(OR(G405=1,I405=1),0,IF(E405=D405,AD405,[1]DB!BV405)),[1]DB!BV405)</f>
        <v>0</v>
      </c>
      <c r="BW405" s="25">
        <f>IF(B6=13,IF(OR(G405=1,I405=1),0,IF(E405=D406,R405,[1]DB!BW405)),[1]DB!BW405)</f>
        <v>4</v>
      </c>
      <c r="BX405" s="25">
        <f>IF(B6=13,IF(OR(G405=1,I405=1),0,IF(E405=D406,U405,[1]DB!BX405)),[1]DB!BX405)</f>
        <v>4</v>
      </c>
      <c r="BY405" s="25">
        <f>IF(B6=13,IF(OR(G405=1,I405=1),0,IF(E405=D406,X405,[1]DB!BY405)),[1]DB!BY405)</f>
        <v>1</v>
      </c>
      <c r="BZ405" s="25">
        <f>IF(B6=13,IF(OR(G405=1,I405=1),0,IF(E405=D406,AD405,[1]DB!BZ405)),[1]DB!BZ405)</f>
        <v>0</v>
      </c>
      <c r="CA405" s="25">
        <f>(RANK(Y405,Y395:Y406,1)*169)+(RANK(S405,S395:S406,1)*13)+RANK(V405,V395:V406,0)</f>
        <v>184</v>
      </c>
      <c r="CB405" s="25">
        <f>RANK(CA405,CA395:CA406,1)</f>
        <v>1</v>
      </c>
      <c r="CC405" s="25">
        <f>IF(CB405=CB395,AE405,0)+IF(CB405=CB396,AI405,0)+IF(CB405=CB397,AM405,0)+IF(CB405=CB398,AQ405,0)+IF(CB405=CB399,AU405,0)+IF(CB405=CB400,AY405,0)+IF(CB405=CB401,BC405,0)+IF(CB405=CB402,BG405,0)+IF(CB405=CB403,BK405,0)+IF(CB405=CB404,BO405,0)+IF(CB405=CB405,BS405,0)+IF(CB405=CB406,BW405,0)</f>
        <v>0</v>
      </c>
      <c r="CD405" s="25">
        <f>IF(CB405=CB395,AF405,0)+IF(CB405=CB396,AJ405,0)+IF(CB405=CB397,AN405,0)+IF(CB405=CB398,AR405,0)+IF(CB405=CB399,AV405,0)+IF(CB405=CB400,AZ405,0)+IF(CB405=CB401,BD405,0)+IF(CB405=CB402,BH405,0)+IF(CB405=CB403,BL405,0)+IF(CB405=CB404,BP405,0)+IF(CB405=CB405,BT405,0)+IF(CB405=CB406,BX405,0)</f>
        <v>0</v>
      </c>
      <c r="CE405" s="25">
        <f>IF(CB405=CB395,AG405,0)+IF(CB405=CB396,AK405,0)+IF(CB405=CB397,AO405,0)+IF(CB405=CB398,AS405,0)+IF(CB405=CB399,AW405,0)+IF(CB405=CB400,BA405,0)+IF(CB405=CB401,BE405,0)+IF(CB405=CB402,BI405,0)+IF(CB405=CB403,BM405,0)+IF(CB405=CB404,BQ405,0)+IF(CB405=CB405,BU405,0)+IF(CB405=CB406,BY405,0)</f>
        <v>0</v>
      </c>
      <c r="CF405" s="25">
        <f>(RANK(CE405,CE395:CE406,1)*169)+(RANK(CC405,CC395:CC406,1)*13)+RANK(CD405,CD395:CD406,0)</f>
        <v>183</v>
      </c>
      <c r="CG405" s="25">
        <f>CB405+(RANK(CF405,CF395:CF406,1)*0.01)</f>
        <v>1.01</v>
      </c>
      <c r="CH405" s="25">
        <f>IF(COUNTIF(CG395:CG406,CG405)=2,IF(CG405=CG395,1,0)+IF(CG405=CG396,2,0)+IF(CG405=CG397,3,0)+IF(CG405=CG398,4,0)+IF(CG405=CG399,5,0)+IF(CG405=CG400,6,0)+IF(CG405=CG401,7,0)+IF(CG405=CG402,8,0)+IF(CG405=CG403,9,0)+IF(CG405=CG404,10,0)+IF(CG405=CG405,11,0)+IF(CG405=CG406,12,0)-11,0)</f>
        <v>0</v>
      </c>
      <c r="CI405" s="25">
        <f t="shared" si="53"/>
        <v>0</v>
      </c>
      <c r="CJ405" s="25">
        <f t="shared" si="54"/>
        <v>1.01</v>
      </c>
      <c r="CK405" s="25">
        <f>(RANK(CJ405,CJ395:CJ406,1)*17850625)+(RANK(K405,K395:K406,0)*274625)+(RANK(M405,M395:M406,0)*4225)+(RANK(AC405,AC395:AC406,1)*65)+RANK(C405,C395:C406,0)</f>
        <v>18133896</v>
      </c>
      <c r="CL405" s="25">
        <f>RANK(CK405,CK395:CK406,0)</f>
        <v>12</v>
      </c>
    </row>
    <row r="406" spans="1:90" x14ac:dyDescent="0.15">
      <c r="A406" s="25" t="str">
        <f>[1]DB!A406</f>
        <v>Murer</v>
      </c>
      <c r="B406" s="25" t="str">
        <f>[1]DB!B406</f>
        <v>Murer (8)</v>
      </c>
      <c r="C406" s="25">
        <f>[1]DB!C406</f>
        <v>35</v>
      </c>
      <c r="D406" s="25">
        <f t="shared" si="50"/>
        <v>8</v>
      </c>
      <c r="E406" s="25">
        <f t="shared" si="55"/>
        <v>7</v>
      </c>
      <c r="F406" s="25">
        <f>[1]DB!G406</f>
        <v>0</v>
      </c>
      <c r="G406" s="25">
        <f>IF(B6=13,DGET(A11:K75,"Dis E",Y528:Y529),F406)</f>
        <v>0</v>
      </c>
      <c r="H406" s="25">
        <f>[1]DB!I406</f>
        <v>0</v>
      </c>
      <c r="I406" s="25">
        <f>IF(B6=13,DGET(A11:K75,"Udm E",Y528:Y529),H406)</f>
        <v>0</v>
      </c>
      <c r="J406" s="25">
        <f>[1]DB!K406</f>
        <v>0</v>
      </c>
      <c r="K406" s="25">
        <f>IF(B6=13,DGET(A11:K75,"MR E",Y528:Y529),J406)</f>
        <v>0</v>
      </c>
      <c r="L406" s="25">
        <f>[1]DB!M406</f>
        <v>0</v>
      </c>
      <c r="M406" s="25">
        <f>IF(B6=13,DGET(A11:K75,"Res E",Y528:Y529),L406)</f>
        <v>0</v>
      </c>
      <c r="N406" s="25">
        <f>[1]DB!O406</f>
        <v>9</v>
      </c>
      <c r="O406" s="25">
        <f>IF(B6=13,IF(AND(G406=0,I406=0),N406+1,0),N406)</f>
        <v>10</v>
      </c>
      <c r="P406" s="25">
        <f>[1]DB!S406</f>
        <v>57</v>
      </c>
      <c r="Q406" s="25">
        <f>IF(A406="",0,DGET(A11:AF75,"Total",Y528:Y529))</f>
        <v>5</v>
      </c>
      <c r="R406" s="25">
        <f>IF(A406="",0,DGET(A11:AF75,"ES N",Y528:Y529))</f>
        <v>5</v>
      </c>
      <c r="S406" s="25">
        <f>IF(B6=13,IF(OR(G406=1,I406=1),0,P406+R406),P406)</f>
        <v>62</v>
      </c>
      <c r="T406" s="25">
        <f>[1]DB!V406</f>
        <v>62</v>
      </c>
      <c r="U406" s="25">
        <f>IF(A406="",0,DGET(A394:Q406,"Total N",Y546:Y547))</f>
        <v>5</v>
      </c>
      <c r="V406" s="25">
        <f>IF(B6=13,IF(OR(G406=1,I406=1),0,T406+U406),T406)</f>
        <v>67</v>
      </c>
      <c r="W406" s="25">
        <f>[1]DB!Y406</f>
        <v>5</v>
      </c>
      <c r="X406" s="25">
        <f t="shared" si="51"/>
        <v>1</v>
      </c>
      <c r="Y406" s="25">
        <f>IF(B6=13,IF(OR(G406=1,I406=1),0,W406+X406),W406)</f>
        <v>6</v>
      </c>
      <c r="Z406" s="25">
        <f>[1]DB!AC406</f>
        <v>2</v>
      </c>
      <c r="AA406" s="25">
        <f>IF(A406="",0,DGET(A11:AF75,"BU Pl.",Y528:Y529))</f>
        <v>29</v>
      </c>
      <c r="AB406" s="25">
        <f t="shared" si="52"/>
        <v>1887</v>
      </c>
      <c r="AC406" s="25">
        <f>IF(B6=13,RANK(AB406,AB395:AB406,1),Z406)</f>
        <v>4</v>
      </c>
      <c r="AD406" s="25">
        <f>IF(B6=13,IF(AA406&gt;DGET(A394:AC406,"BU N",Y546:Y547),1,IF(AA406=DGET(A394:AC406,"BU N",Y546:Y547),0,-1)),0)</f>
        <v>-1</v>
      </c>
      <c r="AE406" s="25">
        <f>IF(B6=13,IF(OR(G406=1,I406=1),0,IF(E406=D395,R406,[1]DB!AE406)),[1]DB!AE406)</f>
        <v>7</v>
      </c>
      <c r="AF406" s="25">
        <f>IF(B6=13,IF(OR(G406=1,I406=1),0,IF(E406=D395,U406,[1]DB!AF406)),[1]DB!AF406)</f>
        <v>8</v>
      </c>
      <c r="AG406" s="25">
        <f>IF(B6=13,IF(OR(G406=1,I406=1),0,IF(E406=D395,X406,[1]DB!AG406)),[1]DB!AG406)</f>
        <v>0</v>
      </c>
      <c r="AH406" s="25">
        <f>IF(B6=13,IF(OR(G406=1,I406=1),0,IF(E406=D395,AD406,[1]DB!AH406)),[1]DB!AH406)</f>
        <v>-1</v>
      </c>
      <c r="AI406" s="25">
        <f>IF(B6=13,IF(OR(G406=1,I406=1),0,IF(E406=D396,R406,[1]DB!AI406)),[1]DB!AI406)</f>
        <v>6</v>
      </c>
      <c r="AJ406" s="25">
        <f>IF(B6=13,IF(OR(G406=1,I406=1),0,IF(E406=D396,U406,[1]DB!AJ406)),[1]DB!AJ406)</f>
        <v>7</v>
      </c>
      <c r="AK406" s="25">
        <f>IF(B6=13,IF(OR(G406=1,I406=1),0,IF(E406=D396,X406,[1]DB!AK406)),[1]DB!AK406)</f>
        <v>0</v>
      </c>
      <c r="AL406" s="25">
        <f>IF(B6=13,IF(OR(G406=1,I406=1),0,IF(E406=D396,AD406,[1]DB!AL406)),[1]DB!AL406)</f>
        <v>-1</v>
      </c>
      <c r="AM406" s="25">
        <f>IF(B6=13,IF(OR(G406=1,I406=1),0,IF(E406=D397,R406,[1]DB!AM406)),[1]DB!AM406)</f>
        <v>7</v>
      </c>
      <c r="AN406" s="25">
        <f>IF(B6=13,IF(OR(G406=1,I406=1),0,IF(E406=D397,U406,[1]DB!AN406)),[1]DB!AN406)</f>
        <v>8</v>
      </c>
      <c r="AO406" s="25">
        <f>IF(B6=13,IF(OR(G406=1,I406=1),0,IF(E406=D397,X406,[1]DB!AO406)),[1]DB!AO406)</f>
        <v>0</v>
      </c>
      <c r="AP406" s="25">
        <f>IF(B6=13,IF(OR(G406=1,I406=1),0,IF(E406=D397,AD406,[1]DB!AP406)),[1]DB!AP406)</f>
        <v>-1</v>
      </c>
      <c r="AQ406" s="25">
        <f>IF(B6=13,IF(OR(G406=1,I406=1),0,IF(E406=D398,R406,[1]DB!AQ406)),[1]DB!AQ406)</f>
        <v>6</v>
      </c>
      <c r="AR406" s="25">
        <f>IF(B6=13,IF(OR(G406=1,I406=1),0,IF(E406=D398,U406,[1]DB!AR406)),[1]DB!AR406)</f>
        <v>8</v>
      </c>
      <c r="AS406" s="25">
        <f>IF(B6=13,IF(OR(G406=1,I406=1),0,IF(E406=D398,X406,[1]DB!AS406)),[1]DB!AS406)</f>
        <v>0</v>
      </c>
      <c r="AT406" s="25">
        <f>IF(B6=13,IF(OR(G406=1,I406=1),0,IF(E406=D398,AD406,[1]DB!AT406)),[1]DB!AT406)</f>
        <v>-1</v>
      </c>
      <c r="AU406" s="25">
        <f>IF(B6=13,IF(OR(G406=1,I406=1),0,IF(E406=D399,R406,[1]DB!AU406)),[1]DB!AU406)</f>
        <v>8</v>
      </c>
      <c r="AV406" s="25">
        <f>IF(B6=13,IF(OR(G406=1,I406=1),0,IF(E406=D399,U406,[1]DB!AV406)),[1]DB!AV406)</f>
        <v>8</v>
      </c>
      <c r="AW406" s="25">
        <f>IF(B6=13,IF(OR(G406=1,I406=1),0,IF(E406=D399,X406,[1]DB!AW406)),[1]DB!AW406)</f>
        <v>1</v>
      </c>
      <c r="AX406" s="25">
        <f>IF(B6=13,IF(OR(G406=1,I406=1),0,IF(E406=D399,AD406,[1]DB!AX406)),[1]DB!AX406)</f>
        <v>-1</v>
      </c>
      <c r="AY406" s="25">
        <f>IF(B6=13,IF(OR(G406=1,I406=1),0,IF(E406=D400,R406,[1]DB!AY406)),[1]DB!AY406)</f>
        <v>5</v>
      </c>
      <c r="AZ406" s="25">
        <f>IF(B6=13,IF(OR(G406=1,I406=1),0,IF(E406=D400,U406,[1]DB!AZ406)),[1]DB!AZ406)</f>
        <v>5</v>
      </c>
      <c r="BA406" s="25">
        <f>IF(B6=13,IF(OR(G406=1,I406=1),0,IF(E406=D400,X406,[1]DB!BA406)),[1]DB!BA406)</f>
        <v>1</v>
      </c>
      <c r="BB406" s="25">
        <f>IF(B6=13,IF(OR(G406=1,I406=1),0,IF(E406=D400,AD406,[1]DB!BB406)),[1]DB!BB406)</f>
        <v>1</v>
      </c>
      <c r="BC406" s="25">
        <f>IF(B6=13,IF(OR(G406=1,I406=1),0,IF(E406=D401,R406,[1]DB!BC406)),[1]DB!BC406)</f>
        <v>5</v>
      </c>
      <c r="BD406" s="25">
        <f>IF(B6=13,IF(OR(G406=1,I406=1),0,IF(E406=D401,U406,[1]DB!BD406)),[1]DB!BD406)</f>
        <v>5</v>
      </c>
      <c r="BE406" s="25">
        <f>IF(B6=13,IF(OR(G406=1,I406=1),0,IF(E406=D401,X406,[1]DB!BE406)),[1]DB!BE406)</f>
        <v>1</v>
      </c>
      <c r="BF406" s="25">
        <f>IF(B6=13,IF(OR(G406=1,I406=1),0,IF(E406=D401,AD406,[1]DB!BF406)),[1]DB!BF406)</f>
        <v>-1</v>
      </c>
      <c r="BG406" s="25">
        <f>IF(B6=13,IF(OR(G406=1,I406=1),0,IF(E406=D402,R406,[1]DB!BG406)),[1]DB!BG406)</f>
        <v>8</v>
      </c>
      <c r="BH406" s="25">
        <f>IF(B6=13,IF(OR(G406=1,I406=1),0,IF(E406=D402,U406,[1]DB!BH406)),[1]DB!BH406)</f>
        <v>8</v>
      </c>
      <c r="BI406" s="25">
        <f>IF(B6=13,IF(OR(G406=1,I406=1),0,IF(E406=D402,X406,[1]DB!BI406)),[1]DB!BI406)</f>
        <v>1</v>
      </c>
      <c r="BJ406" s="25">
        <f>IF(B6=13,IF(OR(G406=1,I406=1),0,IF(E406=D402,AD406,[1]DB!BJ406)),[1]DB!BJ406)</f>
        <v>0</v>
      </c>
      <c r="BK406" s="25">
        <f>IF(B6=13,IF(OR(G406=1,I406=1),0,IF(E406=D403,R406,[1]DB!BK406)),[1]DB!BK406)</f>
        <v>0</v>
      </c>
      <c r="BL406" s="25">
        <f>IF(B6=13,IF(OR(G406=1,I406=1),0,IF(E406=D403,U406,[1]DB!BL406)),[1]DB!BL406)</f>
        <v>0</v>
      </c>
      <c r="BM406" s="25">
        <f>IF(B6=13,IF(OR(G406=1,I406=1),0,IF(E406=D403,X406,[1]DB!BM406)),[1]DB!BM406)</f>
        <v>0</v>
      </c>
      <c r="BN406" s="25">
        <f>IF(B6=13,IF(OR(G406=1,I406=1),0,IF(E406=D403,AD406,[1]DB!BN406)),[1]DB!BN406)</f>
        <v>0</v>
      </c>
      <c r="BO406" s="25">
        <f>IF(B6=13,IF(OR(G406=1,I406=1),0,IF(E406=D404,R406,[1]DB!BO406)),[1]DB!BO406)</f>
        <v>6</v>
      </c>
      <c r="BP406" s="25">
        <f>IF(B6=13,IF(OR(G406=1,I406=1),0,IF(E406=D404,U406,[1]DB!BP406)),[1]DB!BP406)</f>
        <v>6</v>
      </c>
      <c r="BQ406" s="25">
        <f>IF(B6=13,IF(OR(G406=1,I406=1),0,IF(E406=D404,X406,[1]DB!BQ406)),[1]DB!BQ406)</f>
        <v>1</v>
      </c>
      <c r="BR406" s="25">
        <f>IF(B6=13,IF(OR(G406=1,I406=1),0,IF(E406=D404,AD406,[1]DB!BR406)),[1]DB!BR406)</f>
        <v>1</v>
      </c>
      <c r="BS406" s="25">
        <f>IF(B6=13,IF(OR(G406=1,I406=1),0,IF(E406=D405,R406,[1]DB!BS406)),[1]DB!BS406)</f>
        <v>4</v>
      </c>
      <c r="BT406" s="25">
        <f>IF(B6=13,IF(OR(G406=1,I406=1),0,IF(E406=D405,U406,[1]DB!BT406)),[1]DB!BT406)</f>
        <v>4</v>
      </c>
      <c r="BU406" s="25">
        <f>IF(B6=13,IF(OR(G406=1,I406=1),0,IF(E406=D405,X406,[1]DB!BU406)),[1]DB!BU406)</f>
        <v>1</v>
      </c>
      <c r="BV406" s="25">
        <f>IF(B6=13,IF(OR(G406=1,I406=1),0,IF(E406=D405,AD406,[1]DB!BV406)),[1]DB!BV406)</f>
        <v>0</v>
      </c>
      <c r="BW406" s="25">
        <f>IF(B6=13,IF(OR(G406=1,I406=1),0,IF(E406=D406,R406,[1]DB!BW406)),[1]DB!BW406)</f>
        <v>0</v>
      </c>
      <c r="BX406" s="25">
        <f>IF(B6=13,IF(OR(G406=1,I406=1),0,IF(E406=D406,U406,[1]DB!BX406)),[1]DB!BX406)</f>
        <v>0</v>
      </c>
      <c r="BY406" s="25">
        <f>IF(B6=13,IF(OR(G406=1,I406=1),0,IF(E406=D406,X406,[1]DB!BY406)),[1]DB!BY406)</f>
        <v>0</v>
      </c>
      <c r="BZ406" s="25">
        <f>IF(B6=13,IF(OR(G406=1,I406=1),0,IF(E406=D406,AD406,[1]DB!BZ406)),[1]DB!BZ406)</f>
        <v>0</v>
      </c>
      <c r="CA406" s="25">
        <f>(RANK(Y406,Y395:Y406,1)*169)+(RANK(S406,S395:S406,1)*13)+RANK(V406,V395:V406,0)</f>
        <v>536</v>
      </c>
      <c r="CB406" s="25">
        <f>RANK(CA406,CA395:CA406,1)</f>
        <v>3</v>
      </c>
      <c r="CC406" s="25">
        <f>IF(CB406=CB395,AE406,0)+IF(CB406=CB396,AI406,0)+IF(CB406=CB397,AM406,0)+IF(CB406=CB398,AQ406,0)+IF(CB406=CB399,AU406,0)+IF(CB406=CB400,AY406,0)+IF(CB406=CB401,BC406,0)+IF(CB406=CB402,BG406,0)+IF(CB406=CB403,BK406,0)+IF(CB406=CB404,BO406,0)+IF(CB406=CB405,BS406,0)+IF(CB406=CB406,BW406,0)</f>
        <v>0</v>
      </c>
      <c r="CD406" s="25">
        <f>IF(CB406=CB395,AF406,0)+IF(CB406=CB396,AJ406,0)+IF(CB406=CB397,AN406,0)+IF(CB406=CB398,AR406,0)+IF(CB406=CB399,AV406,0)+IF(CB406=CB400,AZ406,0)+IF(CB406=CB401,BD406,0)+IF(CB406=CB402,BH406,0)+IF(CB406=CB403,BL406,0)+IF(CB406=CB404,BP406,0)+IF(CB406=CB405,BT406,0)+IF(CB406=CB406,BX406,0)</f>
        <v>0</v>
      </c>
      <c r="CE406" s="25">
        <f>IF(CB406=CB395,AG406,0)+IF(CB406=CB396,AK406,0)+IF(CB406=CB397,AO406,0)+IF(CB406=CB398,AS406,0)+IF(CB406=CB399,AW406,0)+IF(CB406=CB400,BA406,0)+IF(CB406=CB401,BE406,0)+IF(CB406=CB402,BI406,0)+IF(CB406=CB403,BM406,0)+IF(CB406=CB404,BQ406,0)+IF(CB406=CB405,BU406,0)+IF(CB406=CB406,BY406,0)</f>
        <v>0</v>
      </c>
      <c r="CF406" s="25">
        <f>(RANK(CE406,CE395:CE406,1)*169)+(RANK(CC406,CC395:CC406,1)*13)+RANK(CD406,CD395:CD406,0)</f>
        <v>183</v>
      </c>
      <c r="CG406" s="25">
        <f>CB406+(RANK(CF406,CF395:CF406,1)*0.01)</f>
        <v>3.01</v>
      </c>
      <c r="CH406" s="25">
        <f>IF(COUNTIF(CG395:CG406,CG406)=2,IF(CG406=CG395,1,0)+IF(CG406=CG396,2,0)+IF(CG406=CG397,3,0)+IF(CG406=CG398,4,0)+IF(CG406=CG399,5,0)+IF(CG406=CG400,6,0)+IF(CG406=CG401,7,0)+IF(CG406=CG402,8,0)+IF(CG406=CG403,9,0)+IF(CG406=CG404,10,0)+IF(CG406=CG405,11,0)+IF(CG406=CG406,12,0)-12,0)</f>
        <v>0</v>
      </c>
      <c r="CI406" s="25">
        <f t="shared" si="53"/>
        <v>0</v>
      </c>
      <c r="CJ406" s="25">
        <f t="shared" si="54"/>
        <v>3.01</v>
      </c>
      <c r="CK406" s="25">
        <f>(RANK(CJ406,CJ395:CJ406,1)*17850625)+(RANK(K406,K395:K406,0)*274625)+(RANK(M406,M395:M406,0)*4225)+(RANK(AC406,AC395:AC406,1)*65)+RANK(C406,C395:C406,0)</f>
        <v>53835215</v>
      </c>
      <c r="CL406" s="25">
        <f>RANK(CK406,CK395:CK406,0)</f>
        <v>10</v>
      </c>
    </row>
    <row r="407" spans="1:90" x14ac:dyDescent="0.15">
      <c r="A407" s="25" t="s">
        <v>17</v>
      </c>
      <c r="B407" s="25" t="s">
        <v>86</v>
      </c>
      <c r="C407" s="25" t="s">
        <v>45</v>
      </c>
      <c r="D407" s="25" t="s">
        <v>102</v>
      </c>
      <c r="E407" s="25" t="s">
        <v>103</v>
      </c>
      <c r="F407" s="25" t="s">
        <v>87</v>
      </c>
      <c r="G407" s="25" t="s">
        <v>88</v>
      </c>
      <c r="H407" s="25" t="s">
        <v>89</v>
      </c>
      <c r="I407" s="25" t="s">
        <v>90</v>
      </c>
      <c r="J407" s="25" t="s">
        <v>91</v>
      </c>
      <c r="K407" s="25" t="s">
        <v>92</v>
      </c>
      <c r="L407" s="25" t="s">
        <v>93</v>
      </c>
      <c r="M407" s="25" t="s">
        <v>94</v>
      </c>
      <c r="N407" s="25" t="s">
        <v>95</v>
      </c>
      <c r="O407" s="25" t="s">
        <v>96</v>
      </c>
      <c r="P407" s="25" t="s">
        <v>78</v>
      </c>
      <c r="Q407" s="25" t="s">
        <v>104</v>
      </c>
      <c r="R407" s="25" t="s">
        <v>73</v>
      </c>
      <c r="S407" s="25" t="s">
        <v>97</v>
      </c>
      <c r="T407" s="25" t="s">
        <v>98</v>
      </c>
      <c r="U407" s="25" t="s">
        <v>105</v>
      </c>
      <c r="V407" s="25" t="s">
        <v>99</v>
      </c>
      <c r="W407" s="25" t="s">
        <v>100</v>
      </c>
      <c r="X407" s="25" t="s">
        <v>106</v>
      </c>
      <c r="Y407" s="25" t="s">
        <v>101</v>
      </c>
      <c r="Z407" s="25" t="s">
        <v>107</v>
      </c>
      <c r="AA407" s="25" t="s">
        <v>79</v>
      </c>
      <c r="AB407" s="25" t="s">
        <v>109</v>
      </c>
      <c r="AC407" s="25" t="s">
        <v>108</v>
      </c>
      <c r="AD407" s="25" t="s">
        <v>110</v>
      </c>
      <c r="AE407" s="175" t="str">
        <f>A408</f>
        <v>Murer</v>
      </c>
      <c r="AF407" s="175"/>
      <c r="AG407" s="175"/>
      <c r="AH407" s="106"/>
      <c r="AI407" s="175" t="str">
        <f>A409</f>
        <v>Hede</v>
      </c>
      <c r="AJ407" s="175"/>
      <c r="AK407" s="175"/>
      <c r="AL407" s="175"/>
      <c r="AM407" s="175" t="str">
        <f>A410</f>
        <v>Robbo</v>
      </c>
      <c r="AN407" s="175"/>
      <c r="AO407" s="175"/>
      <c r="AP407" s="175"/>
      <c r="AQ407" s="175" t="str">
        <f>A411</f>
        <v>Nuser</v>
      </c>
      <c r="AR407" s="175"/>
      <c r="AS407" s="175"/>
      <c r="AT407" s="175"/>
      <c r="AU407" s="175" t="str">
        <f>A412</f>
        <v>Far</v>
      </c>
      <c r="AV407" s="175"/>
      <c r="AW407" s="175"/>
      <c r="AX407" s="175"/>
      <c r="AY407" s="175" t="str">
        <f>A413</f>
        <v>LUFCMOT</v>
      </c>
      <c r="AZ407" s="175"/>
      <c r="BA407" s="175"/>
      <c r="BB407" s="175"/>
      <c r="BC407" s="175" t="str">
        <f>A414</f>
        <v>Kinks</v>
      </c>
      <c r="BD407" s="175"/>
      <c r="BE407" s="175"/>
      <c r="BF407" s="175"/>
      <c r="BG407" s="175" t="str">
        <f>A415</f>
        <v>Tynde</v>
      </c>
      <c r="BH407" s="175"/>
      <c r="BI407" s="175"/>
      <c r="BJ407" s="175"/>
      <c r="BK407" s="175" t="str">
        <f>A416</f>
        <v>Cottee</v>
      </c>
      <c r="BL407" s="175"/>
      <c r="BM407" s="175"/>
      <c r="BN407" s="175"/>
      <c r="BO407" s="175" t="str">
        <f>A417</f>
        <v>Select</v>
      </c>
      <c r="BP407" s="175"/>
      <c r="BQ407" s="175"/>
      <c r="BR407" s="175"/>
      <c r="BS407" s="175" t="str">
        <f>A418</f>
        <v>SPVK</v>
      </c>
      <c r="BT407" s="175"/>
      <c r="BU407" s="175"/>
      <c r="BV407" s="175"/>
      <c r="BW407" s="175" t="str">
        <f>A419</f>
        <v>Anfield</v>
      </c>
      <c r="BX407" s="175"/>
      <c r="BY407" s="175"/>
      <c r="BZ407" s="175"/>
      <c r="CA407" s="25" t="s">
        <v>111</v>
      </c>
      <c r="CB407" s="25" t="s">
        <v>112</v>
      </c>
      <c r="CC407" s="25" t="s">
        <v>25</v>
      </c>
      <c r="CD407" s="25" t="s">
        <v>26</v>
      </c>
      <c r="CE407" s="25" t="s">
        <v>113</v>
      </c>
      <c r="CF407" s="175" t="s">
        <v>114</v>
      </c>
      <c r="CG407" s="175"/>
      <c r="CH407" s="175">
        <v>2</v>
      </c>
      <c r="CI407" s="175"/>
      <c r="CJ407" s="106"/>
      <c r="CL407" s="25" t="s">
        <v>115</v>
      </c>
    </row>
    <row r="408" spans="1:90" x14ac:dyDescent="0.15">
      <c r="A408" s="25" t="str">
        <f>[1]DB!A408</f>
        <v>Murer</v>
      </c>
      <c r="B408" s="25" t="str">
        <f>[1]DB!B408</f>
        <v>Murer (9)</v>
      </c>
      <c r="C408" s="25">
        <f>[1]DB!C408</f>
        <v>35</v>
      </c>
      <c r="D408" s="25">
        <f>D395</f>
        <v>1</v>
      </c>
      <c r="E408" s="25">
        <f>IF(EVEN(D408)=D408,D408-1,D408+1)</f>
        <v>2</v>
      </c>
      <c r="F408" s="25">
        <f>[1]DB!G408</f>
        <v>0</v>
      </c>
      <c r="G408" s="25">
        <f>IF(B6=13,DGET(A11:K75,"Dis E",N530:N531),F408)</f>
        <v>0</v>
      </c>
      <c r="H408" s="25">
        <f>[1]DB!I408</f>
        <v>0</v>
      </c>
      <c r="I408" s="25">
        <f>IF(B6=13,DGET(A11:K75,"Udm E",N530:N531),H408)</f>
        <v>0</v>
      </c>
      <c r="J408" s="25">
        <f>[1]DB!K408</f>
        <v>0</v>
      </c>
      <c r="K408" s="25">
        <f>IF(B6=13,DGET(A11:K75,"MR E",N530:N531),J408)</f>
        <v>0</v>
      </c>
      <c r="L408" s="25">
        <f>[1]DB!M408</f>
        <v>0</v>
      </c>
      <c r="M408" s="25">
        <f>IF(B6=13,DGET(A11:K75,"Res E",N530:N531),L408)</f>
        <v>0</v>
      </c>
      <c r="N408" s="25">
        <f>[1]DB!O408</f>
        <v>9</v>
      </c>
      <c r="O408" s="25">
        <f>IF(B6=13,IF(AND(G408=0,I408=0),N408+1,0),N408)</f>
        <v>10</v>
      </c>
      <c r="P408" s="25">
        <f>[1]DB!S408</f>
        <v>57</v>
      </c>
      <c r="Q408" s="25">
        <f>IF(A408="",0,DGET(A11:AF75,"Total",N530:N531))</f>
        <v>5</v>
      </c>
      <c r="R408" s="25">
        <f>IF(A408="",0,DGET(A11:AF75,"ES N",N530:N531))</f>
        <v>5</v>
      </c>
      <c r="S408" s="25">
        <f>IF(B6=13,IF(OR(G408=1,I408=1),0,P408+R408),P408)</f>
        <v>62</v>
      </c>
      <c r="T408" s="25">
        <f>[1]DB!V408</f>
        <v>60</v>
      </c>
      <c r="U408" s="25">
        <f>IF(A408="",0,DGET(A407:Q419,"Total N",N546:N547))</f>
        <v>4</v>
      </c>
      <c r="V408" s="25">
        <f>IF(B6=13,IF(OR(G408=1,I408=1),0,T408+U408),T408)</f>
        <v>64</v>
      </c>
      <c r="W408" s="25">
        <f>[1]DB!Y408</f>
        <v>6</v>
      </c>
      <c r="X408" s="25">
        <f>IF(OR(G408=1,I408=1,J408&lt;&gt;K408),0,IF(R408&gt;U408,3,IF(R408=U408,1,0)))</f>
        <v>3</v>
      </c>
      <c r="Y408" s="25">
        <f>IF(B6=13,IF(OR(G408=1,I408=1),0,W408+X408),W408)</f>
        <v>9</v>
      </c>
      <c r="Z408" s="25">
        <f>[1]DB!AC408</f>
        <v>2</v>
      </c>
      <c r="AA408" s="25">
        <f>IF(A408="",0,DGET(A11:AF75,"BU Pl.",N530:N531))</f>
        <v>29</v>
      </c>
      <c r="AB408" s="25">
        <f>(AA408*65)+Z408</f>
        <v>1887</v>
      </c>
      <c r="AC408" s="25">
        <f>IF(B6=13,RANK(AB408,AB408:AB419,1),Z408)</f>
        <v>4</v>
      </c>
      <c r="AD408" s="25">
        <f>IF(B6=13,IF(AA408&gt;DGET(A407:AC419,"BU N",N546:N547),1,IF(AA408=DGET(A407:AC419,"BU N",N546:N547),0,-1)),0)</f>
        <v>1</v>
      </c>
      <c r="AE408" s="25">
        <f>IF(B6=13,IF(OR(G408=1,I408=1),0,IF(E408=D408,R408,[1]DB!AE408)),[1]DB!AE408)</f>
        <v>0</v>
      </c>
      <c r="AF408" s="25">
        <f>IF(B6=13,IF(OR(G408=1,I408=1),0,IF(E408=D408,U408,[1]DB!AF408)),[1]DB!AF408)</f>
        <v>0</v>
      </c>
      <c r="AG408" s="25">
        <f>IF(B6=13,IF(OR(G408=1,I408=1),0,IF(E408=D408,X408,[1]DB!AG408)),[1]DB!AG408)</f>
        <v>0</v>
      </c>
      <c r="AH408" s="25">
        <f>IF(B6=13,IF(OR(G408=1,I408=1),0,IF(E408=D408,AD408,[1]DB!AH408)),[1]DB!AH408)</f>
        <v>0</v>
      </c>
      <c r="AI408" s="25">
        <f>IF(B6=13,IF(OR(G408=1,I408=1),0,IF(E408=D409,R408,[1]DB!AI408)),[1]DB!AI408)</f>
        <v>4</v>
      </c>
      <c r="AJ408" s="25">
        <f>IF(B6=13,IF(OR(G408=1,I408=1),0,IF(E408=D409,U408,[1]DB!AJ408)),[1]DB!AJ408)</f>
        <v>5</v>
      </c>
      <c r="AK408" s="25">
        <f>IF(B6=13,IF(OR(G408=1,I408=1),0,IF(E408=D409,X408,[1]DB!AK408)),[1]DB!AK408)</f>
        <v>0</v>
      </c>
      <c r="AL408" s="25">
        <f>IF(B6=13,IF(OR(G408=1,I408=1),0,IF(E408=D409,AD408,[1]DB!AL408)),[1]DB!AL408)</f>
        <v>-1</v>
      </c>
      <c r="AM408" s="25">
        <f>IF(B6=13,IF(OR(G408=1,I408=1),0,IF(E408=D410,R408,[1]DB!AM408)),[1]DB!AM408)</f>
        <v>6</v>
      </c>
      <c r="AN408" s="25">
        <f>IF(B6=13,IF(OR(G408=1,I408=1),0,IF(E408=D410,U408,[1]DB!AN408)),[1]DB!AN408)</f>
        <v>7</v>
      </c>
      <c r="AO408" s="25">
        <f>IF(B6=13,IF(OR(G408=1,I408=1),0,IF(E408=D410,X408,[1]DB!AO408)),[1]DB!AO408)</f>
        <v>0</v>
      </c>
      <c r="AP408" s="25">
        <f>IF(B6=13,IF(OR(G408=1,I408=1),0,IF(E408=D410,AD408,[1]DB!AP408)),[1]DB!AP408)</f>
        <v>-1</v>
      </c>
      <c r="AQ408" s="25">
        <f>IF(B6=13,IF(OR(G408=1,I408=1),0,IF(E408=D411,R408,[1]DB!AQ408)),[1]DB!AQ408)</f>
        <v>0</v>
      </c>
      <c r="AR408" s="25">
        <f>IF(B6=13,IF(OR(G408=1,I408=1),0,IF(E408=D411,U408,[1]DB!AR408)),[1]DB!AR408)</f>
        <v>0</v>
      </c>
      <c r="AS408" s="25">
        <f>IF(B6=13,IF(OR(G408=1,I408=1),0,IF(E408=D411,X408,[1]DB!AS408)),[1]DB!AS408)</f>
        <v>0</v>
      </c>
      <c r="AT408" s="25">
        <f>IF(B6=13,IF(OR(G408=1,I408=1),0,IF(E408=D411,AD408,[1]DB!AT408)),[1]DB!AT408)</f>
        <v>0</v>
      </c>
      <c r="AU408" s="25">
        <f>IF(B6=13,IF(OR(G408=1,I408=1),0,IF(E408=D412,R408,[1]DB!AU408)),[1]DB!AU408)</f>
        <v>6</v>
      </c>
      <c r="AV408" s="25">
        <f>IF(B6=13,IF(OR(G408=1,I408=1),0,IF(E408=D412,U408,[1]DB!AV408)),[1]DB!AV408)</f>
        <v>6</v>
      </c>
      <c r="AW408" s="25">
        <f>IF(B6=13,IF(OR(G408=1,I408=1),0,IF(E408=D412,X408,[1]DB!AW408)),[1]DB!AW408)</f>
        <v>1</v>
      </c>
      <c r="AX408" s="25">
        <f>IF(B6=13,IF(OR(G408=1,I408=1),0,IF(E408=D412,AD408,[1]DB!AX408)),[1]DB!AX408)</f>
        <v>1</v>
      </c>
      <c r="AY408" s="25">
        <f>IF(B6=13,IF(OR(G408=1,I408=1),0,IF(E408=D413,R408,[1]DB!AY408)),[1]DB!AY408)</f>
        <v>5</v>
      </c>
      <c r="AZ408" s="25">
        <f>IF(B6=13,IF(OR(G408=1,I408=1),0,IF(E408=D413,U408,[1]DB!AZ408)),[1]DB!AZ408)</f>
        <v>4</v>
      </c>
      <c r="BA408" s="25">
        <f>IF(B6=13,IF(OR(G408=1,I408=1),0,IF(E408=D413,X408,[1]DB!BA408)),[1]DB!BA408)</f>
        <v>3</v>
      </c>
      <c r="BB408" s="25">
        <f>IF(B6=13,IF(OR(G408=1,I408=1),0,IF(E408=D413,AD408,[1]DB!BB408)),[1]DB!BB408)</f>
        <v>1</v>
      </c>
      <c r="BC408" s="25">
        <f>IF(B6=13,IF(OR(G408=1,I408=1),0,IF(E408=D414,R408,[1]DB!BC408)),[1]DB!BC408)</f>
        <v>8</v>
      </c>
      <c r="BD408" s="25">
        <f>IF(B6=13,IF(OR(G408=1,I408=1),0,IF(E408=D414,U408,[1]DB!BD408)),[1]DB!BD408)</f>
        <v>6</v>
      </c>
      <c r="BE408" s="25">
        <f>IF(B6=13,IF(OR(G408=1,I408=1),0,IF(E408=D414,X408,[1]DB!BE408)),[1]DB!BE408)</f>
        <v>3</v>
      </c>
      <c r="BF408" s="25">
        <f>IF(B6=13,IF(OR(G408=1,I408=1),0,IF(E408=D414,AD408,[1]DB!BF408)),[1]DB!BF408)</f>
        <v>1</v>
      </c>
      <c r="BG408" s="25">
        <f>IF(B6=13,IF(OR(G408=1,I408=1),0,IF(E408=D415,R408,[1]DB!BG408)),[1]DB!BG408)</f>
        <v>8</v>
      </c>
      <c r="BH408" s="25">
        <f>IF(B6=13,IF(OR(G408=1,I408=1),0,IF(E408=D415,U408,[1]DB!BH408)),[1]DB!BH408)</f>
        <v>9</v>
      </c>
      <c r="BI408" s="25">
        <f>IF(B6=13,IF(OR(G408=1,I408=1),0,IF(E408=D415,X408,[1]DB!BI408)),[1]DB!BI408)</f>
        <v>0</v>
      </c>
      <c r="BJ408" s="25">
        <f>IF(B6=13,IF(OR(G408=1,I408=1),0,IF(E408=D415,AD408,[1]DB!BJ408)),[1]DB!BJ408)</f>
        <v>-1</v>
      </c>
      <c r="BK408" s="25">
        <f>IF(B6=13,IF(OR(G408=1,I408=1),0,IF(E408=D416,R408,[1]DB!BK408)),[1]DB!BK408)</f>
        <v>5</v>
      </c>
      <c r="BL408" s="25">
        <f>IF(B6=13,IF(OR(G408=1,I408=1),0,IF(E408=D416,U408,[1]DB!BL408)),[1]DB!BL408)</f>
        <v>5</v>
      </c>
      <c r="BM408" s="25">
        <f>IF(B6=13,IF(OR(G408=1,I408=1),0,IF(E408=D416,X408,[1]DB!BM408)),[1]DB!BM408)</f>
        <v>1</v>
      </c>
      <c r="BN408" s="25">
        <f>IF(B6=13,IF(OR(G408=1,I408=1),0,IF(E408=D416,AD408,[1]DB!BN408)),[1]DB!BN408)</f>
        <v>1</v>
      </c>
      <c r="BO408" s="25">
        <f>IF(B6=13,IF(OR(G408=1,I408=1),0,IF(E408=D417,R408,[1]DB!BO408)),[1]DB!BO408)</f>
        <v>7</v>
      </c>
      <c r="BP408" s="25">
        <f>IF(B6=13,IF(OR(G408=1,I408=1),0,IF(E408=D417,U408,[1]DB!BP408)),[1]DB!BP408)</f>
        <v>8</v>
      </c>
      <c r="BQ408" s="25">
        <f>IF(B6=13,IF(OR(G408=1,I408=1),0,IF(E408=D417,X408,[1]DB!BQ408)),[1]DB!BQ408)</f>
        <v>0</v>
      </c>
      <c r="BR408" s="25">
        <f>IF(B6=13,IF(OR(G408=1,I408=1),0,IF(E408=D417,AD408,[1]DB!BR408)),[1]DB!BR408)</f>
        <v>-1</v>
      </c>
      <c r="BS408" s="25">
        <f>IF(B6=13,IF(OR(G408=1,I408=1),0,IF(E408=D418,R408,[1]DB!BS408)),[1]DB!BS408)</f>
        <v>6</v>
      </c>
      <c r="BT408" s="25">
        <f>IF(B6=13,IF(OR(G408=1,I408=1),0,IF(E408=D418,U408,[1]DB!BT408)),[1]DB!BT408)</f>
        <v>6</v>
      </c>
      <c r="BU408" s="25">
        <f>IF(B6=13,IF(OR(G408=1,I408=1),0,IF(E408=D418,X408,[1]DB!BU408)),[1]DB!BU408)</f>
        <v>1</v>
      </c>
      <c r="BV408" s="25">
        <f>IF(B6=13,IF(OR(G408=1,I408=1),0,IF(E408=D418,AD408,[1]DB!BV408)),[1]DB!BV408)</f>
        <v>1</v>
      </c>
      <c r="BW408" s="25">
        <f>IF(B6=13,IF(OR(G408=1,I408=1),0,IF(E408=D419,R408,[1]DB!BW408)),[1]DB!BW408)</f>
        <v>7</v>
      </c>
      <c r="BX408" s="25">
        <f>IF(B6=13,IF(OR(G408=1,I408=1),0,IF(E408=D419,U408,[1]DB!BX408)),[1]DB!BX408)</f>
        <v>8</v>
      </c>
      <c r="BY408" s="25">
        <f>IF(B6=13,IF(OR(G408=1,I408=1),0,IF(E408=D419,X408,[1]DB!BY408)),[1]DB!BY408)</f>
        <v>0</v>
      </c>
      <c r="BZ408" s="25">
        <f>IF(B6=13,IF(OR(G408=1,I408=1),0,IF(E408=D419,AD408,[1]DB!BZ408)),[1]DB!BZ408)</f>
        <v>-1</v>
      </c>
      <c r="CA408" s="25">
        <f>(RANK(Y408,Y408:Y419,1)*169)+(RANK(S408,S408:S419,1)*13)+RANK(V408,V408:V419,0)</f>
        <v>383</v>
      </c>
      <c r="CB408" s="25">
        <f>RANK(CA408,CA408:CA419,1)</f>
        <v>4</v>
      </c>
      <c r="CC408" s="25">
        <f>IF(CB408=CB408,AE408,0)+IF(CB408=CB409,AI408,0)+IF(CB408=CB410,AM408,0)+IF(CB408=CB411,AQ408,0)+IF(CB408=CB412,AU408,0)+IF(CB408=CB413,AY408,0)+IF(CB408=CB414,BC408,0)+IF(CB408=CB415,BG408,0)+IF(CB408=CB416,BK408,0)+IF(CB408=CB417,BO408,0)+IF(CB408=CB418,BS408,0)+IF(CB408=CB419,BW408,0)</f>
        <v>0</v>
      </c>
      <c r="CD408" s="25">
        <f>IF(CB408=CB408,AF408,0)+IF(CB408=CB409,AJ408,0)+IF(CB408=CB410,AN408,0)+IF(CB408=CB411,AR408,0)+IF(CB408=CB412,AV408,0)+IF(CB408=CB413,AZ408,0)+IF(CB408=CB414,BD408,0)+IF(CB408=CB415,BH408,0)+IF(CB408=CB416,BL408,0)+IF(CB408=CB417,BP408,0)+IF(CB408=CB418,BT408,0)+IF(CB408=CB419,BX408,0)</f>
        <v>0</v>
      </c>
      <c r="CE408" s="25">
        <f>IF(CB408=CB408,AG408,0)+IF(CB408=CB409,AK408,0)+IF(CB408=CB410,AO408,0)+IF(CB408=CB411,AS408,0)+IF(CB408=CB412,AW408,0)+IF(CB408=CB413,BA408,0)+IF(CB408=CB414,BE408,0)+IF(CB408=CB415,BI408,0)+IF(CB408=CB416,BM408,0)+IF(CB408=CB417,BQ408,0)+IF(CB408=CB418,BU408,0)+IF(CB408=CB419,BY408,0)</f>
        <v>0</v>
      </c>
      <c r="CF408" s="25">
        <f>(RANK(CE408,CE408:CE419,1)*169)+(RANK(CC408,CC408:CC419,1)*13)+RANK(CD408,CD408:CD419,0)</f>
        <v>183</v>
      </c>
      <c r="CG408" s="25">
        <f>CB408+(RANK(CF408,CF408:CF419,1)*0.01)</f>
        <v>4.01</v>
      </c>
      <c r="CH408" s="25">
        <f>IF(COUNTIF(CG408:CG419,CG408)=2,IF(CG408=CG408,1,0)+IF(CG408=CG409,2,0)+IF(CG408=CG410,3,0)+IF(CG408=CG411,4,0)+IF(CG408=CG412,5,0)+IF(CG408=CG413,6,0)+IF(CG408=CG414,7,0)+IF(CG408=CG415,8,0)+IF(CG408=CG416,9,0)+IF(CG408=CG417,10,0)+IF(CG408=CG418,11,0)+IF(CG408=CG419,12,0)-1,0)</f>
        <v>0</v>
      </c>
      <c r="CI408" s="25">
        <f>IF(CH408=1,AH408,0)+IF(CH408=2,AL408,0)+IF(CH408=3,AP408,0)+IF(CH408=4,AT408,0)+IF(CH408=5,AX408,0)+IF(CH408=6,BB408,0)+IF(CH408=7,BF408,0)+IF(CH408=8,BJ408,0)+IF(CH408=9,BN408,0)+IF(CH408=10,BR408,0)+IF(CH408=11,BV408,0)+IF(CH408=12,BZ408,0)</f>
        <v>0</v>
      </c>
      <c r="CJ408" s="25">
        <f>IF(CI408=1,CB408+0.01,IF(CI408=-1,CB408,CG408))</f>
        <v>4.01</v>
      </c>
      <c r="CK408" s="25">
        <f>(RANK(CJ408,CJ408:CJ419,1)*17850625)+(RANK(K408,K408:K419,0)*274625)+(RANK(M408,M408:M419,0)*4225)+(RANK(AC408,AC408:AC419,1)*65)+RANK(C408,C408:C419,0)</f>
        <v>71685841</v>
      </c>
      <c r="CL408" s="25">
        <f>RANK(CK408,CK408:CK419,0)</f>
        <v>9</v>
      </c>
    </row>
    <row r="409" spans="1:90" x14ac:dyDescent="0.15">
      <c r="A409" s="25" t="str">
        <f>[1]DB!A409</f>
        <v>Hede</v>
      </c>
      <c r="B409" s="25" t="str">
        <f>[1]DB!B409</f>
        <v>Hede (9)</v>
      </c>
      <c r="C409" s="25">
        <f>[1]DB!C409</f>
        <v>18</v>
      </c>
      <c r="D409" s="25">
        <f t="shared" ref="D409:D419" si="56">D396</f>
        <v>11</v>
      </c>
      <c r="E409" s="25">
        <f>IF(EVEN(D409)=D409,D409-1,D409+1)</f>
        <v>12</v>
      </c>
      <c r="F409" s="25">
        <f>[1]DB!G409</f>
        <v>0</v>
      </c>
      <c r="G409" s="25">
        <f>IF(B6=13,DGET(A11:K75,"Dis E",O530:O531),F409)</f>
        <v>0</v>
      </c>
      <c r="H409" s="25">
        <f>[1]DB!I409</f>
        <v>0</v>
      </c>
      <c r="I409" s="25">
        <f>IF(B6=13,DGET(A11:K75,"Udm E",O530:O531),H409)</f>
        <v>0</v>
      </c>
      <c r="J409" s="25">
        <f>[1]DB!K409</f>
        <v>0</v>
      </c>
      <c r="K409" s="25">
        <f>IF(B6=13,DGET(A11:K75,"MR E",O530:O531),J409)</f>
        <v>0</v>
      </c>
      <c r="L409" s="25">
        <f>[1]DB!M409</f>
        <v>1</v>
      </c>
      <c r="M409" s="25">
        <f>IF(B6=13,DGET(A11:K75,"Res E",O530:O531),L409)</f>
        <v>1</v>
      </c>
      <c r="N409" s="25">
        <f>[1]DB!O409</f>
        <v>9</v>
      </c>
      <c r="O409" s="25">
        <f>IF(B6=13,IF(AND(G409=0,I409=0),N409+1,0),N409)</f>
        <v>10</v>
      </c>
      <c r="P409" s="25">
        <f>[1]DB!S409</f>
        <v>58</v>
      </c>
      <c r="Q409" s="25">
        <f>IF(A409="",0,DGET(A11:AF75,"Total",O530:O531))</f>
        <v>5</v>
      </c>
      <c r="R409" s="25">
        <f>IF(A409="",0,DGET(A11:AF75,"ES N",O530:O531))</f>
        <v>5</v>
      </c>
      <c r="S409" s="25">
        <f>IF(B6=13,IF(OR(G409=1,I409=1),0,P409+R409),P409)</f>
        <v>63</v>
      </c>
      <c r="T409" s="25">
        <f>[1]DB!V409</f>
        <v>58</v>
      </c>
      <c r="U409" s="25">
        <f>IF(A409="",0,DGET(A407:Q419,"Total N",O546:O547))</f>
        <v>4</v>
      </c>
      <c r="V409" s="25">
        <f>IF(B6=13,IF(OR(G409=1,I409=1),0,T409+U409),T409)</f>
        <v>62</v>
      </c>
      <c r="W409" s="25">
        <f>[1]DB!Y409</f>
        <v>14</v>
      </c>
      <c r="X409" s="25">
        <f t="shared" ref="X409:X419" si="57">IF(OR(G409=1,I409=1,J409&lt;&gt;K409),0,IF(R409&gt;U409,3,IF(R409=U409,1,0)))</f>
        <v>3</v>
      </c>
      <c r="Y409" s="25">
        <f>IF(B6=13,IF(OR(G409=1,I409=1),0,W409+X409),W409)</f>
        <v>17</v>
      </c>
      <c r="Z409" s="25">
        <f>[1]DB!AC409</f>
        <v>5</v>
      </c>
      <c r="AA409" s="25">
        <f>IF(A409="",0,DGET(A11:AF75,"BU Pl.",O530:O531))</f>
        <v>32</v>
      </c>
      <c r="AB409" s="25">
        <f t="shared" ref="AB409:AB419" si="58">(AA409*65)+Z409</f>
        <v>2085</v>
      </c>
      <c r="AC409" s="25">
        <f>IF(B6=13,RANK(AB409,AB408:AB419,1),Z409)</f>
        <v>5</v>
      </c>
      <c r="AD409" s="25">
        <f>IF(B6=13,IF(AA409&gt;DGET(A407:AC419,"BU N",O546:O547),1,IF(AA409=DGET(A407:AC419,"BU N",O546:O547),0,-1)),0)</f>
        <v>1</v>
      </c>
      <c r="AE409" s="25">
        <f>IF(B6=13,IF(OR(G409=1,I409=1),0,IF(E409=D408,R409,[1]DB!AE409)),[1]DB!AE409)</f>
        <v>5</v>
      </c>
      <c r="AF409" s="25">
        <f>IF(B6=13,IF(OR(G409=1,I409=1),0,IF(E409=D408,U409,[1]DB!AF409)),[1]DB!AF409)</f>
        <v>4</v>
      </c>
      <c r="AG409" s="25">
        <f>IF(B6=13,IF(OR(G409=1,I409=1),0,IF(E409=D408,X409,[1]DB!AG409)),[1]DB!AG409)</f>
        <v>3</v>
      </c>
      <c r="AH409" s="25">
        <f>IF(B6=13,IF(OR(G409=1,I409=1),0,IF(E409=D408,AD409,[1]DB!AH409)),[1]DB!AH409)</f>
        <v>1</v>
      </c>
      <c r="AI409" s="25">
        <f>IF(B6=13,IF(OR(G409=1,I409=1),0,IF(E409=D409,R409,[1]DB!AI409)),[1]DB!AI409)</f>
        <v>0</v>
      </c>
      <c r="AJ409" s="25">
        <f>IF(B6=13,IF(OR(G409=1,I409=1),0,IF(E409=D409,U409,[1]DB!AJ409)),[1]DB!AJ409)</f>
        <v>0</v>
      </c>
      <c r="AK409" s="25">
        <f>IF(B6=13,IF(OR(G409=1,I409=1),0,IF(E409=D409,X409,[1]DB!AK409)),[1]DB!AK409)</f>
        <v>0</v>
      </c>
      <c r="AL409" s="25">
        <f>IF(B6=13,IF(OR(G409=1,I409=1),0,IF(E409=D409,AD409,[1]DB!AL409)),[1]DB!AL409)</f>
        <v>0</v>
      </c>
      <c r="AM409" s="25">
        <f>IF(B6=13,IF(OR(G409=1,I409=1),0,IF(E409=D410,R409,[1]DB!AM409)),[1]DB!AM409)</f>
        <v>4</v>
      </c>
      <c r="AN409" s="25">
        <f>IF(B6=13,IF(OR(G409=1,I409=1),0,IF(E409=D410,U409,[1]DB!AN409)),[1]DB!AN409)</f>
        <v>7</v>
      </c>
      <c r="AO409" s="25">
        <f>IF(B6=13,IF(OR(G409=1,I409=1),0,IF(E409=D410,X409,[1]DB!AO409)),[1]DB!AO409)</f>
        <v>0</v>
      </c>
      <c r="AP409" s="25">
        <f>IF(B6=13,IF(OR(G409=1,I409=1),0,IF(E409=D410,AD409,[1]DB!AP409)),[1]DB!AP409)</f>
        <v>-1</v>
      </c>
      <c r="AQ409" s="25">
        <f>IF(B6=13,IF(OR(G409=1,I409=1),0,IF(E409=D411,R409,[1]DB!AQ409)),[1]DB!AQ409)</f>
        <v>5</v>
      </c>
      <c r="AR409" s="25">
        <f>IF(B6=13,IF(OR(G409=1,I409=1),0,IF(E409=D411,U409,[1]DB!AR409)),[1]DB!AR409)</f>
        <v>4</v>
      </c>
      <c r="AS409" s="25">
        <f>IF(B6=13,IF(OR(G409=1,I409=1),0,IF(E409=D411,X409,[1]DB!AS409)),[1]DB!AS409)</f>
        <v>3</v>
      </c>
      <c r="AT409" s="25">
        <f>IF(B6=13,IF(OR(G409=1,I409=1),0,IF(E409=D411,AD409,[1]DB!AT409)),[1]DB!AT409)</f>
        <v>1</v>
      </c>
      <c r="AU409" s="25">
        <f>IF(B6=13,IF(OR(G409=1,I409=1),0,IF(E409=D412,R409,[1]DB!AU409)),[1]DB!AU409)</f>
        <v>6</v>
      </c>
      <c r="AV409" s="25">
        <f>IF(B6=13,IF(OR(G409=1,I409=1),0,IF(E409=D412,U409,[1]DB!AV409)),[1]DB!AV409)</f>
        <v>6</v>
      </c>
      <c r="AW409" s="25">
        <f>IF(B6=13,IF(OR(G409=1,I409=1),0,IF(E409=D412,X409,[1]DB!AW409)),[1]DB!AW409)</f>
        <v>1</v>
      </c>
      <c r="AX409" s="25">
        <f>IF(B6=13,IF(OR(G409=1,I409=1),0,IF(E409=D412,AD409,[1]DB!AX409)),[1]DB!AX409)</f>
        <v>1</v>
      </c>
      <c r="AY409" s="25">
        <f>IF(B6=13,IF(OR(G409=1,I409=1),0,IF(E409=D413,R409,[1]DB!AY409)),[1]DB!AY409)</f>
        <v>7</v>
      </c>
      <c r="AZ409" s="25">
        <f>IF(B6=13,IF(OR(G409=1,I409=1),0,IF(E409=D413,U409,[1]DB!AZ409)),[1]DB!AZ409)</f>
        <v>6</v>
      </c>
      <c r="BA409" s="25">
        <f>IF(B6=13,IF(OR(G409=1,I409=1),0,IF(E409=D413,X409,[1]DB!BA409)),[1]DB!BA409)</f>
        <v>3</v>
      </c>
      <c r="BB409" s="25">
        <f>IF(B6=13,IF(OR(G409=1,I409=1),0,IF(E409=D413,AD409,[1]DB!BB409)),[1]DB!BB409)</f>
        <v>1</v>
      </c>
      <c r="BC409" s="25">
        <f>IF(B6=13,IF(OR(G409=1,I409=1),0,IF(E409=D414,R409,[1]DB!BC409)),[1]DB!BC409)</f>
        <v>7</v>
      </c>
      <c r="BD409" s="25">
        <f>IF(B6=13,IF(OR(G409=1,I409=1),0,IF(E409=D414,U409,[1]DB!BD409)),[1]DB!BD409)</f>
        <v>7</v>
      </c>
      <c r="BE409" s="25">
        <f>IF(B6=13,IF(OR(G409=1,I409=1),0,IF(E409=D414,X409,[1]DB!BE409)),[1]DB!BE409)</f>
        <v>1</v>
      </c>
      <c r="BF409" s="25">
        <f>IF(B6=13,IF(OR(G409=1,I409=1),0,IF(E409=D414,AD409,[1]DB!BF409)),[1]DB!BF409)</f>
        <v>-1</v>
      </c>
      <c r="BG409" s="25">
        <f>IF(B6=13,IF(OR(G409=1,I409=1),0,IF(E409=D415,R409,[1]DB!BG409)),[1]DB!BG409)</f>
        <v>7</v>
      </c>
      <c r="BH409" s="25">
        <f>IF(B6=13,IF(OR(G409=1,I409=1),0,IF(E409=D415,U409,[1]DB!BH409)),[1]DB!BH409)</f>
        <v>6</v>
      </c>
      <c r="BI409" s="25">
        <f>IF(B6=13,IF(OR(G409=1,I409=1),0,IF(E409=D415,X409,[1]DB!BI409)),[1]DB!BI409)</f>
        <v>3</v>
      </c>
      <c r="BJ409" s="25">
        <f>IF(B6=13,IF(OR(G409=1,I409=1),0,IF(E409=D415,AD409,[1]DB!BJ409)),[1]DB!BJ409)</f>
        <v>1</v>
      </c>
      <c r="BK409" s="25">
        <f>IF(B6=13,IF(OR(G409=1,I409=1),0,IF(E409=D416,R409,[1]DB!BK409)),[1]DB!BK409)</f>
        <v>8</v>
      </c>
      <c r="BL409" s="25">
        <f>IF(B6=13,IF(OR(G409=1,I409=1),0,IF(E409=D416,U409,[1]DB!BL409)),[1]DB!BL409)</f>
        <v>9</v>
      </c>
      <c r="BM409" s="25">
        <f>IF(B6=13,IF(OR(G409=1,I409=1),0,IF(E409=D416,X409,[1]DB!BM409)),[1]DB!BM409)</f>
        <v>0</v>
      </c>
      <c r="BN409" s="25">
        <f>IF(B6=13,IF(OR(G409=1,I409=1),0,IF(E409=D416,AD409,[1]DB!BN409)),[1]DB!BN409)</f>
        <v>-1</v>
      </c>
      <c r="BO409" s="25">
        <f>IF(B6=13,IF(OR(G409=1,I409=1),0,IF(E409=D417,R409,[1]DB!BO409)),[1]DB!BO409)</f>
        <v>7</v>
      </c>
      <c r="BP409" s="25">
        <f>IF(B6=13,IF(OR(G409=1,I409=1),0,IF(E409=D417,U409,[1]DB!BP409)),[1]DB!BP409)</f>
        <v>8</v>
      </c>
      <c r="BQ409" s="25">
        <f>IF(B6=13,IF(OR(G409=1,I409=1),0,IF(E409=D417,X409,[1]DB!BQ409)),[1]DB!BQ409)</f>
        <v>0</v>
      </c>
      <c r="BR409" s="25">
        <f>IF(B6=13,IF(OR(G409=1,I409=1),0,IF(E409=D417,AD409,[1]DB!BR409)),[1]DB!BR409)</f>
        <v>-1</v>
      </c>
      <c r="BS409" s="25">
        <f>IF(B6=13,IF(OR(G409=1,I409=1),0,IF(E409=D418,R409,[1]DB!BS409)),[1]DB!BS409)</f>
        <v>0</v>
      </c>
      <c r="BT409" s="25">
        <f>IF(B6=13,IF(OR(G409=1,I409=1),0,IF(E409=D418,U409,[1]DB!BT409)),[1]DB!BT409)</f>
        <v>0</v>
      </c>
      <c r="BU409" s="25">
        <f>IF(B6=13,IF(OR(G409=1,I409=1),0,IF(E409=D418,X409,[1]DB!BU409)),[1]DB!BU409)</f>
        <v>0</v>
      </c>
      <c r="BV409" s="25">
        <f>IF(B6=13,IF(OR(G409=1,I409=1),0,IF(E409=D418,AD409,[1]DB!BV409)),[1]DB!BV409)</f>
        <v>0</v>
      </c>
      <c r="BW409" s="25">
        <f>IF(B6=13,IF(OR(G409=1,I409=1),0,IF(E409=D419,R409,[1]DB!BW409)),[1]DB!BW409)</f>
        <v>7</v>
      </c>
      <c r="BX409" s="25">
        <f>IF(B6=13,IF(OR(G409=1,I409=1),0,IF(E409=D419,U409,[1]DB!BX409)),[1]DB!BX409)</f>
        <v>5</v>
      </c>
      <c r="BY409" s="25">
        <f>IF(B6=13,IF(OR(G409=1,I409=1),0,IF(E409=D419,X409,[1]DB!BY409)),[1]DB!BY409)</f>
        <v>3</v>
      </c>
      <c r="BZ409" s="25">
        <f>IF(B6=13,IF(OR(G409=1,I409=1),0,IF(E409=D419,AD409,[1]DB!BZ409)),[1]DB!BZ409)</f>
        <v>1</v>
      </c>
      <c r="CA409" s="25">
        <f>(RANK(Y409,Y408:Y419,1)*169)+(RANK(S409,S408:S419,1)*13)+RANK(V409,V408:V419,0)</f>
        <v>1597</v>
      </c>
      <c r="CB409" s="25">
        <f>RANK(CA409,CA408:CA419,1)</f>
        <v>9</v>
      </c>
      <c r="CC409" s="25">
        <f>IF(CB409=CB408,AE409,0)+IF(CB409=CB409,AI409,0)+IF(CB409=CB410,AM409,0)+IF(CB409=CB411,AQ409,0)+IF(CB409=CB412,AU409,0)+IF(CB409=CB413,AY409,0)+IF(CB409=CB414,BC409,0)+IF(CB409=CB415,BG409,0)+IF(CB409=CB416,BK409,0)+IF(CB409=CB417,BO409,0)+IF(CB409=CB418,BS409,0)+IF(CB409=CB419,BW409,0)</f>
        <v>0</v>
      </c>
      <c r="CD409" s="25">
        <f>IF(CB409=CB408,AF409,0)+IF(CB409=CB409,AJ409,0)+IF(CB409=CB410,AN409,0)+IF(CB409=CB411,AR409,0)+IF(CB409=CB412,AV409,0)+IF(CB409=CB413,AZ409,0)+IF(CB409=CB414,BD409,0)+IF(CB409=CB415,BH409,0)+IF(CB409=CB416,BL409,0)+IF(CB409=CB417,BP409,0)+IF(CB409=CB418,BT409,0)+IF(CB409=CB419,BX409,0)</f>
        <v>0</v>
      </c>
      <c r="CE409" s="25">
        <f>IF(CB409=CB408,AG409,0)+IF(CB409=CB409,AK409,0)+IF(CB409=CB410,AO409,0)+IF(CB409=CB411,AS409,0)+IF(CB409=CB412,AW409,0)+IF(CB409=CB413,BA409,0)+IF(CB409=CB414,BE409,0)+IF(CB409=CB415,BI409,0)+IF(CB409=CB416,BM409,0)+IF(CB409=CB417,BQ409,0)+IF(CB409=CB418,BU409,0)+IF(CB409=CB419,BY409,0)</f>
        <v>0</v>
      </c>
      <c r="CF409" s="25">
        <f>(RANK(CE409,CE408:CE419,1)*169)+(RANK(CC409,CC408:CC419,1)*13)+RANK(CD409,CD408:CD419,0)</f>
        <v>183</v>
      </c>
      <c r="CG409" s="25">
        <f>CB409+(RANK(CF409,CF408:CF419,1)*0.01)</f>
        <v>9.01</v>
      </c>
      <c r="CH409" s="25">
        <f>IF(COUNTIF(CG408:CG419,CG409)=2,IF(CG409=CG408,1,0)+IF(CG409=CG409,2,0)+IF(CG409=CG410,3,0)+IF(CG409=CG411,4,0)+IF(CG409=CG412,5,0)+IF(CG409=CG413,6,0)+IF(CG409=CG414,7,0)+IF(CG409=CG415,8,0)+IF(CG409=CG416,9,0)+IF(CG409=CG417,10,0)+IF(CG409=CG418,11,0)+IF(CG409=CG419,12,0)-2,0)</f>
        <v>0</v>
      </c>
      <c r="CI409" s="25">
        <f t="shared" ref="CI409:CI419" si="59">IF(CH409=1,AH409,0)+IF(CH409=2,AL409,0)+IF(CH409=3,AP409,0)+IF(CH409=4,AT409,0)+IF(CH409=5,AX409,0)+IF(CH409=6,BB409,0)+IF(CH409=7,BF409,0)+IF(CH409=8,BJ409,0)+IF(CH409=9,BN409,0)+IF(CH409=10,BR409,0)+IF(CH409=11,BV409,0)+IF(CH409=12,BZ409,0)</f>
        <v>0</v>
      </c>
      <c r="CJ409" s="25">
        <f t="shared" ref="CJ409:CJ419" si="60">IF(CI409=1,CB409+0.01,IF(CI409=-1,CB409,CG409))</f>
        <v>9.01</v>
      </c>
      <c r="CK409" s="25">
        <f>(RANK(CJ409,CJ408:CJ419,1)*17850625)+(RANK(K409,K408:K419,0)*274625)+(RANK(M409,M408:M419,0)*4225)+(RANK(AC409,AC408:AC419,1)*65)+RANK(C409,C408:C419,0)</f>
        <v>160934809</v>
      </c>
      <c r="CL409" s="25">
        <f>RANK(CK409,CK408:CK419,0)</f>
        <v>4</v>
      </c>
    </row>
    <row r="410" spans="1:90" x14ac:dyDescent="0.15">
      <c r="A410" s="25" t="str">
        <f>[1]DB!A410</f>
        <v>Robbo</v>
      </c>
      <c r="B410" s="25" t="str">
        <f>[1]DB!B410</f>
        <v>Robbo (9)</v>
      </c>
      <c r="C410" s="25">
        <f>[1]DB!C410</f>
        <v>41</v>
      </c>
      <c r="D410" s="25">
        <f t="shared" si="56"/>
        <v>3</v>
      </c>
      <c r="E410" s="25">
        <f t="shared" ref="E410:E419" si="61">IF(EVEN(D410)=D410,D410-1,D410+1)</f>
        <v>4</v>
      </c>
      <c r="F410" s="25">
        <f>[1]DB!G410</f>
        <v>0</v>
      </c>
      <c r="G410" s="25">
        <f>IF(B6=13,DGET(A11:K75,"Dis E",P530:P531),F410)</f>
        <v>0</v>
      </c>
      <c r="H410" s="25">
        <f>[1]DB!I410</f>
        <v>0</v>
      </c>
      <c r="I410" s="25">
        <f>IF(B6=13,DGET(A11:K75,"Udm E",P530:P531),H410)</f>
        <v>0</v>
      </c>
      <c r="J410" s="25">
        <f>[1]DB!K410</f>
        <v>0</v>
      </c>
      <c r="K410" s="25">
        <f>IF(B6=13,DGET(A11:K75,"MR E",P530:P531),J410)</f>
        <v>0</v>
      </c>
      <c r="L410" s="25">
        <f>[1]DB!M410</f>
        <v>0</v>
      </c>
      <c r="M410" s="25">
        <f>IF(B6=13,DGET(A11:K75,"Res E",P530:P531),L410)</f>
        <v>0</v>
      </c>
      <c r="N410" s="25">
        <f>[1]DB!O410</f>
        <v>9</v>
      </c>
      <c r="O410" s="25">
        <f>IF(B6=13,IF(AND(G410=0,I410=0),N410+1,0),N410)</f>
        <v>10</v>
      </c>
      <c r="P410" s="25">
        <f>[1]DB!S410</f>
        <v>62</v>
      </c>
      <c r="Q410" s="25">
        <f>IF(A410="",0,DGET(A11:AF75,"Total",P530:P531))</f>
        <v>6</v>
      </c>
      <c r="R410" s="25">
        <f>IF(A410="",0,DGET(A11:AF75,"ES N",P530:P531))</f>
        <v>6</v>
      </c>
      <c r="S410" s="25">
        <f>IF(B6=13,IF(OR(G410=1,I410=1),0,P410+R410),P410)</f>
        <v>68</v>
      </c>
      <c r="T410" s="25">
        <f>[1]DB!V410</f>
        <v>60</v>
      </c>
      <c r="U410" s="25">
        <f>IF(A410="",0,DGET(A407:Q419,"Total N",P546:P547))</f>
        <v>6</v>
      </c>
      <c r="V410" s="25">
        <f>IF(B6=13,IF(OR(G410=1,I410=1),0,T410+U410),T410)</f>
        <v>66</v>
      </c>
      <c r="W410" s="25">
        <f>[1]DB!Y410</f>
        <v>13</v>
      </c>
      <c r="X410" s="25">
        <f t="shared" si="57"/>
        <v>1</v>
      </c>
      <c r="Y410" s="25">
        <f>IF(B6=13,IF(OR(G410=1,I410=1),0,W410+X410),W410)</f>
        <v>14</v>
      </c>
      <c r="Z410" s="25">
        <f>[1]DB!AC410</f>
        <v>3</v>
      </c>
      <c r="AA410" s="25">
        <f>IF(A410="",0,DGET(A11:AF75,"BU Pl.",P530:P531))</f>
        <v>52</v>
      </c>
      <c r="AB410" s="25">
        <f t="shared" si="58"/>
        <v>3383</v>
      </c>
      <c r="AC410" s="25">
        <f>IF(B6=13,RANK(AB410,AB408:AB419,1),Z410)</f>
        <v>9</v>
      </c>
      <c r="AD410" s="25">
        <f>IF(B6=13,IF(AA410&gt;DGET(A407:AC419,"BU N",P546:P547),1,IF(AA410=DGET(A407:AC419,"BU N",P546:P547),0,-1)),0)</f>
        <v>-1</v>
      </c>
      <c r="AE410" s="25">
        <f>IF(B6=13,IF(OR(G410=1,I410=1),0,IF(E410=D408,R410,[1]DB!AE410)),[1]DB!AE410)</f>
        <v>7</v>
      </c>
      <c r="AF410" s="25">
        <f>IF(B6=13,IF(OR(G410=1,I410=1),0,IF(E410=D408,U410,[1]DB!AF410)),[1]DB!AF410)</f>
        <v>6</v>
      </c>
      <c r="AG410" s="25">
        <f>IF(B6=13,IF(OR(G410=1,I410=1),0,IF(E410=D408,X410,[1]DB!AG410)),[1]DB!AG410)</f>
        <v>3</v>
      </c>
      <c r="AH410" s="25">
        <f>IF(B6=13,IF(OR(G410=1,I410=1),0,IF(E410=D408,AD410,[1]DB!AH410)),[1]DB!AH410)</f>
        <v>1</v>
      </c>
      <c r="AI410" s="25">
        <f>IF(B6=13,IF(OR(G410=1,I410=1),0,IF(E410=D409,R410,[1]DB!AI410)),[1]DB!AI410)</f>
        <v>7</v>
      </c>
      <c r="AJ410" s="25">
        <f>IF(B6=13,IF(OR(G410=1,I410=1),0,IF(E410=D409,U410,[1]DB!AJ410)),[1]DB!AJ410)</f>
        <v>4</v>
      </c>
      <c r="AK410" s="25">
        <f>IF(B6=13,IF(OR(G410=1,I410=1),0,IF(E410=D409,X410,[1]DB!AK410)),[1]DB!AK410)</f>
        <v>3</v>
      </c>
      <c r="AL410" s="25">
        <f>IF(B6=13,IF(OR(G410=1,I410=1),0,IF(E410=D409,AD410,[1]DB!AL410)),[1]DB!AL410)</f>
        <v>1</v>
      </c>
      <c r="AM410" s="25">
        <f>IF(B6=13,IF(OR(G410=1,I410=1),0,IF(E410=D410,R410,[1]DB!AM410)),[1]DB!AM410)</f>
        <v>0</v>
      </c>
      <c r="AN410" s="25">
        <f>IF(B6=13,IF(OR(G410=1,I410=1),0,IF(E410=D410,U410,[1]DB!AN410)),[1]DB!AN410)</f>
        <v>0</v>
      </c>
      <c r="AO410" s="25">
        <f>IF(B6=13,IF(OR(G410=1,I410=1),0,IF(E410=D410,X410,[1]DB!AO410)),[1]DB!AO410)</f>
        <v>0</v>
      </c>
      <c r="AP410" s="25">
        <f>IF(B6=13,IF(OR(G410=1,I410=1),0,IF(E410=D410,AD410,[1]DB!AP410)),[1]DB!AP410)</f>
        <v>0</v>
      </c>
      <c r="AQ410" s="25">
        <f>IF(B6=13,IF(OR(G410=1,I410=1),0,IF(E410=D411,R410,[1]DB!AQ410)),[1]DB!AQ410)</f>
        <v>6</v>
      </c>
      <c r="AR410" s="25">
        <f>IF(B6=13,IF(OR(G410=1,I410=1),0,IF(E410=D411,U410,[1]DB!AR410)),[1]DB!AR410)</f>
        <v>6</v>
      </c>
      <c r="AS410" s="25">
        <f>IF(B6=13,IF(OR(G410=1,I410=1),0,IF(E410=D411,X410,[1]DB!AS410)),[1]DB!AS410)</f>
        <v>1</v>
      </c>
      <c r="AT410" s="25">
        <f>IF(B6=13,IF(OR(G410=1,I410=1),0,IF(E410=D411,AD410,[1]DB!AT410)),[1]DB!AT410)</f>
        <v>-1</v>
      </c>
      <c r="AU410" s="25">
        <f>IF(B6=13,IF(OR(G410=1,I410=1),0,IF(E410=D412,R410,[1]DB!AU410)),[1]DB!AU410)</f>
        <v>8</v>
      </c>
      <c r="AV410" s="25">
        <f>IF(B6=13,IF(OR(G410=1,I410=1),0,IF(E410=D412,U410,[1]DB!AV410)),[1]DB!AV410)</f>
        <v>8</v>
      </c>
      <c r="AW410" s="25">
        <f>IF(B6=13,IF(OR(G410=1,I410=1),0,IF(E410=D412,X410,[1]DB!AW410)),[1]DB!AW410)</f>
        <v>1</v>
      </c>
      <c r="AX410" s="25">
        <f>IF(B6=13,IF(OR(G410=1,I410=1),0,IF(E410=D412,AD410,[1]DB!AX410)),[1]DB!AX410)</f>
        <v>0</v>
      </c>
      <c r="AY410" s="25">
        <f>IF(B6=13,IF(OR(G410=1,I410=1),0,IF(E410=D413,R410,[1]DB!AY410)),[1]DB!AY410)</f>
        <v>0</v>
      </c>
      <c r="AZ410" s="25">
        <f>IF(B6=13,IF(OR(G410=1,I410=1),0,IF(E410=D413,U410,[1]DB!AZ410)),[1]DB!AZ410)</f>
        <v>0</v>
      </c>
      <c r="BA410" s="25">
        <f>IF(B6=13,IF(OR(G410=1,I410=1),0,IF(E410=D413,X410,[1]DB!BA410)),[1]DB!BA410)</f>
        <v>0</v>
      </c>
      <c r="BB410" s="25">
        <f>IF(B6=13,IF(OR(G410=1,I410=1),0,IF(E410=D413,AD410,[1]DB!BB410)),[1]DB!BB410)</f>
        <v>0</v>
      </c>
      <c r="BC410" s="25">
        <f>IF(B6=13,IF(OR(G410=1,I410=1),0,IF(E410=D414,R410,[1]DB!BC410)),[1]DB!BC410)</f>
        <v>6</v>
      </c>
      <c r="BD410" s="25">
        <f>IF(B6=13,IF(OR(G410=1,I410=1),0,IF(E410=D414,U410,[1]DB!BD410)),[1]DB!BD410)</f>
        <v>6</v>
      </c>
      <c r="BE410" s="25">
        <f>IF(B6=13,IF(OR(G410=1,I410=1),0,IF(E410=D414,X410,[1]DB!BE410)),[1]DB!BE410)</f>
        <v>1</v>
      </c>
      <c r="BF410" s="25">
        <f>IF(B6=13,IF(OR(G410=1,I410=1),0,IF(E410=D414,AD410,[1]DB!BF410)),[1]DB!BF410)</f>
        <v>-1</v>
      </c>
      <c r="BG410" s="25">
        <f>IF(B6=13,IF(OR(G410=1,I410=1),0,IF(E410=D415,R410,[1]DB!BG410)),[1]DB!BG410)</f>
        <v>6</v>
      </c>
      <c r="BH410" s="25">
        <f>IF(B6=13,IF(OR(G410=1,I410=1),0,IF(E410=D415,U410,[1]DB!BH410)),[1]DB!BH410)</f>
        <v>6</v>
      </c>
      <c r="BI410" s="25">
        <f>IF(B6=13,IF(OR(G410=1,I410=1),0,IF(E410=D415,X410,[1]DB!BI410)),[1]DB!BI410)</f>
        <v>1</v>
      </c>
      <c r="BJ410" s="25">
        <f>IF(B6=13,IF(OR(G410=1,I410=1),0,IF(E410=D415,AD410,[1]DB!BJ410)),[1]DB!BJ410)</f>
        <v>-1</v>
      </c>
      <c r="BK410" s="25">
        <f>IF(B6=13,IF(OR(G410=1,I410=1),0,IF(E410=D416,R410,[1]DB!BK410)),[1]DB!BK410)</f>
        <v>7</v>
      </c>
      <c r="BL410" s="25">
        <f>IF(B6=13,IF(OR(G410=1,I410=1),0,IF(E410=D416,U410,[1]DB!BL410)),[1]DB!BL410)</f>
        <v>6</v>
      </c>
      <c r="BM410" s="25">
        <f>IF(B6=13,IF(OR(G410=1,I410=1),0,IF(E410=D416,X410,[1]DB!BM410)),[1]DB!BM410)</f>
        <v>3</v>
      </c>
      <c r="BN410" s="25">
        <f>IF(B6=13,IF(OR(G410=1,I410=1),0,IF(E410=D416,AD410,[1]DB!BN410)),[1]DB!BN410)</f>
        <v>1</v>
      </c>
      <c r="BO410" s="25">
        <f>IF(B6=13,IF(OR(G410=1,I410=1),0,IF(E410=D417,R410,[1]DB!BO410)),[1]DB!BO410)</f>
        <v>8</v>
      </c>
      <c r="BP410" s="25">
        <f>IF(B6=13,IF(OR(G410=1,I410=1),0,IF(E410=D417,U410,[1]DB!BP410)),[1]DB!BP410)</f>
        <v>9</v>
      </c>
      <c r="BQ410" s="25">
        <f>IF(B6=13,IF(OR(G410=1,I410=1),0,IF(E410=D417,X410,[1]DB!BQ410)),[1]DB!BQ410)</f>
        <v>0</v>
      </c>
      <c r="BR410" s="25">
        <f>IF(B6=13,IF(OR(G410=1,I410=1),0,IF(E410=D417,AD410,[1]DB!BR410)),[1]DB!BR410)</f>
        <v>-1</v>
      </c>
      <c r="BS410" s="25">
        <f>IF(B6=13,IF(OR(G410=1,I410=1),0,IF(E410=D418,R410,[1]DB!BS410)),[1]DB!BS410)</f>
        <v>6</v>
      </c>
      <c r="BT410" s="25">
        <f>IF(B6=13,IF(OR(G410=1,I410=1),0,IF(E410=D418,U410,[1]DB!BT410)),[1]DB!BT410)</f>
        <v>8</v>
      </c>
      <c r="BU410" s="25">
        <f>IF(B6=13,IF(OR(G410=1,I410=1),0,IF(E410=D418,X410,[1]DB!BU410)),[1]DB!BU410)</f>
        <v>0</v>
      </c>
      <c r="BV410" s="25">
        <f>IF(B6=13,IF(OR(G410=1,I410=1),0,IF(E410=D418,AD410,[1]DB!BV410)),[1]DB!BV410)</f>
        <v>-1</v>
      </c>
      <c r="BW410" s="25">
        <f>IF(B6=13,IF(OR(G410=1,I410=1),0,IF(E410=D419,R410,[1]DB!BW410)),[1]DB!BW410)</f>
        <v>7</v>
      </c>
      <c r="BX410" s="25">
        <f>IF(B6=13,IF(OR(G410=1,I410=1),0,IF(E410=D419,U410,[1]DB!BX410)),[1]DB!BX410)</f>
        <v>7</v>
      </c>
      <c r="BY410" s="25">
        <f>IF(B6=13,IF(OR(G410=1,I410=1),0,IF(E410=D419,X410,[1]DB!BY410)),[1]DB!BY410)</f>
        <v>1</v>
      </c>
      <c r="BZ410" s="25">
        <f>IF(B6=13,IF(OR(G410=1,I410=1),0,IF(E410=D419,AD410,[1]DB!BZ410)),[1]DB!BZ410)</f>
        <v>1</v>
      </c>
      <c r="CA410" s="25">
        <f>(RANK(Y410,Y408:Y419,1)*169)+(RANK(S410,S408:S419,1)*13)+RANK(V410,V408:V419,0)</f>
        <v>1471</v>
      </c>
      <c r="CB410" s="25">
        <f>RANK(CA410,CA408:CA419,1)</f>
        <v>8</v>
      </c>
      <c r="CC410" s="25">
        <f>IF(CB410=CB408,AE410,0)+IF(CB410=CB409,AI410,0)+IF(CB410=CB410,AM410,0)+IF(CB410=CB411,AQ410,0)+IF(CB410=CB412,AU410,0)+IF(CB410=CB413,AY410,0)+IF(CB410=CB414,BC410,0)+IF(CB410=CB415,BG410,0)+IF(CB410=CB416,BK410,0)+IF(CB410=CB417,BO410,0)+IF(CB410=CB418,BS410,0)+IF(CB410=CB419,BW410,0)</f>
        <v>0</v>
      </c>
      <c r="CD410" s="25">
        <f>IF(CB410=CB408,AF410,0)+IF(CB410=CB409,AJ410,0)+IF(CB410=CB410,AN410,0)+IF(CB410=CB411,AR410,0)+IF(CB410=CB412,AV410,0)+IF(CB410=CB413,AZ410,0)+IF(CB410=CB414,BD410,0)+IF(CB410=CB415,BH410,0)+IF(CB410=CB416,BL410,0)+IF(CB410=CB417,BP410,0)+IF(CB410=CB418,BT410,0)+IF(CB410=CB419,BX410,0)</f>
        <v>0</v>
      </c>
      <c r="CE410" s="25">
        <f>IF(CB410=CB408,AG410,0)+IF(CB410=CB409,AK410,0)+IF(CB410=CB410,AO410,0)+IF(CB410=CB411,AS410,0)+IF(CB410=CB412,AW410,0)+IF(CB410=CB413,BA410,0)+IF(CB410=CB414,BE410,0)+IF(CB410=CB415,BI410,0)+IF(CB410=CB416,BM410,0)+IF(CB410=CB417,BQ410,0)+IF(CB410=CB418,BU410,0)+IF(CB410=CB419,BY410,0)</f>
        <v>0</v>
      </c>
      <c r="CF410" s="25">
        <f>(RANK(CE410,CE408:CE419,1)*169)+(RANK(CC410,CC408:CC419,1)*13)+RANK(CD410,CD408:CD419,0)</f>
        <v>183</v>
      </c>
      <c r="CG410" s="25">
        <f>CB410+(RANK(CF410,CF408:CF419,1)*0.01)</f>
        <v>8.01</v>
      </c>
      <c r="CH410" s="25">
        <f>IF(COUNTIF(CG408:CG419,CG410)=2,IF(CG410=CG408,1,0)+IF(CG410=CG409,2,0)+IF(CG410=CG410,3,0)+IF(CG410=CG411,4,0)+IF(CG410=CG412,5,0)+IF(CG410=CG413,6,0)+IF(CG410=CG414,7,0)+IF(CG410=CG415,8,0)+IF(CG410=CG416,9,0)+IF(CG410=CG417,10,0)+IF(CG410=CG418,11,0)+IF(CG410=CG419,12,0)-3,0)</f>
        <v>0</v>
      </c>
      <c r="CI410" s="25">
        <f t="shared" si="59"/>
        <v>0</v>
      </c>
      <c r="CJ410" s="25">
        <f t="shared" si="60"/>
        <v>8.01</v>
      </c>
      <c r="CK410" s="25">
        <f>(RANK(CJ410,CJ408:CJ419,1)*17850625)+(RANK(K410,K408:K419,0)*274625)+(RANK(M410,M408:M419,0)*4225)+(RANK(AC410,AC408:AC419,1)*65)+RANK(C410,C408:C419,0)</f>
        <v>143088664</v>
      </c>
      <c r="CL410" s="25">
        <f>RANK(CK410,CK408:CK419,0)</f>
        <v>5</v>
      </c>
    </row>
    <row r="411" spans="1:90" x14ac:dyDescent="0.15">
      <c r="A411" s="25" t="str">
        <f>[1]DB!A411</f>
        <v>Nuser</v>
      </c>
      <c r="B411" s="25" t="str">
        <f>[1]DB!B411</f>
        <v>Nuser (9)</v>
      </c>
      <c r="C411" s="25">
        <f>[1]DB!C411</f>
        <v>38</v>
      </c>
      <c r="D411" s="25">
        <f t="shared" si="56"/>
        <v>12</v>
      </c>
      <c r="E411" s="25">
        <f t="shared" si="61"/>
        <v>11</v>
      </c>
      <c r="F411" s="25">
        <f>[1]DB!G411</f>
        <v>0</v>
      </c>
      <c r="G411" s="25">
        <f>IF(B6=13,DGET(A11:K75,"Dis E",Q530:Q531),F411)</f>
        <v>0</v>
      </c>
      <c r="H411" s="25">
        <f>[1]DB!I411</f>
        <v>0</v>
      </c>
      <c r="I411" s="25">
        <f>IF(B6=13,DGET(A11:K75,"Udm E",Q530:Q531),H411)</f>
        <v>0</v>
      </c>
      <c r="J411" s="25">
        <f>[1]DB!K411</f>
        <v>0</v>
      </c>
      <c r="K411" s="25">
        <f>IF(B6=13,DGET(A11:K75,"MR E",Q530:Q531),J411)</f>
        <v>0</v>
      </c>
      <c r="L411" s="25">
        <f>[1]DB!M411</f>
        <v>0</v>
      </c>
      <c r="M411" s="25">
        <f>IF(B6=13,DGET(A11:K75,"Res E",Q530:Q531),L411)</f>
        <v>0</v>
      </c>
      <c r="N411" s="25">
        <f>[1]DB!O411</f>
        <v>9</v>
      </c>
      <c r="O411" s="25">
        <f>IF(B6=13,IF(AND(G411=0,I411=0),N411+1,0),N411)</f>
        <v>10</v>
      </c>
      <c r="P411" s="25">
        <f>[1]DB!S411</f>
        <v>60</v>
      </c>
      <c r="Q411" s="25">
        <f>IF(A411="",0,DGET(A11:AF75,"Total",Q530:Q531))</f>
        <v>4</v>
      </c>
      <c r="R411" s="25">
        <f>IF(A411="",0,DGET(A11:AF75,"ES N",Q530:Q531))</f>
        <v>4</v>
      </c>
      <c r="S411" s="25">
        <f>IF(B6=13,IF(OR(G411=1,I411=1),0,P411+R411),P411)</f>
        <v>64</v>
      </c>
      <c r="T411" s="25">
        <f>[1]DB!V411</f>
        <v>59</v>
      </c>
      <c r="U411" s="25">
        <f>IF(A411="",0,DGET(A407:Q419,"Total N",Q546:Q547))</f>
        <v>5</v>
      </c>
      <c r="V411" s="25">
        <f>IF(B6=13,IF(OR(G411=1,I411=1),0,T411+U411),T411)</f>
        <v>64</v>
      </c>
      <c r="W411" s="25">
        <f>[1]DB!Y411</f>
        <v>12</v>
      </c>
      <c r="X411" s="25">
        <f t="shared" si="57"/>
        <v>0</v>
      </c>
      <c r="Y411" s="25">
        <f>IF(B6=13,IF(OR(G411=1,I411=1),0,W411+X411),W411)</f>
        <v>12</v>
      </c>
      <c r="Z411" s="25">
        <f>[1]DB!AC411</f>
        <v>4</v>
      </c>
      <c r="AA411" s="25">
        <f>IF(A411="",0,DGET(A11:AF75,"BU Pl.",Q530:Q531))</f>
        <v>13</v>
      </c>
      <c r="AB411" s="25">
        <f t="shared" si="58"/>
        <v>849</v>
      </c>
      <c r="AC411" s="25">
        <f>IF(B6=13,RANK(AB411,AB408:AB419,1),Z411)</f>
        <v>1</v>
      </c>
      <c r="AD411" s="25">
        <f>IF(B6=13,IF(AA411&gt;DGET(A407:AC419,"BU N",Q546:Q547),1,IF(AA411=DGET(A407:AC419,"BU N",Q546:Q547),0,-1)),0)</f>
        <v>-1</v>
      </c>
      <c r="AE411" s="25">
        <f>IF(B6=13,IF(OR(G411=1,I411=1),0,IF(E411=D408,R411,[1]DB!AE411)),[1]DB!AE411)</f>
        <v>0</v>
      </c>
      <c r="AF411" s="25">
        <f>IF(B6=13,IF(OR(G411=1,I411=1),0,IF(E411=D408,U411,[1]DB!AF411)),[1]DB!AF411)</f>
        <v>0</v>
      </c>
      <c r="AG411" s="25">
        <f>IF(B6=13,IF(OR(G411=1,I411=1),0,IF(E411=D408,X411,[1]DB!AG411)),[1]DB!AG411)</f>
        <v>0</v>
      </c>
      <c r="AH411" s="25">
        <f>IF(B6=13,IF(OR(G411=1,I411=1),0,IF(E411=D408,AD411,[1]DB!AH411)),[1]DB!AH411)</f>
        <v>0</v>
      </c>
      <c r="AI411" s="25">
        <f>IF(B6=13,IF(OR(G411=1,I411=1),0,IF(E411=D409,R411,[1]DB!AI411)),[1]DB!AI411)</f>
        <v>4</v>
      </c>
      <c r="AJ411" s="25">
        <f>IF(B6=13,IF(OR(G411=1,I411=1),0,IF(E411=D409,U411,[1]DB!AJ411)),[1]DB!AJ411)</f>
        <v>5</v>
      </c>
      <c r="AK411" s="25">
        <f>IF(B6=13,IF(OR(G411=1,I411=1),0,IF(E411=D409,X411,[1]DB!AK411)),[1]DB!AK411)</f>
        <v>0</v>
      </c>
      <c r="AL411" s="25">
        <f>IF(B6=13,IF(OR(G411=1,I411=1),0,IF(E411=D409,AD411,[1]DB!AL411)),[1]DB!AL411)</f>
        <v>-1</v>
      </c>
      <c r="AM411" s="25">
        <f>IF(B6=13,IF(OR(G411=1,I411=1),0,IF(E411=D410,R411,[1]DB!AM411)),[1]DB!AM411)</f>
        <v>6</v>
      </c>
      <c r="AN411" s="25">
        <f>IF(B6=13,IF(OR(G411=1,I411=1),0,IF(E411=D410,U411,[1]DB!AN411)),[1]DB!AN411)</f>
        <v>6</v>
      </c>
      <c r="AO411" s="25">
        <f>IF(B6=13,IF(OR(G411=1,I411=1),0,IF(E411=D410,X411,[1]DB!AO411)),[1]DB!AO411)</f>
        <v>1</v>
      </c>
      <c r="AP411" s="25">
        <f>IF(B6=13,IF(OR(G411=1,I411=1),0,IF(E411=D410,AD411,[1]DB!AP411)),[1]DB!AP411)</f>
        <v>1</v>
      </c>
      <c r="AQ411" s="25">
        <f>IF(B6=13,IF(OR(G411=1,I411=1),0,IF(E411=D411,R411,[1]DB!AQ411)),[1]DB!AQ411)</f>
        <v>0</v>
      </c>
      <c r="AR411" s="25">
        <f>IF(B6=13,IF(OR(G411=1,I411=1),0,IF(E411=D411,U411,[1]DB!AR411)),[1]DB!AR411)</f>
        <v>0</v>
      </c>
      <c r="AS411" s="25">
        <f>IF(B6=13,IF(OR(G411=1,I411=1),0,IF(E411=D411,X411,[1]DB!AS411)),[1]DB!AS411)</f>
        <v>0</v>
      </c>
      <c r="AT411" s="25">
        <f>IF(B6=13,IF(OR(G411=1,I411=1),0,IF(E411=D411,AD411,[1]DB!AT411)),[1]DB!AT411)</f>
        <v>0</v>
      </c>
      <c r="AU411" s="25">
        <f>IF(B6=13,IF(OR(G411=1,I411=1),0,IF(E411=D412,R411,[1]DB!AU411)),[1]DB!AU411)</f>
        <v>6</v>
      </c>
      <c r="AV411" s="25">
        <f>IF(B6=13,IF(OR(G411=1,I411=1),0,IF(E411=D412,U411,[1]DB!AV411)),[1]DB!AV411)</f>
        <v>6</v>
      </c>
      <c r="AW411" s="25">
        <f>IF(B6=13,IF(OR(G411=1,I411=1),0,IF(E411=D412,X411,[1]DB!AW411)),[1]DB!AW411)</f>
        <v>1</v>
      </c>
      <c r="AX411" s="25">
        <f>IF(B6=13,IF(OR(G411=1,I411=1),0,IF(E411=D412,AD411,[1]DB!AX411)),[1]DB!AX411)</f>
        <v>-1</v>
      </c>
      <c r="AY411" s="25">
        <f>IF(B6=13,IF(OR(G411=1,I411=1),0,IF(E411=D413,R411,[1]DB!AY411)),[1]DB!AY411)</f>
        <v>8</v>
      </c>
      <c r="AZ411" s="25">
        <f>IF(B6=13,IF(OR(G411=1,I411=1),0,IF(E411=D413,U411,[1]DB!AZ411)),[1]DB!AZ411)</f>
        <v>8</v>
      </c>
      <c r="BA411" s="25">
        <f>IF(B6=13,IF(OR(G411=1,I411=1),0,IF(E411=D413,X411,[1]DB!BA411)),[1]DB!BA411)</f>
        <v>1</v>
      </c>
      <c r="BB411" s="25">
        <f>IF(B6=13,IF(OR(G411=1,I411=1),0,IF(E411=D413,AD411,[1]DB!BB411)),[1]DB!BB411)</f>
        <v>-1</v>
      </c>
      <c r="BC411" s="25">
        <f>IF(B6=13,IF(OR(G411=1,I411=1),0,IF(E411=D414,R411,[1]DB!BC411)),[1]DB!BC411)</f>
        <v>6</v>
      </c>
      <c r="BD411" s="25">
        <f>IF(B6=13,IF(OR(G411=1,I411=1),0,IF(E411=D414,U411,[1]DB!BD411)),[1]DB!BD411)</f>
        <v>6</v>
      </c>
      <c r="BE411" s="25">
        <f>IF(B6=13,IF(OR(G411=1,I411=1),0,IF(E411=D414,X411,[1]DB!BE411)),[1]DB!BE411)</f>
        <v>1</v>
      </c>
      <c r="BF411" s="25">
        <f>IF(B6=13,IF(OR(G411=1,I411=1),0,IF(E411=D414,AD411,[1]DB!BF411)),[1]DB!BF411)</f>
        <v>0</v>
      </c>
      <c r="BG411" s="25">
        <f>IF(B6=13,IF(OR(G411=1,I411=1),0,IF(E411=D415,R411,[1]DB!BG411)),[1]DB!BG411)</f>
        <v>8</v>
      </c>
      <c r="BH411" s="25">
        <f>IF(B6=13,IF(OR(G411=1,I411=1),0,IF(E411=D415,U411,[1]DB!BH411)),[1]DB!BH411)</f>
        <v>6</v>
      </c>
      <c r="BI411" s="25">
        <f>IF(B6=13,IF(OR(G411=1,I411=1),0,IF(E411=D415,X411,[1]DB!BI411)),[1]DB!BI411)</f>
        <v>3</v>
      </c>
      <c r="BJ411" s="25">
        <f>IF(B6=13,IF(OR(G411=1,I411=1),0,IF(E411=D415,AD411,[1]DB!BJ411)),[1]DB!BJ411)</f>
        <v>1</v>
      </c>
      <c r="BK411" s="25">
        <f>IF(B6=13,IF(OR(G411=1,I411=1),0,IF(E411=D416,R411,[1]DB!BK411)),[1]DB!BK411)</f>
        <v>8</v>
      </c>
      <c r="BL411" s="25">
        <f>IF(B6=13,IF(OR(G411=1,I411=1),0,IF(E411=D416,U411,[1]DB!BL411)),[1]DB!BL411)</f>
        <v>8</v>
      </c>
      <c r="BM411" s="25">
        <f>IF(B6=13,IF(OR(G411=1,I411=1),0,IF(E411=D416,X411,[1]DB!BM411)),[1]DB!BM411)</f>
        <v>1</v>
      </c>
      <c r="BN411" s="25">
        <f>IF(B6=13,IF(OR(G411=1,I411=1),0,IF(E411=D416,AD411,[1]DB!BN411)),[1]DB!BN411)</f>
        <v>0</v>
      </c>
      <c r="BO411" s="25">
        <f>IF(B6=13,IF(OR(G411=1,I411=1),0,IF(E411=D417,R411,[1]DB!BO411)),[1]DB!BO411)</f>
        <v>7</v>
      </c>
      <c r="BP411" s="25">
        <f>IF(B6=13,IF(OR(G411=1,I411=1),0,IF(E411=D417,U411,[1]DB!BP411)),[1]DB!BP411)</f>
        <v>6</v>
      </c>
      <c r="BQ411" s="25">
        <f>IF(B6=13,IF(OR(G411=1,I411=1),0,IF(E411=D417,X411,[1]DB!BQ411)),[1]DB!BQ411)</f>
        <v>3</v>
      </c>
      <c r="BR411" s="25">
        <f>IF(B6=13,IF(OR(G411=1,I411=1),0,IF(E411=D417,AD411,[1]DB!BR411)),[1]DB!BR411)</f>
        <v>1</v>
      </c>
      <c r="BS411" s="25">
        <f>IF(B6=13,IF(OR(G411=1,I411=1),0,IF(E411=D418,R411,[1]DB!BS411)),[1]DB!BS411)</f>
        <v>5</v>
      </c>
      <c r="BT411" s="25">
        <f>IF(B6=13,IF(OR(G411=1,I411=1),0,IF(E411=D418,U411,[1]DB!BT411)),[1]DB!BT411)</f>
        <v>7</v>
      </c>
      <c r="BU411" s="25">
        <f>IF(B6=13,IF(OR(G411=1,I411=1),0,IF(E411=D418,X411,[1]DB!BU411)),[1]DB!BU411)</f>
        <v>0</v>
      </c>
      <c r="BV411" s="25">
        <f>IF(B6=13,IF(OR(G411=1,I411=1),0,IF(E411=D418,AD411,[1]DB!BV411)),[1]DB!BV411)</f>
        <v>-1</v>
      </c>
      <c r="BW411" s="25">
        <f>IF(B6=13,IF(OR(G411=1,I411=1),0,IF(E411=D419,R411,[1]DB!BW411)),[1]DB!BW411)</f>
        <v>6</v>
      </c>
      <c r="BX411" s="25">
        <f>IF(B6=13,IF(OR(G411=1,I411=1),0,IF(E411=D419,U411,[1]DB!BX411)),[1]DB!BX411)</f>
        <v>6</v>
      </c>
      <c r="BY411" s="25">
        <f>IF(B6=13,IF(OR(G411=1,I411=1),0,IF(E411=D419,X411,[1]DB!BY411)),[1]DB!BY411)</f>
        <v>1</v>
      </c>
      <c r="BZ411" s="25">
        <f>IF(B6=13,IF(OR(G411=1,I411=1),0,IF(E411=D419,AD411,[1]DB!BZ411)),[1]DB!BZ411)</f>
        <v>-1</v>
      </c>
      <c r="CA411" s="25">
        <f>(RANK(Y411,Y408:Y419,1)*169)+(RANK(S411,S408:S419,1)*13)+RANK(V411,V408:V419,0)</f>
        <v>1111</v>
      </c>
      <c r="CB411" s="25">
        <f>RANK(CA411,CA408:CA419,1)</f>
        <v>7</v>
      </c>
      <c r="CC411" s="25">
        <f>IF(CB411=CB408,AE411,0)+IF(CB411=CB409,AI411,0)+IF(CB411=CB410,AM411,0)+IF(CB411=CB411,AQ411,0)+IF(CB411=CB412,AU411,0)+IF(CB411=CB413,AY411,0)+IF(CB411=CB414,BC411,0)+IF(CB411=CB415,BG411,0)+IF(CB411=CB416,BK411,0)+IF(CB411=CB417,BO411,0)+IF(CB411=CB418,BS411,0)+IF(CB411=CB419,BW411,0)</f>
        <v>0</v>
      </c>
      <c r="CD411" s="25">
        <f>IF(CB411=CB408,AF411,0)+IF(CB411=CB409,AJ411,0)+IF(CB411=CB410,AN411,0)+IF(CB411=CB411,AR411,0)+IF(CB411=CB412,AV411,0)+IF(CB411=CB413,AZ411,0)+IF(CB411=CB414,BD411,0)+IF(CB411=CB415,BH411,0)+IF(CB411=CB416,BL411,0)+IF(CB411=CB417,BP411,0)+IF(CB411=CB418,BT411,0)+IF(CB411=CB419,BX411,0)</f>
        <v>0</v>
      </c>
      <c r="CE411" s="25">
        <f>IF(CB411=CB408,AG411,0)+IF(CB411=CB409,AK411,0)+IF(CB411=CB410,AO411,0)+IF(CB411=CB411,AS411,0)+IF(CB411=CB412,AW411,0)+IF(CB411=CB413,BA411,0)+IF(CB411=CB414,BE411,0)+IF(CB411=CB415,BI411,0)+IF(CB411=CB416,BM411,0)+IF(CB411=CB417,BQ411,0)+IF(CB411=CB418,BU411,0)+IF(CB411=CB419,BY411,0)</f>
        <v>0</v>
      </c>
      <c r="CF411" s="25">
        <f>(RANK(CE411,CE408:CE419,1)*169)+(RANK(CC411,CC408:CC419,1)*13)+RANK(CD411,CD408:CD419,0)</f>
        <v>183</v>
      </c>
      <c r="CG411" s="25">
        <f>CB411+(RANK(CF411,CF408:CF419,1)*0.01)</f>
        <v>7.01</v>
      </c>
      <c r="CH411" s="25">
        <f>IF(COUNTIF(CG408:CG419,CG411)=2,IF(CG411=CG408,1,0)+IF(CG411=CG409,2,0)+IF(CG411=CG410,3,0)+IF(CG411=CG411,4,0)+IF(CG411=CG412,5,0)+IF(CG411=CG413,6,0)+IF(CG411=CG414,7,0)+IF(CG411=CG415,8,0)+IF(CG411=CG416,9,0)+IF(CG411=CG417,10,0)+IF(CG411=CG418,11,0)+IF(CG411=CG419,12,0)-4,0)</f>
        <v>0</v>
      </c>
      <c r="CI411" s="25">
        <f t="shared" si="59"/>
        <v>0</v>
      </c>
      <c r="CJ411" s="25">
        <f t="shared" si="60"/>
        <v>7.01</v>
      </c>
      <c r="CK411" s="25">
        <f>(RANK(CJ411,CJ408:CJ419,1)*17850625)+(RANK(K411,K408:K419,0)*274625)+(RANK(M411,M408:M419,0)*4225)+(RANK(AC411,AC408:AC419,1)*65)+RANK(C411,C408:C419,0)</f>
        <v>125237520</v>
      </c>
      <c r="CL411" s="25">
        <f>RANK(CK411,CK408:CK419,0)</f>
        <v>6</v>
      </c>
    </row>
    <row r="412" spans="1:90" x14ac:dyDescent="0.15">
      <c r="A412" s="25" t="str">
        <f>[1]DB!A412</f>
        <v>Far</v>
      </c>
      <c r="B412" s="25" t="str">
        <f>[1]DB!B412</f>
        <v>Far (9)</v>
      </c>
      <c r="C412" s="25">
        <f>[1]DB!C412</f>
        <v>10</v>
      </c>
      <c r="D412" s="25">
        <f t="shared" si="56"/>
        <v>5</v>
      </c>
      <c r="E412" s="25">
        <f t="shared" si="61"/>
        <v>6</v>
      </c>
      <c r="F412" s="25">
        <f>[1]DB!G412</f>
        <v>0</v>
      </c>
      <c r="G412" s="25">
        <f>IF(B6=13,DGET(A11:K75,"Dis E",R530:R531),F412)</f>
        <v>0</v>
      </c>
      <c r="H412" s="25">
        <f>[1]DB!I412</f>
        <v>0</v>
      </c>
      <c r="I412" s="25">
        <f>IF(B6=13,DGET(A11:K75,"Udm E",R530:R531),H412)</f>
        <v>0</v>
      </c>
      <c r="J412" s="25">
        <f>[1]DB!K412</f>
        <v>0</v>
      </c>
      <c r="K412" s="25">
        <f>IF(B6=13,DGET(A11:K75,"MR E",R530:R531),J412)</f>
        <v>0</v>
      </c>
      <c r="L412" s="25">
        <f>[1]DB!M412</f>
        <v>0</v>
      </c>
      <c r="M412" s="25">
        <f>IF(B6=13,DGET(A11:K75,"Res E",R530:R531),L412)</f>
        <v>0</v>
      </c>
      <c r="N412" s="25">
        <f>[1]DB!O412</f>
        <v>9</v>
      </c>
      <c r="O412" s="25">
        <f>IF(B6=13,IF(AND(G412=0,I412=0),N412+1,0),N412)</f>
        <v>10</v>
      </c>
      <c r="P412" s="25">
        <f>[1]DB!S412</f>
        <v>63</v>
      </c>
      <c r="Q412" s="25">
        <f>IF(A412="",0,DGET(A11:AF75,"Total",R530:R531))</f>
        <v>6</v>
      </c>
      <c r="R412" s="25">
        <f>IF(A412="",0,DGET(A11:AF75,"ES N",R530:R531))</f>
        <v>6</v>
      </c>
      <c r="S412" s="25">
        <f>IF(B6=13,IF(OR(G412=1,I412=1),0,P412+R412),P412)</f>
        <v>69</v>
      </c>
      <c r="T412" s="25">
        <f>[1]DB!V412</f>
        <v>57</v>
      </c>
      <c r="U412" s="25">
        <f>IF(A412="",0,DGET(A407:Q419,"Total N",R546:R547))</f>
        <v>6</v>
      </c>
      <c r="V412" s="25">
        <f>IF(B6=13,IF(OR(G412=1,I412=1),0,T412+U412),T412)</f>
        <v>63</v>
      </c>
      <c r="W412" s="25">
        <f>[1]DB!Y412</f>
        <v>17</v>
      </c>
      <c r="X412" s="25">
        <f t="shared" si="57"/>
        <v>1</v>
      </c>
      <c r="Y412" s="25">
        <f>IF(B6=13,IF(OR(G412=1,I412=1),0,W412+X412),W412)</f>
        <v>18</v>
      </c>
      <c r="Z412" s="25">
        <f>[1]DB!AC412</f>
        <v>11</v>
      </c>
      <c r="AA412" s="25">
        <f>IF(A412="",0,DGET(A11:AF75,"BU Pl.",R530:R531))</f>
        <v>52</v>
      </c>
      <c r="AB412" s="25">
        <f t="shared" si="58"/>
        <v>3391</v>
      </c>
      <c r="AC412" s="25">
        <f>IF(B6=13,RANK(AB412,AB408:AB419,1),Z412)</f>
        <v>11</v>
      </c>
      <c r="AD412" s="25">
        <f>IF(B6=13,IF(AA412&gt;DGET(A407:AC419,"BU N",R546:R547),1,IF(AA412=DGET(A407:AC419,"BU N",R546:R547),0,-1)),0)</f>
        <v>1</v>
      </c>
      <c r="AE412" s="25">
        <f>IF(B6=13,IF(OR(G412=1,I412=1),0,IF(E412=D408,R412,[1]DB!AE412)),[1]DB!AE412)</f>
        <v>6</v>
      </c>
      <c r="AF412" s="25">
        <f>IF(B6=13,IF(OR(G412=1,I412=1),0,IF(E412=D408,U412,[1]DB!AF412)),[1]DB!AF412)</f>
        <v>6</v>
      </c>
      <c r="AG412" s="25">
        <f>IF(B6=13,IF(OR(G412=1,I412=1),0,IF(E412=D408,X412,[1]DB!AG412)),[1]DB!AG412)</f>
        <v>1</v>
      </c>
      <c r="AH412" s="25">
        <f>IF(B6=13,IF(OR(G412=1,I412=1),0,IF(E412=D408,AD412,[1]DB!AH412)),[1]DB!AH412)</f>
        <v>-1</v>
      </c>
      <c r="AI412" s="25">
        <f>IF(B6=13,IF(OR(G412=1,I412=1),0,IF(E412=D409,R412,[1]DB!AI412)),[1]DB!AI412)</f>
        <v>6</v>
      </c>
      <c r="AJ412" s="25">
        <f>IF(B6=13,IF(OR(G412=1,I412=1),0,IF(E412=D409,U412,[1]DB!AJ412)),[1]DB!AJ412)</f>
        <v>6</v>
      </c>
      <c r="AK412" s="25">
        <f>IF(B6=13,IF(OR(G412=1,I412=1),0,IF(E412=D409,X412,[1]DB!AK412)),[1]DB!AK412)</f>
        <v>1</v>
      </c>
      <c r="AL412" s="25">
        <f>IF(B6=13,IF(OR(G412=1,I412=1),0,IF(E412=D409,AD412,[1]DB!AL412)),[1]DB!AL412)</f>
        <v>-1</v>
      </c>
      <c r="AM412" s="25">
        <f>IF(B6=13,IF(OR(G412=1,I412=1),0,IF(E412=D410,R412,[1]DB!AM412)),[1]DB!AM412)</f>
        <v>8</v>
      </c>
      <c r="AN412" s="25">
        <f>IF(B6=13,IF(OR(G412=1,I412=1),0,IF(E412=D410,U412,[1]DB!AN412)),[1]DB!AN412)</f>
        <v>8</v>
      </c>
      <c r="AO412" s="25">
        <f>IF(B6=13,IF(OR(G412=1,I412=1),0,IF(E412=D410,X412,[1]DB!AO412)),[1]DB!AO412)</f>
        <v>1</v>
      </c>
      <c r="AP412" s="25">
        <f>IF(B6=13,IF(OR(G412=1,I412=1),0,IF(E412=D410,AD412,[1]DB!AP412)),[1]DB!AP412)</f>
        <v>0</v>
      </c>
      <c r="AQ412" s="25">
        <f>IF(B6=13,IF(OR(G412=1,I412=1),0,IF(E412=D411,R412,[1]DB!AQ412)),[1]DB!AQ412)</f>
        <v>6</v>
      </c>
      <c r="AR412" s="25">
        <f>IF(B6=13,IF(OR(G412=1,I412=1),0,IF(E412=D411,U412,[1]DB!AR412)),[1]DB!AR412)</f>
        <v>6</v>
      </c>
      <c r="AS412" s="25">
        <f>IF(B6=13,IF(OR(G412=1,I412=1),0,IF(E412=D411,X412,[1]DB!AS412)),[1]DB!AS412)</f>
        <v>1</v>
      </c>
      <c r="AT412" s="25">
        <f>IF(B6=13,IF(OR(G412=1,I412=1),0,IF(E412=D411,AD412,[1]DB!AT412)),[1]DB!AT412)</f>
        <v>1</v>
      </c>
      <c r="AU412" s="25">
        <f>IF(B6=13,IF(OR(G412=1,I412=1),0,IF(E412=D412,R412,[1]DB!AU412)),[1]DB!AU412)</f>
        <v>0</v>
      </c>
      <c r="AV412" s="25">
        <f>IF(B6=13,IF(OR(G412=1,I412=1),0,IF(E412=D412,U412,[1]DB!AV412)),[1]DB!AV412)</f>
        <v>0</v>
      </c>
      <c r="AW412" s="25">
        <f>IF(B6=13,IF(OR(G412=1,I412=1),0,IF(E412=D412,X412,[1]DB!AW412)),[1]DB!AW412)</f>
        <v>0</v>
      </c>
      <c r="AX412" s="25">
        <f>IF(B6=13,IF(OR(G412=1,I412=1),0,IF(E412=D412,AD412,[1]DB!AX412)),[1]DB!AX412)</f>
        <v>0</v>
      </c>
      <c r="AY412" s="25">
        <f>IF(B6=13,IF(OR(G412=1,I412=1),0,IF(E412=D413,R412,[1]DB!AY412)),[1]DB!AY412)</f>
        <v>6</v>
      </c>
      <c r="AZ412" s="25">
        <f>IF(B6=13,IF(OR(G412=1,I412=1),0,IF(E412=D413,U412,[1]DB!AZ412)),[1]DB!AZ412)</f>
        <v>5</v>
      </c>
      <c r="BA412" s="25">
        <f>IF(B6=13,IF(OR(G412=1,I412=1),0,IF(E412=D413,X412,[1]DB!BA412)),[1]DB!BA412)</f>
        <v>3</v>
      </c>
      <c r="BB412" s="25">
        <f>IF(B6=13,IF(OR(G412=1,I412=1),0,IF(E412=D413,AD412,[1]DB!BB412)),[1]DB!BB412)</f>
        <v>1</v>
      </c>
      <c r="BC412" s="25">
        <f>IF(B6=13,IF(OR(G412=1,I412=1),0,IF(E412=D414,R412,[1]DB!BC412)),[1]DB!BC412)</f>
        <v>7</v>
      </c>
      <c r="BD412" s="25">
        <f>IF(B6=13,IF(OR(G412=1,I412=1),0,IF(E412=D414,U412,[1]DB!BD412)),[1]DB!BD412)</f>
        <v>7</v>
      </c>
      <c r="BE412" s="25">
        <f>IF(B6=13,IF(OR(G412=1,I412=1),0,IF(E412=D414,X412,[1]DB!BE412)),[1]DB!BE412)</f>
        <v>1</v>
      </c>
      <c r="BF412" s="25">
        <f>IF(B6=13,IF(OR(G412=1,I412=1),0,IF(E412=D414,AD412,[1]DB!BF412)),[1]DB!BF412)</f>
        <v>-1</v>
      </c>
      <c r="BG412" s="25">
        <f>IF(B6=13,IF(OR(G412=1,I412=1),0,IF(E412=D415,R412,[1]DB!BG412)),[1]DB!BG412)</f>
        <v>0</v>
      </c>
      <c r="BH412" s="25">
        <f>IF(B6=13,IF(OR(G412=1,I412=1),0,IF(E412=D415,U412,[1]DB!BH412)),[1]DB!BH412)</f>
        <v>0</v>
      </c>
      <c r="BI412" s="25">
        <f>IF(B6=13,IF(OR(G412=1,I412=1),0,IF(E412=D415,X412,[1]DB!BI412)),[1]DB!BI412)</f>
        <v>0</v>
      </c>
      <c r="BJ412" s="25">
        <f>IF(B6=13,IF(OR(G412=1,I412=1),0,IF(E412=D415,AD412,[1]DB!BJ412)),[1]DB!BJ412)</f>
        <v>0</v>
      </c>
      <c r="BK412" s="25">
        <f>IF(B6=13,IF(OR(G412=1,I412=1),0,IF(E412=D416,R412,[1]DB!BK412)),[1]DB!BK412)</f>
        <v>7</v>
      </c>
      <c r="BL412" s="25">
        <f>IF(B6=13,IF(OR(G412=1,I412=1),0,IF(E412=D416,U412,[1]DB!BL412)),[1]DB!BL412)</f>
        <v>6</v>
      </c>
      <c r="BM412" s="25">
        <f>IF(B6=13,IF(OR(G412=1,I412=1),0,IF(E412=D416,X412,[1]DB!BM412)),[1]DB!BM412)</f>
        <v>3</v>
      </c>
      <c r="BN412" s="25">
        <f>IF(B6=13,IF(OR(G412=1,I412=1),0,IF(E412=D416,AD412,[1]DB!BN412)),[1]DB!BN412)</f>
        <v>1</v>
      </c>
      <c r="BO412" s="25">
        <f>IF(B6=13,IF(OR(G412=1,I412=1),0,IF(E412=D417,R412,[1]DB!BO412)),[1]DB!BO412)</f>
        <v>6</v>
      </c>
      <c r="BP412" s="25">
        <f>IF(B6=13,IF(OR(G412=1,I412=1),0,IF(E412=D417,U412,[1]DB!BP412)),[1]DB!BP412)</f>
        <v>6</v>
      </c>
      <c r="BQ412" s="25">
        <f>IF(B6=13,IF(OR(G412=1,I412=1),0,IF(E412=D417,X412,[1]DB!BQ412)),[1]DB!BQ412)</f>
        <v>1</v>
      </c>
      <c r="BR412" s="25">
        <f>IF(B6=13,IF(OR(G412=1,I412=1),0,IF(E412=D417,AD412,[1]DB!BR412)),[1]DB!BR412)</f>
        <v>1</v>
      </c>
      <c r="BS412" s="25">
        <f>IF(B6=13,IF(OR(G412=1,I412=1),0,IF(E412=D418,R412,[1]DB!BS412)),[1]DB!BS412)</f>
        <v>8</v>
      </c>
      <c r="BT412" s="25">
        <f>IF(B6=13,IF(OR(G412=1,I412=1),0,IF(E412=D418,U412,[1]DB!BT412)),[1]DB!BT412)</f>
        <v>6</v>
      </c>
      <c r="BU412" s="25">
        <f>IF(B6=13,IF(OR(G412=1,I412=1),0,IF(E412=D418,X412,[1]DB!BU412)),[1]DB!BU412)</f>
        <v>3</v>
      </c>
      <c r="BV412" s="25">
        <f>IF(B6=13,IF(OR(G412=1,I412=1),0,IF(E412=D418,AD412,[1]DB!BV412)),[1]DB!BV412)</f>
        <v>1</v>
      </c>
      <c r="BW412" s="25">
        <f>IF(B6=13,IF(OR(G412=1,I412=1),0,IF(E412=D419,R412,[1]DB!BW412)),[1]DB!BW412)</f>
        <v>9</v>
      </c>
      <c r="BX412" s="25">
        <f>IF(B6=13,IF(OR(G412=1,I412=1),0,IF(E412=D419,U412,[1]DB!BX412)),[1]DB!BX412)</f>
        <v>7</v>
      </c>
      <c r="BY412" s="25">
        <f>IF(B6=13,IF(OR(G412=1,I412=1),0,IF(E412=D419,X412,[1]DB!BY412)),[1]DB!BY412)</f>
        <v>3</v>
      </c>
      <c r="BZ412" s="25">
        <f>IF(B6=13,IF(OR(G412=1,I412=1),0,IF(E412=D419,AD412,[1]DB!BZ412)),[1]DB!BZ412)</f>
        <v>1</v>
      </c>
      <c r="CA412" s="25">
        <f>(RANK(Y412,Y408:Y419,1)*169)+(RANK(S412,S408:S419,1)*13)+RANK(V412,V408:V419,0)</f>
        <v>2012</v>
      </c>
      <c r="CB412" s="25">
        <f>RANK(CA412,CA408:CA419,1)</f>
        <v>11</v>
      </c>
      <c r="CC412" s="25">
        <f>IF(CB412=CB408,AE412,0)+IF(CB412=CB409,AI412,0)+IF(CB412=CB410,AM412,0)+IF(CB412=CB411,AQ412,0)+IF(CB412=CB412,AU412,0)+IF(CB412=CB413,AY412,0)+IF(CB412=CB414,BC412,0)+IF(CB412=CB415,BG412,0)+IF(CB412=CB416,BK412,0)+IF(CB412=CB417,BO412,0)+IF(CB412=CB418,BS412,0)+IF(CB412=CB419,BW412,0)</f>
        <v>0</v>
      </c>
      <c r="CD412" s="25">
        <f>IF(CB412=CB408,AF412,0)+IF(CB412=CB409,AJ412,0)+IF(CB412=CB410,AN412,0)+IF(CB412=CB411,AR412,0)+IF(CB412=CB412,AV412,0)+IF(CB412=CB413,AZ412,0)+IF(CB412=CB414,BD412,0)+IF(CB412=CB415,BH412,0)+IF(CB412=CB416,BL412,0)+IF(CB412=CB417,BP412,0)+IF(CB412=CB418,BT412,0)+IF(CB412=CB419,BX412,0)</f>
        <v>0</v>
      </c>
      <c r="CE412" s="25">
        <f>IF(CB412=CB408,AG412,0)+IF(CB412=CB409,AK412,0)+IF(CB412=CB410,AO412,0)+IF(CB412=CB411,AS412,0)+IF(CB412=CB412,AW412,0)+IF(CB412=CB413,BA412,0)+IF(CB412=CB414,BE412,0)+IF(CB412=CB415,BI412,0)+IF(CB412=CB416,BM412,0)+IF(CB412=CB417,BQ412,0)+IF(CB412=CB418,BU412,0)+IF(CB412=CB419,BY412,0)</f>
        <v>0</v>
      </c>
      <c r="CF412" s="25">
        <f>(RANK(CE412,CE408:CE419,1)*169)+(RANK(CC412,CC408:CC419,1)*13)+RANK(CD412,CD408:CD419,0)</f>
        <v>183</v>
      </c>
      <c r="CG412" s="25">
        <f>CB412+(RANK(CF412,CF408:CF419,1)*0.01)</f>
        <v>11.01</v>
      </c>
      <c r="CH412" s="25">
        <f>IF(COUNTIF(CG408:CG419,CG412)=2,IF(CG412=CG408,1,0)+IF(CG412=CG409,2,0)+IF(CG412=CG410,3,0)+IF(CG412=CG411,4,0)+IF(CG412=CG412,5,0)+IF(CG412=CG413,6,0)+IF(CG412=CG414,7,0)+IF(CG412=CG415,8,0)+IF(CG412=CG416,9,0)+IF(CG412=CG417,10,0)+IF(CG412=CG418,11,0)+IF(CG412=CG419,12,0)-5,0)</f>
        <v>0</v>
      </c>
      <c r="CI412" s="25">
        <f t="shared" si="59"/>
        <v>0</v>
      </c>
      <c r="CJ412" s="25">
        <f t="shared" si="60"/>
        <v>11.01</v>
      </c>
      <c r="CK412" s="25">
        <f>(RANK(CJ412,CJ408:CJ419,1)*17850625)+(RANK(K412,K408:K419,0)*274625)+(RANK(M412,M408:M419,0)*4225)+(RANK(AC412,AC408:AC419,1)*65)+RANK(C412,C408:C419,0)</f>
        <v>196640675</v>
      </c>
      <c r="CL412" s="25">
        <f>RANK(CK412,CK408:CK419,0)</f>
        <v>2</v>
      </c>
    </row>
    <row r="413" spans="1:90" x14ac:dyDescent="0.15">
      <c r="A413" s="25" t="str">
        <f>[1]DB!A413</f>
        <v>LUFCMOT</v>
      </c>
      <c r="B413" s="25" t="str">
        <f>[1]DB!B413</f>
        <v>LUFCMOT (9)</v>
      </c>
      <c r="C413" s="25">
        <f>[1]DB!C413</f>
        <v>31</v>
      </c>
      <c r="D413" s="25">
        <f t="shared" si="56"/>
        <v>2</v>
      </c>
      <c r="E413" s="25">
        <f t="shared" si="61"/>
        <v>1</v>
      </c>
      <c r="F413" s="25">
        <f>[1]DB!G413</f>
        <v>0</v>
      </c>
      <c r="G413" s="25">
        <f>IF(B6=13,DGET(A11:K75,"Dis E",S530:S531),F413)</f>
        <v>0</v>
      </c>
      <c r="H413" s="25">
        <f>[1]DB!I413</f>
        <v>0</v>
      </c>
      <c r="I413" s="25">
        <f>IF(B6=13,DGET(A11:K75,"Udm E",S530:S531),H413)</f>
        <v>0</v>
      </c>
      <c r="J413" s="25">
        <f>[1]DB!K413</f>
        <v>0</v>
      </c>
      <c r="K413" s="25">
        <f>IF(B6=13,DGET(A11:K75,"MR E",S530:S531),J413)</f>
        <v>0</v>
      </c>
      <c r="L413" s="25">
        <f>[1]DB!M413</f>
        <v>0</v>
      </c>
      <c r="M413" s="25">
        <f>IF(B6=13,DGET(A11:K75,"Res E",S530:S531),L413)</f>
        <v>0</v>
      </c>
      <c r="N413" s="25">
        <f>[1]DB!O413</f>
        <v>9</v>
      </c>
      <c r="O413" s="25">
        <f>IF(B6=13,IF(AND(G413=0,I413=0),N413+1,0),N413)</f>
        <v>10</v>
      </c>
      <c r="P413" s="25">
        <f>[1]DB!S413</f>
        <v>57</v>
      </c>
      <c r="Q413" s="25">
        <f>IF(A413="",0,DGET(A11:AF75,"Total",S530:S531))</f>
        <v>4</v>
      </c>
      <c r="R413" s="25">
        <f>IF(A413="",0,DGET(A11:AF75,"ES N",S530:S531))</f>
        <v>4</v>
      </c>
      <c r="S413" s="25">
        <f>IF(B6=13,IF(OR(G413=1,I413=1),0,P413+R413),P413)</f>
        <v>61</v>
      </c>
      <c r="T413" s="25">
        <f>[1]DB!V413</f>
        <v>59</v>
      </c>
      <c r="U413" s="25">
        <f>IF(A413="",0,DGET(A407:Q419,"Total N",S546:S547))</f>
        <v>5</v>
      </c>
      <c r="V413" s="25">
        <f>IF(B6=13,IF(OR(G413=1,I413=1),0,T413+U413),T413)</f>
        <v>64</v>
      </c>
      <c r="W413" s="25">
        <f>[1]DB!Y413</f>
        <v>9</v>
      </c>
      <c r="X413" s="25">
        <f t="shared" si="57"/>
        <v>0</v>
      </c>
      <c r="Y413" s="25">
        <f>IF(B6=13,IF(OR(G413=1,I413=1),0,W413+X413),W413)</f>
        <v>9</v>
      </c>
      <c r="Z413" s="25">
        <f>[1]DB!AC413</f>
        <v>7</v>
      </c>
      <c r="AA413" s="25">
        <f>IF(A413="",0,DGET(A11:AF75,"BU Pl.",S530:S531))</f>
        <v>13</v>
      </c>
      <c r="AB413" s="25">
        <f t="shared" si="58"/>
        <v>852</v>
      </c>
      <c r="AC413" s="25">
        <f>IF(B6=13,RANK(AB413,AB408:AB419,1),Z413)</f>
        <v>2</v>
      </c>
      <c r="AD413" s="25">
        <f>IF(B6=13,IF(AA413&gt;DGET(A407:AC419,"BU N",S546:S547),1,IF(AA413=DGET(A407:AC419,"BU N",S546:S547),0,-1)),0)</f>
        <v>-1</v>
      </c>
      <c r="AE413" s="25">
        <f>IF(B6=13,IF(OR(G413=1,I413=1),0,IF(E413=D408,R413,[1]DB!AE413)),[1]DB!AE413)</f>
        <v>4</v>
      </c>
      <c r="AF413" s="25">
        <f>IF(B6=13,IF(OR(G413=1,I413=1),0,IF(E413=D408,U413,[1]DB!AF413)),[1]DB!AF413)</f>
        <v>5</v>
      </c>
      <c r="AG413" s="25">
        <f>IF(B6=13,IF(OR(G413=1,I413=1),0,IF(E413=D408,X413,[1]DB!AG413)),[1]DB!AG413)</f>
        <v>0</v>
      </c>
      <c r="AH413" s="25">
        <f>IF(B6=13,IF(OR(G413=1,I413=1),0,IF(E413=D408,AD413,[1]DB!AH413)),[1]DB!AH413)</f>
        <v>-1</v>
      </c>
      <c r="AI413" s="25">
        <f>IF(B6=13,IF(OR(G413=1,I413=1),0,IF(E413=D409,R413,[1]DB!AI413)),[1]DB!AI413)</f>
        <v>6</v>
      </c>
      <c r="AJ413" s="25">
        <f>IF(B6=13,IF(OR(G413=1,I413=1),0,IF(E413=D409,U413,[1]DB!AJ413)),[1]DB!AJ413)</f>
        <v>7</v>
      </c>
      <c r="AK413" s="25">
        <f>IF(B6=13,IF(OR(G413=1,I413=1),0,IF(E413=D409,X413,[1]DB!AK413)),[1]DB!AK413)</f>
        <v>0</v>
      </c>
      <c r="AL413" s="25">
        <f>IF(B6=13,IF(OR(G413=1,I413=1),0,IF(E413=D409,AD413,[1]DB!AL413)),[1]DB!AL413)</f>
        <v>-1</v>
      </c>
      <c r="AM413" s="25">
        <f>IF(B6=13,IF(OR(G413=1,I413=1),0,IF(E413=D410,R413,[1]DB!AM413)),[1]DB!AM413)</f>
        <v>0</v>
      </c>
      <c r="AN413" s="25">
        <f>IF(B6=13,IF(OR(G413=1,I413=1),0,IF(E413=D410,U413,[1]DB!AN413)),[1]DB!AN413)</f>
        <v>0</v>
      </c>
      <c r="AO413" s="25">
        <f>IF(B6=13,IF(OR(G413=1,I413=1),0,IF(E413=D410,X413,[1]DB!AO413)),[1]DB!AO413)</f>
        <v>0</v>
      </c>
      <c r="AP413" s="25">
        <f>IF(B6=13,IF(OR(G413=1,I413=1),0,IF(E413=D410,AD413,[1]DB!AP413)),[1]DB!AP413)</f>
        <v>0</v>
      </c>
      <c r="AQ413" s="25">
        <f>IF(B6=13,IF(OR(G413=1,I413=1),0,IF(E413=D411,R413,[1]DB!AQ413)),[1]DB!AQ413)</f>
        <v>8</v>
      </c>
      <c r="AR413" s="25">
        <f>IF(B6=13,IF(OR(G413=1,I413=1),0,IF(E413=D411,U413,[1]DB!AR413)),[1]DB!AR413)</f>
        <v>8</v>
      </c>
      <c r="AS413" s="25">
        <f>IF(B6=13,IF(OR(G413=1,I413=1),0,IF(E413=D411,X413,[1]DB!AS413)),[1]DB!AS413)</f>
        <v>1</v>
      </c>
      <c r="AT413" s="25">
        <f>IF(B6=13,IF(OR(G413=1,I413=1),0,IF(E413=D411,AD413,[1]DB!AT413)),[1]DB!AT413)</f>
        <v>1</v>
      </c>
      <c r="AU413" s="25">
        <f>IF(B6=13,IF(OR(G413=1,I413=1),0,IF(E413=D412,R413,[1]DB!AU413)),[1]DB!AU413)</f>
        <v>5</v>
      </c>
      <c r="AV413" s="25">
        <f>IF(B6=13,IF(OR(G413=1,I413=1),0,IF(E413=D412,U413,[1]DB!AV413)),[1]DB!AV413)</f>
        <v>6</v>
      </c>
      <c r="AW413" s="25">
        <f>IF(B6=13,IF(OR(G413=1,I413=1),0,IF(E413=D412,X413,[1]DB!AW413)),[1]DB!AW413)</f>
        <v>0</v>
      </c>
      <c r="AX413" s="25">
        <f>IF(B6=13,IF(OR(G413=1,I413=1),0,IF(E413=D412,AD413,[1]DB!AX413)),[1]DB!AX413)</f>
        <v>-1</v>
      </c>
      <c r="AY413" s="25">
        <f>IF(B6=13,IF(OR(G413=1,I413=1),0,IF(E413=D413,R413,[1]DB!AY413)),[1]DB!AY413)</f>
        <v>0</v>
      </c>
      <c r="AZ413" s="25">
        <f>IF(B6=13,IF(OR(G413=1,I413=1),0,IF(E413=D413,U413,[1]DB!AZ413)),[1]DB!AZ413)</f>
        <v>0</v>
      </c>
      <c r="BA413" s="25">
        <f>IF(B6=13,IF(OR(G413=1,I413=1),0,IF(E413=D413,X413,[1]DB!BA413)),[1]DB!BA413)</f>
        <v>0</v>
      </c>
      <c r="BB413" s="25">
        <f>IF(B6=13,IF(OR(G413=1,I413=1),0,IF(E413=D413,AD413,[1]DB!BB413)),[1]DB!BB413)</f>
        <v>0</v>
      </c>
      <c r="BC413" s="25">
        <f>IF(B6=13,IF(OR(G413=1,I413=1),0,IF(E413=D414,R413,[1]DB!BC413)),[1]DB!BC413)</f>
        <v>8</v>
      </c>
      <c r="BD413" s="25">
        <f>IF(B6=13,IF(OR(G413=1,I413=1),0,IF(E413=D414,U413,[1]DB!BD413)),[1]DB!BD413)</f>
        <v>6</v>
      </c>
      <c r="BE413" s="25">
        <f>IF(B6=13,IF(OR(G413=1,I413=1),0,IF(E413=D414,X413,[1]DB!BE413)),[1]DB!BE413)</f>
        <v>3</v>
      </c>
      <c r="BF413" s="25">
        <f>IF(B6=13,IF(OR(G413=1,I413=1),0,IF(E413=D414,AD413,[1]DB!BF413)),[1]DB!BF413)</f>
        <v>1</v>
      </c>
      <c r="BG413" s="25">
        <f>IF(B6=13,IF(OR(G413=1,I413=1),0,IF(E413=D415,R413,[1]DB!BG413)),[1]DB!BG413)</f>
        <v>7</v>
      </c>
      <c r="BH413" s="25">
        <f>IF(B6=13,IF(OR(G413=1,I413=1),0,IF(E413=D415,U413,[1]DB!BH413)),[1]DB!BH413)</f>
        <v>7</v>
      </c>
      <c r="BI413" s="25">
        <f>IF(B6=13,IF(OR(G413=1,I413=1),0,IF(E413=D415,X413,[1]DB!BI413)),[1]DB!BI413)</f>
        <v>1</v>
      </c>
      <c r="BJ413" s="25">
        <f>IF(B6=13,IF(OR(G413=1,I413=1),0,IF(E413=D415,AD413,[1]DB!BJ413)),[1]DB!BJ413)</f>
        <v>-1</v>
      </c>
      <c r="BK413" s="25">
        <f>IF(B6=13,IF(OR(G413=1,I413=1),0,IF(E413=D416,R413,[1]DB!BK413)),[1]DB!BK413)</f>
        <v>6</v>
      </c>
      <c r="BL413" s="25">
        <f>IF(B6=13,IF(OR(G413=1,I413=1),0,IF(E413=D416,U413,[1]DB!BL413)),[1]DB!BL413)</f>
        <v>6</v>
      </c>
      <c r="BM413" s="25">
        <f>IF(B6=13,IF(OR(G413=1,I413=1),0,IF(E413=D416,X413,[1]DB!BM413)),[1]DB!BM413)</f>
        <v>1</v>
      </c>
      <c r="BN413" s="25">
        <f>IF(B6=13,IF(OR(G413=1,I413=1),0,IF(E413=D416,AD413,[1]DB!BN413)),[1]DB!BN413)</f>
        <v>1</v>
      </c>
      <c r="BO413" s="25">
        <f>IF(B6=13,IF(OR(G413=1,I413=1),0,IF(E413=D417,R413,[1]DB!BO413)),[1]DB!BO413)</f>
        <v>5</v>
      </c>
      <c r="BP413" s="25">
        <f>IF(B6=13,IF(OR(G413=1,I413=1),0,IF(E413=D417,U413,[1]DB!BP413)),[1]DB!BP413)</f>
        <v>7</v>
      </c>
      <c r="BQ413" s="25">
        <f>IF(B6=13,IF(OR(G413=1,I413=1),0,IF(E413=D417,X413,[1]DB!BQ413)),[1]DB!BQ413)</f>
        <v>0</v>
      </c>
      <c r="BR413" s="25">
        <f>IF(B6=13,IF(OR(G413=1,I413=1),0,IF(E413=D417,AD413,[1]DB!BR413)),[1]DB!BR413)</f>
        <v>-1</v>
      </c>
      <c r="BS413" s="25">
        <f>IF(B6=13,IF(OR(G413=1,I413=1),0,IF(E413=D418,R413,[1]DB!BS413)),[1]DB!BS413)</f>
        <v>7</v>
      </c>
      <c r="BT413" s="25">
        <f>IF(B6=13,IF(OR(G413=1,I413=1),0,IF(E413=D418,U413,[1]DB!BT413)),[1]DB!BT413)</f>
        <v>8</v>
      </c>
      <c r="BU413" s="25">
        <f>IF(B6=13,IF(OR(G413=1,I413=1),0,IF(E413=D418,X413,[1]DB!BU413)),[1]DB!BU413)</f>
        <v>0</v>
      </c>
      <c r="BV413" s="25">
        <f>IF(B6=13,IF(OR(G413=1,I413=1),0,IF(E413=D418,AD413,[1]DB!BV413)),[1]DB!BV413)</f>
        <v>-1</v>
      </c>
      <c r="BW413" s="25">
        <f>IF(B6=13,IF(OR(G413=1,I413=1),0,IF(E413=D419,R413,[1]DB!BW413)),[1]DB!BW413)</f>
        <v>5</v>
      </c>
      <c r="BX413" s="25">
        <f>IF(B6=13,IF(OR(G413=1,I413=1),0,IF(E413=D419,U413,[1]DB!BX413)),[1]DB!BX413)</f>
        <v>4</v>
      </c>
      <c r="BY413" s="25">
        <f>IF(B6=13,IF(OR(G413=1,I413=1),0,IF(E413=D419,X413,[1]DB!BY413)),[1]DB!BY413)</f>
        <v>3</v>
      </c>
      <c r="BZ413" s="25">
        <f>IF(B6=13,IF(OR(G413=1,I413=1),0,IF(E413=D419,AD413,[1]DB!BZ413)),[1]DB!BZ413)</f>
        <v>1</v>
      </c>
      <c r="CA413" s="25">
        <f>(RANK(Y413,Y408:Y419,1)*169)+(RANK(S413,S408:S419,1)*13)+RANK(V413,V408:V419,0)</f>
        <v>370</v>
      </c>
      <c r="CB413" s="25">
        <f>RANK(CA413,CA408:CA419,1)</f>
        <v>2</v>
      </c>
      <c r="CC413" s="25">
        <f>IF(CB413=CB408,AE413,0)+IF(CB413=CB409,AI413,0)+IF(CB413=CB410,AM413,0)+IF(CB413=CB411,AQ413,0)+IF(CB413=CB412,AU413,0)+IF(CB413=CB413,AY413,0)+IF(CB413=CB414,BC413,0)+IF(CB413=CB415,BG413,0)+IF(CB413=CB416,BK413,0)+IF(CB413=CB417,BO413,0)+IF(CB413=CB418,BS413,0)+IF(CB413=CB419,BW413,0)</f>
        <v>0</v>
      </c>
      <c r="CD413" s="25">
        <f>IF(CB413=CB408,AF413,0)+IF(CB413=CB409,AJ413,0)+IF(CB413=CB410,AN413,0)+IF(CB413=CB411,AR413,0)+IF(CB413=CB412,AV413,0)+IF(CB413=CB413,AZ413,0)+IF(CB413=CB414,BD413,0)+IF(CB413=CB415,BH413,0)+IF(CB413=CB416,BL413,0)+IF(CB413=CB417,BP413,0)+IF(CB413=CB418,BT413,0)+IF(CB413=CB419,BX413,0)</f>
        <v>0</v>
      </c>
      <c r="CE413" s="25">
        <f>IF(CB413=CB408,AG413,0)+IF(CB413=CB409,AK413,0)+IF(CB413=CB410,AO413,0)+IF(CB413=CB411,AS413,0)+IF(CB413=CB412,AW413,0)+IF(CB413=CB413,BA413,0)+IF(CB413=CB414,BE413,0)+IF(CB413=CB415,BI413,0)+IF(CB413=CB416,BM413,0)+IF(CB413=CB417,BQ413,0)+IF(CB413=CB418,BU413,0)+IF(CB413=CB419,BY413,0)</f>
        <v>0</v>
      </c>
      <c r="CF413" s="25">
        <f>(RANK(CE413,CE408:CE419,1)*169)+(RANK(CC413,CC408:CC419,1)*13)+RANK(CD413,CD408:CD419,0)</f>
        <v>183</v>
      </c>
      <c r="CG413" s="25">
        <f>CB413+(RANK(CF413,CF408:CF419,1)*0.01)</f>
        <v>2.0099999999999998</v>
      </c>
      <c r="CH413" s="25">
        <f>IF(COUNTIF(CG408:CG419,CG413)=2,IF(CG413=CG408,1,0)+IF(CG413=CG409,2,0)+IF(CG413=CG410,3,0)+IF(CG413=CG411,4,0)+IF(CG413=CG412,5,0)+IF(CG413=CG413,6,0)+IF(CG413=CG414,7,0)+IF(CG413=CG415,8,0)+IF(CG413=CG416,9,0)+IF(CG413=CG417,10,0)+IF(CG413=CG418,11,0)+IF(CG413=CG419,12,0)-6,0)</f>
        <v>0</v>
      </c>
      <c r="CI413" s="25">
        <f t="shared" si="59"/>
        <v>0</v>
      </c>
      <c r="CJ413" s="25">
        <f t="shared" si="60"/>
        <v>2.0099999999999998</v>
      </c>
      <c r="CK413" s="25">
        <f>(RANK(CJ413,CJ408:CJ419,1)*17850625)+(RANK(K413,K408:K419,0)*274625)+(RANK(M413,M408:M419,0)*4225)+(RANK(AC413,AC408:AC419,1)*65)+RANK(C413,C408:C419,0)</f>
        <v>35984462</v>
      </c>
      <c r="CL413" s="25">
        <f>RANK(CK413,CK408:CK419,0)</f>
        <v>11</v>
      </c>
    </row>
    <row r="414" spans="1:90" x14ac:dyDescent="0.15">
      <c r="A414" s="25" t="str">
        <f>[1]DB!A414</f>
        <v>Kinks</v>
      </c>
      <c r="B414" s="25" t="str">
        <f>[1]DB!B414</f>
        <v>Kinks (9)</v>
      </c>
      <c r="C414" s="25">
        <f>[1]DB!C414</f>
        <v>24</v>
      </c>
      <c r="D414" s="25">
        <f t="shared" si="56"/>
        <v>7</v>
      </c>
      <c r="E414" s="25">
        <f t="shared" si="61"/>
        <v>8</v>
      </c>
      <c r="F414" s="25">
        <f>[1]DB!G414</f>
        <v>0</v>
      </c>
      <c r="G414" s="25">
        <f>IF(B6=13,DGET(A11:K75,"Dis E",T530:T531),F414)</f>
        <v>0</v>
      </c>
      <c r="H414" s="25">
        <f>[1]DB!I414</f>
        <v>0</v>
      </c>
      <c r="I414" s="25">
        <f>IF(B6=13,DGET(A11:K75,"Udm E",T530:T531),H414)</f>
        <v>0</v>
      </c>
      <c r="J414" s="25">
        <f>[1]DB!K414</f>
        <v>0</v>
      </c>
      <c r="K414" s="25">
        <f>IF(B6=13,DGET(A11:K75,"MR E",T530:T531),J414)</f>
        <v>0</v>
      </c>
      <c r="L414" s="25">
        <f>[1]DB!M414</f>
        <v>0</v>
      </c>
      <c r="M414" s="25">
        <f>IF(B6=13,DGET(A11:K75,"Res E",T530:T531),L414)</f>
        <v>0</v>
      </c>
      <c r="N414" s="25">
        <f>[1]DB!O414</f>
        <v>9</v>
      </c>
      <c r="O414" s="25">
        <f>IF(B6=13,IF(AND(G414=0,I414=0),N414+1,0),N414)</f>
        <v>10</v>
      </c>
      <c r="P414" s="25">
        <f>[1]DB!S414</f>
        <v>59</v>
      </c>
      <c r="Q414" s="25">
        <f>IF(A414="",0,DGET(A11:AF75,"Total",T530:T531))</f>
        <v>5</v>
      </c>
      <c r="R414" s="25">
        <f>IF(A414="",0,DGET(A11:AF75,"ES N",T530:T531))</f>
        <v>5</v>
      </c>
      <c r="S414" s="25">
        <f>IF(B6=13,IF(OR(G414=1,I414=1),0,P414+R414),P414)</f>
        <v>64</v>
      </c>
      <c r="T414" s="25">
        <f>[1]DB!V414</f>
        <v>63</v>
      </c>
      <c r="U414" s="25">
        <f>IF(A414="",0,DGET(A407:Q419,"Total N",T546:T547))</f>
        <v>6</v>
      </c>
      <c r="V414" s="25">
        <f>IF(B6=13,IF(OR(G414=1,I414=1),0,T414+U414),T414)</f>
        <v>69</v>
      </c>
      <c r="W414" s="25">
        <f>[1]DB!Y414</f>
        <v>8</v>
      </c>
      <c r="X414" s="25">
        <f t="shared" si="57"/>
        <v>0</v>
      </c>
      <c r="Y414" s="25">
        <f>IF(B6=13,IF(OR(G414=1,I414=1),0,W414+X414),W414)</f>
        <v>8</v>
      </c>
      <c r="Z414" s="25">
        <f>[1]DB!AC414</f>
        <v>10</v>
      </c>
      <c r="AA414" s="25">
        <f>IF(A414="",0,DGET(A11:AF75,"BU Pl.",T530:T531))</f>
        <v>32</v>
      </c>
      <c r="AB414" s="25">
        <f t="shared" si="58"/>
        <v>2090</v>
      </c>
      <c r="AC414" s="25">
        <f>IF(B6=13,RANK(AB414,AB408:AB419,1),Z414)</f>
        <v>6</v>
      </c>
      <c r="AD414" s="25">
        <f>IF(B6=13,IF(AA414&gt;DGET(A407:AC419,"BU N",T546:T547),1,IF(AA414=DGET(A407:AC419,"BU N",T546:T547),0,-1)),0)</f>
        <v>-1</v>
      </c>
      <c r="AE414" s="25">
        <f>IF(B6=13,IF(OR(G414=1,I414=1),0,IF(E414=D408,R414,[1]DB!AE414)),[1]DB!AE414)</f>
        <v>6</v>
      </c>
      <c r="AF414" s="25">
        <f>IF(B6=13,IF(OR(G414=1,I414=1),0,IF(E414=D408,U414,[1]DB!AF414)),[1]DB!AF414)</f>
        <v>8</v>
      </c>
      <c r="AG414" s="25">
        <f>IF(B6=13,IF(OR(G414=1,I414=1),0,IF(E414=D408,X414,[1]DB!AG414)),[1]DB!AG414)</f>
        <v>0</v>
      </c>
      <c r="AH414" s="25">
        <f>IF(B6=13,IF(OR(G414=1,I414=1),0,IF(E414=D408,AD414,[1]DB!AH414)),[1]DB!AH414)</f>
        <v>-1</v>
      </c>
      <c r="AI414" s="25">
        <f>IF(B6=13,IF(OR(G414=1,I414=1),0,IF(E414=D409,R414,[1]DB!AI414)),[1]DB!AI414)</f>
        <v>7</v>
      </c>
      <c r="AJ414" s="25">
        <f>IF(B6=13,IF(OR(G414=1,I414=1),0,IF(E414=D409,U414,[1]DB!AJ414)),[1]DB!AJ414)</f>
        <v>7</v>
      </c>
      <c r="AK414" s="25">
        <f>IF(B6=13,IF(OR(G414=1,I414=1),0,IF(E414=D409,X414,[1]DB!AK414)),[1]DB!AK414)</f>
        <v>1</v>
      </c>
      <c r="AL414" s="25">
        <f>IF(B6=13,IF(OR(G414=1,I414=1),0,IF(E414=D409,AD414,[1]DB!AL414)),[1]DB!AL414)</f>
        <v>1</v>
      </c>
      <c r="AM414" s="25">
        <f>IF(B6=13,IF(OR(G414=1,I414=1),0,IF(E414=D410,R414,[1]DB!AM414)),[1]DB!AM414)</f>
        <v>6</v>
      </c>
      <c r="AN414" s="25">
        <f>IF(B6=13,IF(OR(G414=1,I414=1),0,IF(E414=D410,U414,[1]DB!AN414)),[1]DB!AN414)</f>
        <v>6</v>
      </c>
      <c r="AO414" s="25">
        <f>IF(B6=13,IF(OR(G414=1,I414=1),0,IF(E414=D410,X414,[1]DB!AO414)),[1]DB!AO414)</f>
        <v>1</v>
      </c>
      <c r="AP414" s="25">
        <f>IF(B6=13,IF(OR(G414=1,I414=1),0,IF(E414=D410,AD414,[1]DB!AP414)),[1]DB!AP414)</f>
        <v>1</v>
      </c>
      <c r="AQ414" s="25">
        <f>IF(B6=13,IF(OR(G414=1,I414=1),0,IF(E414=D411,R414,[1]DB!AQ414)),[1]DB!AQ414)</f>
        <v>6</v>
      </c>
      <c r="AR414" s="25">
        <f>IF(B6=13,IF(OR(G414=1,I414=1),0,IF(E414=D411,U414,[1]DB!AR414)),[1]DB!AR414)</f>
        <v>6</v>
      </c>
      <c r="AS414" s="25">
        <f>IF(B6=13,IF(OR(G414=1,I414=1),0,IF(E414=D411,X414,[1]DB!AS414)),[1]DB!AS414)</f>
        <v>1</v>
      </c>
      <c r="AT414" s="25">
        <f>IF(B6=13,IF(OR(G414=1,I414=1),0,IF(E414=D411,AD414,[1]DB!AT414)),[1]DB!AT414)</f>
        <v>0</v>
      </c>
      <c r="AU414" s="25">
        <f>IF(B6=13,IF(OR(G414=1,I414=1),0,IF(E414=D412,R414,[1]DB!AU414)),[1]DB!AU414)</f>
        <v>7</v>
      </c>
      <c r="AV414" s="25">
        <f>IF(B6=13,IF(OR(G414=1,I414=1),0,IF(E414=D412,U414,[1]DB!AV414)),[1]DB!AV414)</f>
        <v>7</v>
      </c>
      <c r="AW414" s="25">
        <f>IF(B6=13,IF(OR(G414=1,I414=1),0,IF(E414=D412,X414,[1]DB!AW414)),[1]DB!AW414)</f>
        <v>1</v>
      </c>
      <c r="AX414" s="25">
        <f>IF(B6=13,IF(OR(G414=1,I414=1),0,IF(E414=D412,AD414,[1]DB!AX414)),[1]DB!AX414)</f>
        <v>1</v>
      </c>
      <c r="AY414" s="25">
        <f>IF(B6=13,IF(OR(G414=1,I414=1),0,IF(E414=D413,R414,[1]DB!AY414)),[1]DB!AY414)</f>
        <v>6</v>
      </c>
      <c r="AZ414" s="25">
        <f>IF(B6=13,IF(OR(G414=1,I414=1),0,IF(E414=D413,U414,[1]DB!AZ414)),[1]DB!AZ414)</f>
        <v>8</v>
      </c>
      <c r="BA414" s="25">
        <f>IF(B6=13,IF(OR(G414=1,I414=1),0,IF(E414=D413,X414,[1]DB!BA414)),[1]DB!BA414)</f>
        <v>0</v>
      </c>
      <c r="BB414" s="25">
        <f>IF(B6=13,IF(OR(G414=1,I414=1),0,IF(E414=D413,AD414,[1]DB!BB414)),[1]DB!BB414)</f>
        <v>-1</v>
      </c>
      <c r="BC414" s="25">
        <f>IF(B6=13,IF(OR(G414=1,I414=1),0,IF(E414=D414,R414,[1]DB!BC414)),[1]DB!BC414)</f>
        <v>0</v>
      </c>
      <c r="BD414" s="25">
        <f>IF(B6=13,IF(OR(G414=1,I414=1),0,IF(E414=D414,U414,[1]DB!BD414)),[1]DB!BD414)</f>
        <v>0</v>
      </c>
      <c r="BE414" s="25">
        <f>IF(B6=13,IF(OR(G414=1,I414=1),0,IF(E414=D414,X414,[1]DB!BE414)),[1]DB!BE414)</f>
        <v>0</v>
      </c>
      <c r="BF414" s="25">
        <f>IF(B6=13,IF(OR(G414=1,I414=1),0,IF(E414=D414,AD414,[1]DB!BF414)),[1]DB!BF414)</f>
        <v>0</v>
      </c>
      <c r="BG414" s="25">
        <f>IF(B6=13,IF(OR(G414=1,I414=1),0,IF(E414=D415,R414,[1]DB!BG414)),[1]DB!BG414)</f>
        <v>5</v>
      </c>
      <c r="BH414" s="25">
        <f>IF(B6=13,IF(OR(G414=1,I414=1),0,IF(E414=D415,U414,[1]DB!BH414)),[1]DB!BH414)</f>
        <v>5</v>
      </c>
      <c r="BI414" s="25">
        <f>IF(B6=13,IF(OR(G414=1,I414=1),0,IF(E414=D415,X414,[1]DB!BI414)),[1]DB!BI414)</f>
        <v>1</v>
      </c>
      <c r="BJ414" s="25">
        <f>IF(B6=13,IF(OR(G414=1,I414=1),0,IF(E414=D415,AD414,[1]DB!BJ414)),[1]DB!BJ414)</f>
        <v>-1</v>
      </c>
      <c r="BK414" s="25">
        <f>IF(B6=13,IF(OR(G414=1,I414=1),0,IF(E414=D416,R414,[1]DB!BK414)),[1]DB!BK414)</f>
        <v>7</v>
      </c>
      <c r="BL414" s="25">
        <f>IF(B6=13,IF(OR(G414=1,I414=1),0,IF(E414=D416,U414,[1]DB!BL414)),[1]DB!BL414)</f>
        <v>8</v>
      </c>
      <c r="BM414" s="25">
        <f>IF(B6=13,IF(OR(G414=1,I414=1),0,IF(E414=D416,X414,[1]DB!BM414)),[1]DB!BM414)</f>
        <v>0</v>
      </c>
      <c r="BN414" s="25">
        <f>IF(B6=13,IF(OR(G414=1,I414=1),0,IF(E414=D416,AD414,[1]DB!BN414)),[1]DB!BN414)</f>
        <v>-1</v>
      </c>
      <c r="BO414" s="25">
        <f>IF(B6=13,IF(OR(G414=1,I414=1),0,IF(E414=D417,R414,[1]DB!BO414)),[1]DB!BO414)</f>
        <v>0</v>
      </c>
      <c r="BP414" s="25">
        <f>IF(B6=13,IF(OR(G414=1,I414=1),0,IF(E414=D417,U414,[1]DB!BP414)),[1]DB!BP414)</f>
        <v>0</v>
      </c>
      <c r="BQ414" s="25">
        <f>IF(B6=13,IF(OR(G414=1,I414=1),0,IF(E414=D417,X414,[1]DB!BQ414)),[1]DB!BQ414)</f>
        <v>0</v>
      </c>
      <c r="BR414" s="25">
        <f>IF(B6=13,IF(OR(G414=1,I414=1),0,IF(E414=D417,AD414,[1]DB!BR414)),[1]DB!BR414)</f>
        <v>0</v>
      </c>
      <c r="BS414" s="25">
        <f>IF(B6=13,IF(OR(G414=1,I414=1),0,IF(E414=D418,R414,[1]DB!BS414)),[1]DB!BS414)</f>
        <v>9</v>
      </c>
      <c r="BT414" s="25">
        <f>IF(B6=13,IF(OR(G414=1,I414=1),0,IF(E414=D418,U414,[1]DB!BT414)),[1]DB!BT414)</f>
        <v>8</v>
      </c>
      <c r="BU414" s="25">
        <f>IF(B6=13,IF(OR(G414=1,I414=1),0,IF(E414=D418,X414,[1]DB!BU414)),[1]DB!BU414)</f>
        <v>3</v>
      </c>
      <c r="BV414" s="25">
        <f>IF(B6=13,IF(OR(G414=1,I414=1),0,IF(E414=D418,AD414,[1]DB!BV414)),[1]DB!BV414)</f>
        <v>1</v>
      </c>
      <c r="BW414" s="25">
        <f>IF(B6=13,IF(OR(G414=1,I414=1),0,IF(E414=D419,R414,[1]DB!BW414)),[1]DB!BW414)</f>
        <v>5</v>
      </c>
      <c r="BX414" s="25">
        <f>IF(B6=13,IF(OR(G414=1,I414=1),0,IF(E414=D419,U414,[1]DB!BX414)),[1]DB!BX414)</f>
        <v>6</v>
      </c>
      <c r="BY414" s="25">
        <f>IF(B6=13,IF(OR(G414=1,I414=1),0,IF(E414=D419,X414,[1]DB!BY414)),[1]DB!BY414)</f>
        <v>0</v>
      </c>
      <c r="BZ414" s="25">
        <f>IF(B6=13,IF(OR(G414=1,I414=1),0,IF(E414=D419,AD414,[1]DB!BZ414)),[1]DB!BZ414)</f>
        <v>-1</v>
      </c>
      <c r="CA414" s="25">
        <f>(RANK(Y414,Y408:Y419,1)*169)+(RANK(S414,S408:S419,1)*13)+RANK(V414,V408:V419,0)</f>
        <v>261</v>
      </c>
      <c r="CB414" s="25">
        <f>RANK(CA414,CA408:CA419,1)</f>
        <v>1</v>
      </c>
      <c r="CC414" s="25">
        <f>IF(CB414=CB408,AE414,0)+IF(CB414=CB409,AI414,0)+IF(CB414=CB410,AM414,0)+IF(CB414=CB411,AQ414,0)+IF(CB414=CB412,AU414,0)+IF(CB414=CB413,AY414,0)+IF(CB414=CB414,BC414,0)+IF(CB414=CB415,BG414,0)+IF(CB414=CB416,BK414,0)+IF(CB414=CB417,BO414,0)+IF(CB414=CB418,BS414,0)+IF(CB414=CB419,BW414,0)</f>
        <v>0</v>
      </c>
      <c r="CD414" s="25">
        <f>IF(CB414=CB408,AF414,0)+IF(CB414=CB409,AJ414,0)+IF(CB414=CB410,AN414,0)+IF(CB414=CB411,AR414,0)+IF(CB414=CB412,AV414,0)+IF(CB414=CB413,AZ414,0)+IF(CB414=CB414,BD414,0)+IF(CB414=CB415,BH414,0)+IF(CB414=CB416,BL414,0)+IF(CB414=CB417,BP414,0)+IF(CB414=CB418,BT414,0)+IF(CB414=CB419,BX414,0)</f>
        <v>0</v>
      </c>
      <c r="CE414" s="25">
        <f>IF(CB414=CB408,AG414,0)+IF(CB414=CB409,AK414,0)+IF(CB414=CB410,AO414,0)+IF(CB414=CB411,AS414,0)+IF(CB414=CB412,AW414,0)+IF(CB414=CB413,BA414,0)+IF(CB414=CB414,BE414,0)+IF(CB414=CB415,BI414,0)+IF(CB414=CB416,BM414,0)+IF(CB414=CB417,BQ414,0)+IF(CB414=CB418,BU414,0)+IF(CB414=CB419,BY414,0)</f>
        <v>0</v>
      </c>
      <c r="CF414" s="25">
        <f>(RANK(CE414,CE408:CE419,1)*169)+(RANK(CC414,CC408:CC419,1)*13)+RANK(CD414,CD408:CD419,0)</f>
        <v>183</v>
      </c>
      <c r="CG414" s="25">
        <f>CB414+(RANK(CF414,CF408:CF419,1)*0.01)</f>
        <v>1.01</v>
      </c>
      <c r="CH414" s="25">
        <f>IF(COUNTIF(CG408:CG419,CG414)=2,IF(CG414=CG408,1,0)+IF(CG414=CG409,2,0)+IF(CG414=CG410,3,0)+IF(CG414=CG411,4,0)+IF(CG414=CG412,5,0)+IF(CG414=CG413,6,0)+IF(CG414=CG414,7,0)+IF(CG414=CG415,8,0)+IF(CG414=CG416,9,0)+IF(CG414=CG417,10,0)+IF(CG414=CG418,11,0)+IF(CG414=CG419,12,0)-7,0)</f>
        <v>0</v>
      </c>
      <c r="CI414" s="25">
        <f t="shared" si="59"/>
        <v>0</v>
      </c>
      <c r="CJ414" s="25">
        <f t="shared" si="60"/>
        <v>1.01</v>
      </c>
      <c r="CK414" s="25">
        <f>(RANK(CJ414,CJ408:CJ419,1)*17850625)+(RANK(K414,K408:K419,0)*274625)+(RANK(M414,M408:M419,0)*4225)+(RANK(AC414,AC408:AC419,1)*65)+RANK(C414,C408:C419,0)</f>
        <v>18134098</v>
      </c>
      <c r="CL414" s="25">
        <f>RANK(CK414,CK408:CK419,0)</f>
        <v>12</v>
      </c>
    </row>
    <row r="415" spans="1:90" x14ac:dyDescent="0.15">
      <c r="A415" s="25" t="str">
        <f>[1]DB!A415</f>
        <v>Tynde</v>
      </c>
      <c r="B415" s="25" t="str">
        <f>[1]DB!B415</f>
        <v>Tynde (9)</v>
      </c>
      <c r="C415" s="25">
        <f>[1]DB!C415</f>
        <v>48</v>
      </c>
      <c r="D415" s="25">
        <f t="shared" si="56"/>
        <v>4</v>
      </c>
      <c r="E415" s="25">
        <f t="shared" si="61"/>
        <v>3</v>
      </c>
      <c r="F415" s="25">
        <f>[1]DB!G415</f>
        <v>0</v>
      </c>
      <c r="G415" s="25">
        <f>IF(B6=13,DGET(A11:K75,"Dis E",U530:U531),F415)</f>
        <v>0</v>
      </c>
      <c r="H415" s="25">
        <f>[1]DB!I415</f>
        <v>0</v>
      </c>
      <c r="I415" s="25">
        <f>IF(B6=13,DGET(A11:K75,"Udm E",U530:U531),H415)</f>
        <v>0</v>
      </c>
      <c r="J415" s="25">
        <f>[1]DB!K415</f>
        <v>0</v>
      </c>
      <c r="K415" s="25">
        <f>IF(B6=13,DGET(A11:K75,"MR E",U530:U531),J415)</f>
        <v>0</v>
      </c>
      <c r="L415" s="25">
        <f>[1]DB!M415</f>
        <v>0</v>
      </c>
      <c r="M415" s="25">
        <f>IF(B6=13,DGET(A11:K75,"Res E",U530:U531),L415)</f>
        <v>0</v>
      </c>
      <c r="N415" s="25">
        <f>[1]DB!O415</f>
        <v>9</v>
      </c>
      <c r="O415" s="25">
        <f>IF(B6=13,IF(AND(G415=0,I415=0),N415+1,0),N415)</f>
        <v>10</v>
      </c>
      <c r="P415" s="25">
        <f>[1]DB!S415</f>
        <v>56</v>
      </c>
      <c r="Q415" s="25">
        <f>IF(A415="",0,DGET(A11:AF75,"Total",U530:U531))</f>
        <v>6</v>
      </c>
      <c r="R415" s="25">
        <f>IF(A415="",0,DGET(A11:AF75,"ES N",U530:U531))</f>
        <v>6</v>
      </c>
      <c r="S415" s="25">
        <f>IF(B6=13,IF(OR(G415=1,I415=1),0,P415+R415),P415)</f>
        <v>62</v>
      </c>
      <c r="T415" s="25">
        <f>[1]DB!V415</f>
        <v>59</v>
      </c>
      <c r="U415" s="25">
        <f>IF(A415="",0,DGET(A407:Q419,"Total N",U546:U547))</f>
        <v>6</v>
      </c>
      <c r="V415" s="25">
        <f>IF(B6=13,IF(OR(G415=1,I415=1),0,T415+U415),T415)</f>
        <v>65</v>
      </c>
      <c r="W415" s="25">
        <f>[1]DB!Y415</f>
        <v>8</v>
      </c>
      <c r="X415" s="25">
        <f t="shared" si="57"/>
        <v>1</v>
      </c>
      <c r="Y415" s="25">
        <f>IF(B6=13,IF(OR(G415=1,I415=1),0,W415+X415),W415)</f>
        <v>9</v>
      </c>
      <c r="Z415" s="25">
        <f>[1]DB!AC415</f>
        <v>9</v>
      </c>
      <c r="AA415" s="25">
        <f>IF(A415="",0,DGET(A11:AF75,"BU Pl.",U530:U531))</f>
        <v>60</v>
      </c>
      <c r="AB415" s="25">
        <f t="shared" si="58"/>
        <v>3909</v>
      </c>
      <c r="AC415" s="25">
        <f>IF(B6=13,RANK(AB415,AB408:AB419,1),Z415)</f>
        <v>12</v>
      </c>
      <c r="AD415" s="25">
        <f>IF(B6=13,IF(AA415&gt;DGET(A407:AC419,"BU N",U546:U547),1,IF(AA415=DGET(A407:AC419,"BU N",U546:U547),0,-1)),0)</f>
        <v>1</v>
      </c>
      <c r="AE415" s="25">
        <f>IF(B6=13,IF(OR(G415=1,I415=1),0,IF(E415=D408,R415,[1]DB!AE415)),[1]DB!AE415)</f>
        <v>9</v>
      </c>
      <c r="AF415" s="25">
        <f>IF(B6=13,IF(OR(G415=1,I415=1),0,IF(E415=D408,U415,[1]DB!AF415)),[1]DB!AF415)</f>
        <v>8</v>
      </c>
      <c r="AG415" s="25">
        <f>IF(B6=13,IF(OR(G415=1,I415=1),0,IF(E415=D408,X415,[1]DB!AG415)),[1]DB!AG415)</f>
        <v>3</v>
      </c>
      <c r="AH415" s="25">
        <f>IF(B6=13,IF(OR(G415=1,I415=1),0,IF(E415=D408,AD415,[1]DB!AH415)),[1]DB!AH415)</f>
        <v>1</v>
      </c>
      <c r="AI415" s="25">
        <f>IF(B6=13,IF(OR(G415=1,I415=1),0,IF(E415=D409,R415,[1]DB!AI415)),[1]DB!AI415)</f>
        <v>6</v>
      </c>
      <c r="AJ415" s="25">
        <f>IF(B6=13,IF(OR(G415=1,I415=1),0,IF(E415=D409,U415,[1]DB!AJ415)),[1]DB!AJ415)</f>
        <v>7</v>
      </c>
      <c r="AK415" s="25">
        <f>IF(B6=13,IF(OR(G415=1,I415=1),0,IF(E415=D409,X415,[1]DB!AK415)),[1]DB!AK415)</f>
        <v>0</v>
      </c>
      <c r="AL415" s="25">
        <f>IF(B6=13,IF(OR(G415=1,I415=1),0,IF(E415=D409,AD415,[1]DB!AL415)),[1]DB!AL415)</f>
        <v>-1</v>
      </c>
      <c r="AM415" s="25">
        <f>IF(B6=13,IF(OR(G415=1,I415=1),0,IF(E415=D410,R415,[1]DB!AM415)),[1]DB!AM415)</f>
        <v>6</v>
      </c>
      <c r="AN415" s="25">
        <f>IF(B6=13,IF(OR(G415=1,I415=1),0,IF(E415=D410,U415,[1]DB!AN415)),[1]DB!AN415)</f>
        <v>6</v>
      </c>
      <c r="AO415" s="25">
        <f>IF(B6=13,IF(OR(G415=1,I415=1),0,IF(E415=D410,X415,[1]DB!AO415)),[1]DB!AO415)</f>
        <v>1</v>
      </c>
      <c r="AP415" s="25">
        <f>IF(B6=13,IF(OR(G415=1,I415=1),0,IF(E415=D410,AD415,[1]DB!AP415)),[1]DB!AP415)</f>
        <v>1</v>
      </c>
      <c r="AQ415" s="25">
        <f>IF(B6=13,IF(OR(G415=1,I415=1),0,IF(E415=D411,R415,[1]DB!AQ415)),[1]DB!AQ415)</f>
        <v>6</v>
      </c>
      <c r="AR415" s="25">
        <f>IF(B6=13,IF(OR(G415=1,I415=1),0,IF(E415=D411,U415,[1]DB!AR415)),[1]DB!AR415)</f>
        <v>8</v>
      </c>
      <c r="AS415" s="25">
        <f>IF(B6=13,IF(OR(G415=1,I415=1),0,IF(E415=D411,X415,[1]DB!AS415)),[1]DB!AS415)</f>
        <v>0</v>
      </c>
      <c r="AT415" s="25">
        <f>IF(B6=13,IF(OR(G415=1,I415=1),0,IF(E415=D411,AD415,[1]DB!AT415)),[1]DB!AT415)</f>
        <v>-1</v>
      </c>
      <c r="AU415" s="25">
        <f>IF(B6=13,IF(OR(G415=1,I415=1),0,IF(E415=D412,R415,[1]DB!AU415)),[1]DB!AU415)</f>
        <v>0</v>
      </c>
      <c r="AV415" s="25">
        <f>IF(B6=13,IF(OR(G415=1,I415=1),0,IF(E415=D412,U415,[1]DB!AV415)),[1]DB!AV415)</f>
        <v>0</v>
      </c>
      <c r="AW415" s="25">
        <f>IF(B6=13,IF(OR(G415=1,I415=1),0,IF(E415=D412,X415,[1]DB!AW415)),[1]DB!AW415)</f>
        <v>0</v>
      </c>
      <c r="AX415" s="25">
        <f>IF(B6=13,IF(OR(G415=1,I415=1),0,IF(E415=D412,AD415,[1]DB!AX415)),[1]DB!AX415)</f>
        <v>0</v>
      </c>
      <c r="AY415" s="25">
        <f>IF(B6=13,IF(OR(G415=1,I415=1),0,IF(E415=D413,R415,[1]DB!AY415)),[1]DB!AY415)</f>
        <v>7</v>
      </c>
      <c r="AZ415" s="25">
        <f>IF(B6=13,IF(OR(G415=1,I415=1),0,IF(E415=D413,U415,[1]DB!AZ415)),[1]DB!AZ415)</f>
        <v>7</v>
      </c>
      <c r="BA415" s="25">
        <f>IF(B6=13,IF(OR(G415=1,I415=1),0,IF(E415=D413,X415,[1]DB!BA415)),[1]DB!BA415)</f>
        <v>1</v>
      </c>
      <c r="BB415" s="25">
        <f>IF(B6=13,IF(OR(G415=1,I415=1),0,IF(E415=D413,AD415,[1]DB!BB415)),[1]DB!BB415)</f>
        <v>1</v>
      </c>
      <c r="BC415" s="25">
        <f>IF(B6=13,IF(OR(G415=1,I415=1),0,IF(E415=D414,R415,[1]DB!BC415)),[1]DB!BC415)</f>
        <v>5</v>
      </c>
      <c r="BD415" s="25">
        <f>IF(B6=13,IF(OR(G415=1,I415=1),0,IF(E415=D414,U415,[1]DB!BD415)),[1]DB!BD415)</f>
        <v>5</v>
      </c>
      <c r="BE415" s="25">
        <f>IF(B6=13,IF(OR(G415=1,I415=1),0,IF(E415=D414,X415,[1]DB!BE415)),[1]DB!BE415)</f>
        <v>1</v>
      </c>
      <c r="BF415" s="25">
        <f>IF(B6=13,IF(OR(G415=1,I415=1),0,IF(E415=D414,AD415,[1]DB!BF415)),[1]DB!BF415)</f>
        <v>1</v>
      </c>
      <c r="BG415" s="25">
        <f>IF(B6=13,IF(OR(G415=1,I415=1),0,IF(E415=D415,R415,[1]DB!BG415)),[1]DB!BG415)</f>
        <v>0</v>
      </c>
      <c r="BH415" s="25">
        <f>IF(B6=13,IF(OR(G415=1,I415=1),0,IF(E415=D415,U415,[1]DB!BH415)),[1]DB!BH415)</f>
        <v>0</v>
      </c>
      <c r="BI415" s="25">
        <f>IF(B6=13,IF(OR(G415=1,I415=1),0,IF(E415=D415,X415,[1]DB!BI415)),[1]DB!BI415)</f>
        <v>0</v>
      </c>
      <c r="BJ415" s="25">
        <f>IF(B6=13,IF(OR(G415=1,I415=1),0,IF(E415=D415,AD415,[1]DB!BJ415)),[1]DB!BJ415)</f>
        <v>0</v>
      </c>
      <c r="BK415" s="25">
        <f>IF(B6=13,IF(OR(G415=1,I415=1),0,IF(E415=D416,R415,[1]DB!BK415)),[1]DB!BK415)</f>
        <v>6</v>
      </c>
      <c r="BL415" s="25">
        <f>IF(B6=13,IF(OR(G415=1,I415=1),0,IF(E415=D416,U415,[1]DB!BL415)),[1]DB!BL415)</f>
        <v>6</v>
      </c>
      <c r="BM415" s="25">
        <f>IF(B6=13,IF(OR(G415=1,I415=1),0,IF(E415=D416,X415,[1]DB!BM415)),[1]DB!BM415)</f>
        <v>1</v>
      </c>
      <c r="BN415" s="25">
        <f>IF(B6=13,IF(OR(G415=1,I415=1),0,IF(E415=D416,AD415,[1]DB!BN415)),[1]DB!BN415)</f>
        <v>-1</v>
      </c>
      <c r="BO415" s="25">
        <f>IF(B6=13,IF(OR(G415=1,I415=1),0,IF(E415=D417,R415,[1]DB!BO415)),[1]DB!BO415)</f>
        <v>6</v>
      </c>
      <c r="BP415" s="25">
        <f>IF(B6=13,IF(OR(G415=1,I415=1),0,IF(E415=D417,U415,[1]DB!BP415)),[1]DB!BP415)</f>
        <v>6</v>
      </c>
      <c r="BQ415" s="25">
        <f>IF(B6=13,IF(OR(G415=1,I415=1),0,IF(E415=D417,X415,[1]DB!BQ415)),[1]DB!BQ415)</f>
        <v>1</v>
      </c>
      <c r="BR415" s="25">
        <f>IF(B6=13,IF(OR(G415=1,I415=1),0,IF(E415=D417,AD415,[1]DB!BR415)),[1]DB!BR415)</f>
        <v>1</v>
      </c>
      <c r="BS415" s="25">
        <f>IF(B6=13,IF(OR(G415=1,I415=1),0,IF(E415=D418,R415,[1]DB!BS415)),[1]DB!BS415)</f>
        <v>5</v>
      </c>
      <c r="BT415" s="25">
        <f>IF(B6=13,IF(OR(G415=1,I415=1),0,IF(E415=D418,U415,[1]DB!BT415)),[1]DB!BT415)</f>
        <v>6</v>
      </c>
      <c r="BU415" s="25">
        <f>IF(B6=13,IF(OR(G415=1,I415=1),0,IF(E415=D418,X415,[1]DB!BU415)),[1]DB!BU415)</f>
        <v>0</v>
      </c>
      <c r="BV415" s="25">
        <f>IF(B6=13,IF(OR(G415=1,I415=1),0,IF(E415=D418,AD415,[1]DB!BV415)),[1]DB!BV415)</f>
        <v>-1</v>
      </c>
      <c r="BW415" s="25">
        <f>IF(B6=13,IF(OR(G415=1,I415=1),0,IF(E415=D419,R415,[1]DB!BW415)),[1]DB!BW415)</f>
        <v>6</v>
      </c>
      <c r="BX415" s="25">
        <f>IF(B6=13,IF(OR(G415=1,I415=1),0,IF(E415=D419,U415,[1]DB!BX415)),[1]DB!BX415)</f>
        <v>6</v>
      </c>
      <c r="BY415" s="25">
        <f>IF(B6=13,IF(OR(G415=1,I415=1),0,IF(E415=D419,X415,[1]DB!BY415)),[1]DB!BY415)</f>
        <v>1</v>
      </c>
      <c r="BZ415" s="25">
        <f>IF(B6=13,IF(OR(G415=1,I415=1),0,IF(E415=D419,AD415,[1]DB!BZ415)),[1]DB!BZ415)</f>
        <v>1</v>
      </c>
      <c r="CA415" s="25">
        <f>(RANK(Y415,Y408:Y419,1)*169)+(RANK(S415,S408:S419,1)*13)+RANK(V415,V408:V419,0)</f>
        <v>381</v>
      </c>
      <c r="CB415" s="25">
        <f>RANK(CA415,CA408:CA419,1)</f>
        <v>3</v>
      </c>
      <c r="CC415" s="25">
        <f>IF(CB415=CB408,AE415,0)+IF(CB415=CB409,AI415,0)+IF(CB415=CB410,AM415,0)+IF(CB415=CB411,AQ415,0)+IF(CB415=CB412,AU415,0)+IF(CB415=CB413,AY415,0)+IF(CB415=CB414,BC415,0)+IF(CB415=CB415,BG415,0)+IF(CB415=CB416,BK415,0)+IF(CB415=CB417,BO415,0)+IF(CB415=CB418,BS415,0)+IF(CB415=CB419,BW415,0)</f>
        <v>0</v>
      </c>
      <c r="CD415" s="25">
        <f>IF(CB415=CB408,AF415,0)+IF(CB415=CB409,AJ415,0)+IF(CB415=CB410,AN415,0)+IF(CB415=CB411,AR415,0)+IF(CB415=CB412,AV415,0)+IF(CB415=CB413,AZ415,0)+IF(CB415=CB414,BD415,0)+IF(CB415=CB415,BH415,0)+IF(CB415=CB416,BL415,0)+IF(CB415=CB417,BP415,0)+IF(CB415=CB418,BT415,0)+IF(CB415=CB419,BX415,0)</f>
        <v>0</v>
      </c>
      <c r="CE415" s="25">
        <f>IF(CB415=CB408,AG415,0)+IF(CB415=CB409,AK415,0)+IF(CB415=CB410,AO415,0)+IF(CB415=CB411,AS415,0)+IF(CB415=CB412,AW415,0)+IF(CB415=CB413,BA415,0)+IF(CB415=CB414,BE415,0)+IF(CB415=CB415,BI415,0)+IF(CB415=CB416,BM415,0)+IF(CB415=CB417,BQ415,0)+IF(CB415=CB418,BU415,0)+IF(CB415=CB419,BY415,0)</f>
        <v>0</v>
      </c>
      <c r="CF415" s="25">
        <f>(RANK(CE415,CE408:CE419,1)*169)+(RANK(CC415,CC408:CC419,1)*13)+RANK(CD415,CD408:CD419,0)</f>
        <v>183</v>
      </c>
      <c r="CG415" s="25">
        <f>CB415+(RANK(CF415,CF408:CF419,1)*0.01)</f>
        <v>3.01</v>
      </c>
      <c r="CH415" s="25">
        <f>IF(COUNTIF(CG408:CG419,CG415)=2,IF(CG415=CG408,1,0)+IF(CG415=CG409,2,0)+IF(CG415=CG410,3,0)+IF(CG415=CG411,4,0)+IF(CG415=CG412,5,0)+IF(CG415=CG413,6,0)+IF(CG415=CG414,7,0)+IF(CG415=CG415,8,0)+IF(CG415=CG416,9,0)+IF(CG415=CG417,10,0)+IF(CG415=CG418,11,0)+IF(CG415=CG419,12,0)-8,0)</f>
        <v>0</v>
      </c>
      <c r="CI415" s="25">
        <f t="shared" si="59"/>
        <v>0</v>
      </c>
      <c r="CJ415" s="25">
        <f t="shared" si="60"/>
        <v>3.01</v>
      </c>
      <c r="CK415" s="25">
        <f>(RANK(CJ415,CJ408:CJ419,1)*17850625)+(RANK(K415,K408:K419,0)*274625)+(RANK(M415,M408:M419,0)*4225)+(RANK(AC415,AC408:AC419,1)*65)+RANK(C415,C408:C419,0)</f>
        <v>53835731</v>
      </c>
      <c r="CL415" s="25">
        <f>RANK(CK415,CK408:CK419,0)</f>
        <v>10</v>
      </c>
    </row>
    <row r="416" spans="1:90" x14ac:dyDescent="0.15">
      <c r="A416" s="25" t="str">
        <f>[1]DB!A416</f>
        <v>Cottee</v>
      </c>
      <c r="B416" s="25" t="str">
        <f>[1]DB!B416</f>
        <v>Cottee (9)</v>
      </c>
      <c r="C416" s="25">
        <f>[1]DB!C416</f>
        <v>8</v>
      </c>
      <c r="D416" s="25">
        <f t="shared" si="56"/>
        <v>9</v>
      </c>
      <c r="E416" s="25">
        <f t="shared" si="61"/>
        <v>10</v>
      </c>
      <c r="F416" s="25">
        <f>[1]DB!G416</f>
        <v>0</v>
      </c>
      <c r="G416" s="25">
        <f>IF(B6=13,DGET(A11:K75,"Dis E",V530:V531),F416)</f>
        <v>0</v>
      </c>
      <c r="H416" s="25">
        <f>[1]DB!I416</f>
        <v>0</v>
      </c>
      <c r="I416" s="25">
        <f>IF(B6=13,DGET(A11:K75,"Udm E",V530:V531),H416)</f>
        <v>0</v>
      </c>
      <c r="J416" s="25">
        <f>[1]DB!K416</f>
        <v>0</v>
      </c>
      <c r="K416" s="25">
        <f>IF(B6=13,DGET(A11:K75,"MR E",V530:V531),J416)</f>
        <v>0</v>
      </c>
      <c r="L416" s="25">
        <f>[1]DB!M416</f>
        <v>0</v>
      </c>
      <c r="M416" s="25">
        <f>IF(B6=13,DGET(A11:K75,"Res E",V530:V531),L416)</f>
        <v>0</v>
      </c>
      <c r="N416" s="25">
        <f>[1]DB!O416</f>
        <v>9</v>
      </c>
      <c r="O416" s="25">
        <f>IF(B6=13,IF(AND(G416=0,I416=0),N416+1,0),N416)</f>
        <v>10</v>
      </c>
      <c r="P416" s="25">
        <f>[1]DB!S416</f>
        <v>58</v>
      </c>
      <c r="Q416" s="25">
        <f>IF(A416="",0,DGET(A11:AF75,"Total",V530:V531))</f>
        <v>5</v>
      </c>
      <c r="R416" s="25">
        <f>IF(A416="",0,DGET(A11:AF75,"ES N",V530:V531))</f>
        <v>5</v>
      </c>
      <c r="S416" s="25">
        <f>IF(B6=13,IF(OR(G416=1,I416=1),0,P416+R416),P416)</f>
        <v>63</v>
      </c>
      <c r="T416" s="25">
        <f>[1]DB!V416</f>
        <v>60</v>
      </c>
      <c r="U416" s="25">
        <f>IF(A416="",0,DGET(A407:Q419,"Total N",V546:V547))</f>
        <v>6</v>
      </c>
      <c r="V416" s="25">
        <f>IF(B6=13,IF(OR(G416=1,I416=1),0,T416+U416),T416)</f>
        <v>66</v>
      </c>
      <c r="W416" s="25">
        <f>[1]DB!Y416</f>
        <v>10</v>
      </c>
      <c r="X416" s="25">
        <f t="shared" si="57"/>
        <v>0</v>
      </c>
      <c r="Y416" s="25">
        <f>IF(B6=13,IF(OR(G416=1,I416=1),0,W416+X416),W416)</f>
        <v>10</v>
      </c>
      <c r="Z416" s="25">
        <f>[1]DB!AC416</f>
        <v>8</v>
      </c>
      <c r="AA416" s="25">
        <f>IF(A416="",0,DGET(A11:AF75,"BU Pl.",V530:V531))</f>
        <v>27</v>
      </c>
      <c r="AB416" s="25">
        <f t="shared" si="58"/>
        <v>1763</v>
      </c>
      <c r="AC416" s="25">
        <f>IF(B6=13,RANK(AB416,AB408:AB419,1),Z416)</f>
        <v>3</v>
      </c>
      <c r="AD416" s="25">
        <f>IF(B6=13,IF(AA416&gt;DGET(A407:AC419,"BU N",V546:V547),1,IF(AA416=DGET(A407:AC419,"BU N",V546:V547),0,-1)),0)</f>
        <v>-1</v>
      </c>
      <c r="AE416" s="25">
        <f>IF(B6=13,IF(OR(G416=1,I416=1),0,IF(E416=D408,R416,[1]DB!AE416)),[1]DB!AE416)</f>
        <v>5</v>
      </c>
      <c r="AF416" s="25">
        <f>IF(B6=13,IF(OR(G416=1,I416=1),0,IF(E416=D408,U416,[1]DB!AF416)),[1]DB!AF416)</f>
        <v>5</v>
      </c>
      <c r="AG416" s="25">
        <f>IF(B6=13,IF(OR(G416=1,I416=1),0,IF(E416=D408,X416,[1]DB!AG416)),[1]DB!AG416)</f>
        <v>1</v>
      </c>
      <c r="AH416" s="25">
        <f>IF(B6=13,IF(OR(G416=1,I416=1),0,IF(E416=D408,AD416,[1]DB!AH416)),[1]DB!AH416)</f>
        <v>-1</v>
      </c>
      <c r="AI416" s="25">
        <f>IF(B6=13,IF(OR(G416=1,I416=1),0,IF(E416=D409,R416,[1]DB!AI416)),[1]DB!AI416)</f>
        <v>9</v>
      </c>
      <c r="AJ416" s="25">
        <f>IF(B6=13,IF(OR(G416=1,I416=1),0,IF(E416=D409,U416,[1]DB!AJ416)),[1]DB!AJ416)</f>
        <v>8</v>
      </c>
      <c r="AK416" s="25">
        <f>IF(B6=13,IF(OR(G416=1,I416=1),0,IF(E416=D409,X416,[1]DB!AK416)),[1]DB!AK416)</f>
        <v>3</v>
      </c>
      <c r="AL416" s="25">
        <f>IF(B6=13,IF(OR(G416=1,I416=1),0,IF(E416=D409,AD416,[1]DB!AL416)),[1]DB!AL416)</f>
        <v>1</v>
      </c>
      <c r="AM416" s="25">
        <f>IF(B6=13,IF(OR(G416=1,I416=1),0,IF(E416=D410,R416,[1]DB!AM416)),[1]DB!AM416)</f>
        <v>6</v>
      </c>
      <c r="AN416" s="25">
        <f>IF(B6=13,IF(OR(G416=1,I416=1),0,IF(E416=D410,U416,[1]DB!AN416)),[1]DB!AN416)</f>
        <v>7</v>
      </c>
      <c r="AO416" s="25">
        <f>IF(B6=13,IF(OR(G416=1,I416=1),0,IF(E416=D410,X416,[1]DB!AO416)),[1]DB!AO416)</f>
        <v>0</v>
      </c>
      <c r="AP416" s="25">
        <f>IF(B6=13,IF(OR(G416=1,I416=1),0,IF(E416=D410,AD416,[1]DB!AP416)),[1]DB!AP416)</f>
        <v>-1</v>
      </c>
      <c r="AQ416" s="25">
        <f>IF(B6=13,IF(OR(G416=1,I416=1),0,IF(E416=D411,R416,[1]DB!AQ416)),[1]DB!AQ416)</f>
        <v>8</v>
      </c>
      <c r="AR416" s="25">
        <f>IF(B6=13,IF(OR(G416=1,I416=1),0,IF(E416=D411,U416,[1]DB!AR416)),[1]DB!AR416)</f>
        <v>8</v>
      </c>
      <c r="AS416" s="25">
        <f>IF(B6=13,IF(OR(G416=1,I416=1),0,IF(E416=D411,X416,[1]DB!AS416)),[1]DB!AS416)</f>
        <v>1</v>
      </c>
      <c r="AT416" s="25">
        <f>IF(B6=13,IF(OR(G416=1,I416=1),0,IF(E416=D411,AD416,[1]DB!AT416)),[1]DB!AT416)</f>
        <v>0</v>
      </c>
      <c r="AU416" s="25">
        <f>IF(B6=13,IF(OR(G416=1,I416=1),0,IF(E416=D412,R416,[1]DB!AU416)),[1]DB!AU416)</f>
        <v>6</v>
      </c>
      <c r="AV416" s="25">
        <f>IF(B6=13,IF(OR(G416=1,I416=1),0,IF(E416=D412,U416,[1]DB!AV416)),[1]DB!AV416)</f>
        <v>7</v>
      </c>
      <c r="AW416" s="25">
        <f>IF(B6=13,IF(OR(G416=1,I416=1),0,IF(E416=D412,X416,[1]DB!AW416)),[1]DB!AW416)</f>
        <v>0</v>
      </c>
      <c r="AX416" s="25">
        <f>IF(B6=13,IF(OR(G416=1,I416=1),0,IF(E416=D412,AD416,[1]DB!AX416)),[1]DB!AX416)</f>
        <v>-1</v>
      </c>
      <c r="AY416" s="25">
        <f>IF(B6=13,IF(OR(G416=1,I416=1),0,IF(E416=D413,R416,[1]DB!AY416)),[1]DB!AY416)</f>
        <v>6</v>
      </c>
      <c r="AZ416" s="25">
        <f>IF(B6=13,IF(OR(G416=1,I416=1),0,IF(E416=D413,U416,[1]DB!AZ416)),[1]DB!AZ416)</f>
        <v>6</v>
      </c>
      <c r="BA416" s="25">
        <f>IF(B6=13,IF(OR(G416=1,I416=1),0,IF(E416=D413,X416,[1]DB!BA416)),[1]DB!BA416)</f>
        <v>1</v>
      </c>
      <c r="BB416" s="25">
        <f>IF(B6=13,IF(OR(G416=1,I416=1),0,IF(E416=D413,AD416,[1]DB!BB416)),[1]DB!BB416)</f>
        <v>-1</v>
      </c>
      <c r="BC416" s="25">
        <f>IF(B6=13,IF(OR(G416=1,I416=1),0,IF(E416=D414,R416,[1]DB!BC416)),[1]DB!BC416)</f>
        <v>8</v>
      </c>
      <c r="BD416" s="25">
        <f>IF(B6=13,IF(OR(G416=1,I416=1),0,IF(E416=D414,U416,[1]DB!BD416)),[1]DB!BD416)</f>
        <v>7</v>
      </c>
      <c r="BE416" s="25">
        <f>IF(B6=13,IF(OR(G416=1,I416=1),0,IF(E416=D414,X416,[1]DB!BE416)),[1]DB!BE416)</f>
        <v>3</v>
      </c>
      <c r="BF416" s="25">
        <f>IF(B6=13,IF(OR(G416=1,I416=1),0,IF(E416=D414,AD416,[1]DB!BF416)),[1]DB!BF416)</f>
        <v>1</v>
      </c>
      <c r="BG416" s="25">
        <f>IF(B6=13,IF(OR(G416=1,I416=1),0,IF(E416=D415,R416,[1]DB!BG416)),[1]DB!BG416)</f>
        <v>6</v>
      </c>
      <c r="BH416" s="25">
        <f>IF(B6=13,IF(OR(G416=1,I416=1),0,IF(E416=D415,U416,[1]DB!BH416)),[1]DB!BH416)</f>
        <v>6</v>
      </c>
      <c r="BI416" s="25">
        <f>IF(B6=13,IF(OR(G416=1,I416=1),0,IF(E416=D415,X416,[1]DB!BI416)),[1]DB!BI416)</f>
        <v>1</v>
      </c>
      <c r="BJ416" s="25">
        <f>IF(B6=13,IF(OR(G416=1,I416=1),0,IF(E416=D415,AD416,[1]DB!BJ416)),[1]DB!BJ416)</f>
        <v>1</v>
      </c>
      <c r="BK416" s="25">
        <f>IF(B6=13,IF(OR(G416=1,I416=1),0,IF(E416=D416,R416,[1]DB!BK416)),[1]DB!BK416)</f>
        <v>0</v>
      </c>
      <c r="BL416" s="25">
        <f>IF(B6=13,IF(OR(G416=1,I416=1),0,IF(E416=D416,U416,[1]DB!BL416)),[1]DB!BL416)</f>
        <v>0</v>
      </c>
      <c r="BM416" s="25">
        <f>IF(B6=13,IF(OR(G416=1,I416=1),0,IF(E416=D416,X416,[1]DB!BM416)),[1]DB!BM416)</f>
        <v>0</v>
      </c>
      <c r="BN416" s="25">
        <f>IF(B6=13,IF(OR(G416=1,I416=1),0,IF(E416=D416,AD416,[1]DB!BN416)),[1]DB!BN416)</f>
        <v>0</v>
      </c>
      <c r="BO416" s="25">
        <f>IF(B6=13,IF(OR(G416=1,I416=1),0,IF(E416=D417,R416,[1]DB!BO416)),[1]DB!BO416)</f>
        <v>4</v>
      </c>
      <c r="BP416" s="25">
        <f>IF(B6=13,IF(OR(G416=1,I416=1),0,IF(E416=D417,U416,[1]DB!BP416)),[1]DB!BP416)</f>
        <v>6</v>
      </c>
      <c r="BQ416" s="25">
        <f>IF(B6=13,IF(OR(G416=1,I416=1),0,IF(E416=D417,X416,[1]DB!BQ416)),[1]DB!BQ416)</f>
        <v>0</v>
      </c>
      <c r="BR416" s="25">
        <f>IF(B6=13,IF(OR(G416=1,I416=1),0,IF(E416=D417,AD416,[1]DB!BR416)),[1]DB!BR416)</f>
        <v>-1</v>
      </c>
      <c r="BS416" s="25">
        <f>IF(B6=13,IF(OR(G416=1,I416=1),0,IF(E416=D418,R416,[1]DB!BS416)),[1]DB!BS416)</f>
        <v>5</v>
      </c>
      <c r="BT416" s="25">
        <f>IF(B6=13,IF(OR(G416=1,I416=1),0,IF(E416=D418,U416,[1]DB!BT416)),[1]DB!BT416)</f>
        <v>6</v>
      </c>
      <c r="BU416" s="25">
        <f>IF(B6=13,IF(OR(G416=1,I416=1),0,IF(E416=D418,X416,[1]DB!BU416)),[1]DB!BU416)</f>
        <v>0</v>
      </c>
      <c r="BV416" s="25">
        <f>IF(B6=13,IF(OR(G416=1,I416=1),0,IF(E416=D418,AD416,[1]DB!BV416)),[1]DB!BV416)</f>
        <v>-1</v>
      </c>
      <c r="BW416" s="25">
        <f>IF(B6=13,IF(OR(G416=1,I416=1),0,IF(E416=D419,R416,[1]DB!BW416)),[1]DB!BW416)</f>
        <v>0</v>
      </c>
      <c r="BX416" s="25">
        <f>IF(B6=13,IF(OR(G416=1,I416=1),0,IF(E416=D419,U416,[1]DB!BX416)),[1]DB!BX416)</f>
        <v>0</v>
      </c>
      <c r="BY416" s="25">
        <f>IF(B6=13,IF(OR(G416=1,I416=1),0,IF(E416=D419,X416,[1]DB!BY416)),[1]DB!BY416)</f>
        <v>0</v>
      </c>
      <c r="BZ416" s="25">
        <f>IF(B6=13,IF(OR(G416=1,I416=1),0,IF(E416=D419,AD416,[1]DB!BZ416)),[1]DB!BZ416)</f>
        <v>0</v>
      </c>
      <c r="CA416" s="25">
        <f>(RANK(Y416,Y408:Y419,1)*169)+(RANK(S416,S408:S419,1)*13)+RANK(V416,V408:V419,0)</f>
        <v>912</v>
      </c>
      <c r="CB416" s="25">
        <f>RANK(CA416,CA408:CA419,1)</f>
        <v>5</v>
      </c>
      <c r="CC416" s="25">
        <f>IF(CB416=CB408,AE416,0)+IF(CB416=CB409,AI416,0)+IF(CB416=CB410,AM416,0)+IF(CB416=CB411,AQ416,0)+IF(CB416=CB412,AU416,0)+IF(CB416=CB413,AY416,0)+IF(CB416=CB414,BC416,0)+IF(CB416=CB415,BG416,0)+IF(CB416=CB416,BK416,0)+IF(CB416=CB417,BO416,0)+IF(CB416=CB418,BS416,0)+IF(CB416=CB419,BW416,0)</f>
        <v>0</v>
      </c>
      <c r="CD416" s="25">
        <f>IF(CB416=CB408,AF416,0)+IF(CB416=CB409,AJ416,0)+IF(CB416=CB410,AN416,0)+IF(CB416=CB411,AR416,0)+IF(CB416=CB412,AV416,0)+IF(CB416=CB413,AZ416,0)+IF(CB416=CB414,BD416,0)+IF(CB416=CB415,BH416,0)+IF(CB416=CB416,BL416,0)+IF(CB416=CB417,BP416,0)+IF(CB416=CB418,BT416,0)+IF(CB416=CB419,BX416,0)</f>
        <v>0</v>
      </c>
      <c r="CE416" s="25">
        <f>IF(CB416=CB408,AG416,0)+IF(CB416=CB409,AK416,0)+IF(CB416=CB410,AO416,0)+IF(CB416=CB411,AS416,0)+IF(CB416=CB412,AW416,0)+IF(CB416=CB413,BA416,0)+IF(CB416=CB414,BE416,0)+IF(CB416=CB415,BI416,0)+IF(CB416=CB416,BM416,0)+IF(CB416=CB417,BQ416,0)+IF(CB416=CB418,BU416,0)+IF(CB416=CB419,BY416,0)</f>
        <v>0</v>
      </c>
      <c r="CF416" s="25">
        <f>(RANK(CE416,CE408:CE419,1)*169)+(RANK(CC416,CC408:CC419,1)*13)+RANK(CD416,CD408:CD419,0)</f>
        <v>183</v>
      </c>
      <c r="CG416" s="25">
        <f>CB416+(RANK(CF416,CF408:CF419,1)*0.01)</f>
        <v>5.01</v>
      </c>
      <c r="CH416" s="25">
        <f>IF(COUNTIF(CG408:CG419,CG416)=2,IF(CG416=CG408,1,0)+IF(CG416=CG409,2,0)+IF(CG416=CG410,3,0)+IF(CG416=CG411,4,0)+IF(CG416=CG412,5,0)+IF(CG416=CG413,6,0)+IF(CG416=CG414,7,0)+IF(CG416=CG415,8,0)+IF(CG416=CG416,9,0)+IF(CG416=CG417,10,0)+IF(CG416=CG418,11,0)+IF(CG416=CG419,12,0)-9,0)</f>
        <v>0</v>
      </c>
      <c r="CI416" s="25">
        <f t="shared" si="59"/>
        <v>0</v>
      </c>
      <c r="CJ416" s="25">
        <f t="shared" si="60"/>
        <v>5.01</v>
      </c>
      <c r="CK416" s="25">
        <f>(RANK(CJ416,CJ408:CJ419,1)*17850625)+(RANK(K416,K408:K419,0)*274625)+(RANK(M416,M408:M419,0)*4225)+(RANK(AC416,AC408:AC419,1)*65)+RANK(C416,C408:C419,0)</f>
        <v>89536406</v>
      </c>
      <c r="CL416" s="25">
        <f>RANK(CK416,CK408:CK419,0)</f>
        <v>8</v>
      </c>
    </row>
    <row r="417" spans="1:90" x14ac:dyDescent="0.15">
      <c r="A417" s="25" t="str">
        <f>[1]DB!A417</f>
        <v>Select</v>
      </c>
      <c r="B417" s="25" t="str">
        <f>[1]DB!B417</f>
        <v>Select (9)</v>
      </c>
      <c r="C417" s="25">
        <f>[1]DB!C417</f>
        <v>44</v>
      </c>
      <c r="D417" s="25">
        <f t="shared" si="56"/>
        <v>6</v>
      </c>
      <c r="E417" s="25">
        <f t="shared" si="61"/>
        <v>5</v>
      </c>
      <c r="F417" s="25">
        <f>[1]DB!G417</f>
        <v>0</v>
      </c>
      <c r="G417" s="25">
        <f>IF(B6=13,DGET(A11:K75,"Dis E",W530:W531),F417)</f>
        <v>0</v>
      </c>
      <c r="H417" s="25">
        <f>[1]DB!I417</f>
        <v>0</v>
      </c>
      <c r="I417" s="25">
        <f>IF(B6=13,DGET(A11:K75,"Udm E",W530:W531),H417)</f>
        <v>0</v>
      </c>
      <c r="J417" s="25">
        <f>[1]DB!K417</f>
        <v>0</v>
      </c>
      <c r="K417" s="25">
        <f>IF(B6=13,DGET(A11:K75,"MR E",W530:W531),J417)</f>
        <v>0</v>
      </c>
      <c r="L417" s="25">
        <f>[1]DB!M417</f>
        <v>0</v>
      </c>
      <c r="M417" s="25">
        <f>IF(B6=13,DGET(A11:K75,"Res E",W530:W531),L417)</f>
        <v>0</v>
      </c>
      <c r="N417" s="25">
        <f>[1]DB!O417</f>
        <v>9</v>
      </c>
      <c r="O417" s="25">
        <f>IF(B6=13,IF(AND(G417=0,I417=0),N417+1,0),N417)</f>
        <v>10</v>
      </c>
      <c r="P417" s="25">
        <f>[1]DB!S417</f>
        <v>62</v>
      </c>
      <c r="Q417" s="25">
        <f>IF(A417="",0,DGET(A11:AF75,"Total",W530:W531))</f>
        <v>6</v>
      </c>
      <c r="R417" s="25">
        <f>IF(A417="",0,DGET(A11:AF75,"ES N",W530:W531))</f>
        <v>6</v>
      </c>
      <c r="S417" s="25">
        <f>IF(B6=13,IF(OR(G417=1,I417=1),0,P417+R417),P417)</f>
        <v>68</v>
      </c>
      <c r="T417" s="25">
        <f>[1]DB!V417</f>
        <v>58</v>
      </c>
      <c r="U417" s="25">
        <f>IF(A417="",0,DGET(A407:Q419,"Total N",W546:W547))</f>
        <v>6</v>
      </c>
      <c r="V417" s="25">
        <f>IF(B6=13,IF(OR(G417=1,I417=1),0,T417+U417),T417)</f>
        <v>64</v>
      </c>
      <c r="W417" s="25">
        <f>[1]DB!Y417</f>
        <v>16</v>
      </c>
      <c r="X417" s="25">
        <f t="shared" si="57"/>
        <v>1</v>
      </c>
      <c r="Y417" s="25">
        <f>IF(B6=13,IF(OR(G417=1,I417=1),0,W417+X417),W417)</f>
        <v>17</v>
      </c>
      <c r="Z417" s="25">
        <f>[1]DB!AC417</f>
        <v>12</v>
      </c>
      <c r="AA417" s="25">
        <f>IF(A417="",0,DGET(A11:AF75,"BU Pl.",W530:W531))</f>
        <v>50</v>
      </c>
      <c r="AB417" s="25">
        <f t="shared" si="58"/>
        <v>3262</v>
      </c>
      <c r="AC417" s="25">
        <f>IF(B6=13,RANK(AB417,AB408:AB419,1),Z417)</f>
        <v>7</v>
      </c>
      <c r="AD417" s="25">
        <f>IF(B6=13,IF(AA417&gt;DGET(A407:AC419,"BU N",W546:W547),1,IF(AA417=DGET(A407:AC419,"BU N",W546:W547),0,-1)),0)</f>
        <v>-1</v>
      </c>
      <c r="AE417" s="25">
        <f>IF(B6=13,IF(OR(G417=1,I417=1),0,IF(E417=D408,R417,[1]DB!AE417)),[1]DB!AE417)</f>
        <v>8</v>
      </c>
      <c r="AF417" s="25">
        <f>IF(B6=13,IF(OR(G417=1,I417=1),0,IF(E417=D408,U417,[1]DB!AF417)),[1]DB!AF417)</f>
        <v>7</v>
      </c>
      <c r="AG417" s="25">
        <f>IF(B6=13,IF(OR(G417=1,I417=1),0,IF(E417=D408,X417,[1]DB!AG417)),[1]DB!AG417)</f>
        <v>3</v>
      </c>
      <c r="AH417" s="25">
        <f>IF(B6=13,IF(OR(G417=1,I417=1),0,IF(E417=D408,AD417,[1]DB!AH417)),[1]DB!AH417)</f>
        <v>1</v>
      </c>
      <c r="AI417" s="25">
        <f>IF(B6=13,IF(OR(G417=1,I417=1),0,IF(E417=D409,R417,[1]DB!AI417)),[1]DB!AI417)</f>
        <v>8</v>
      </c>
      <c r="AJ417" s="25">
        <f>IF(B6=13,IF(OR(G417=1,I417=1),0,IF(E417=D409,U417,[1]DB!AJ417)),[1]DB!AJ417)</f>
        <v>7</v>
      </c>
      <c r="AK417" s="25">
        <f>IF(B6=13,IF(OR(G417=1,I417=1),0,IF(E417=D409,X417,[1]DB!AK417)),[1]DB!AK417)</f>
        <v>3</v>
      </c>
      <c r="AL417" s="25">
        <f>IF(B6=13,IF(OR(G417=1,I417=1),0,IF(E417=D409,AD417,[1]DB!AL417)),[1]DB!AL417)</f>
        <v>1</v>
      </c>
      <c r="AM417" s="25">
        <f>IF(B6=13,IF(OR(G417=1,I417=1),0,IF(E417=D410,R417,[1]DB!AM417)),[1]DB!AM417)</f>
        <v>9</v>
      </c>
      <c r="AN417" s="25">
        <f>IF(B6=13,IF(OR(G417=1,I417=1),0,IF(E417=D410,U417,[1]DB!AN417)),[1]DB!AN417)</f>
        <v>8</v>
      </c>
      <c r="AO417" s="25">
        <f>IF(B6=13,IF(OR(G417=1,I417=1),0,IF(E417=D410,X417,[1]DB!AO417)),[1]DB!AO417)</f>
        <v>3</v>
      </c>
      <c r="AP417" s="25">
        <f>IF(B6=13,IF(OR(G417=1,I417=1),0,IF(E417=D410,AD417,[1]DB!AP417)),[1]DB!AP417)</f>
        <v>1</v>
      </c>
      <c r="AQ417" s="25">
        <f>IF(B6=13,IF(OR(G417=1,I417=1),0,IF(E417=D411,R417,[1]DB!AQ417)),[1]DB!AQ417)</f>
        <v>6</v>
      </c>
      <c r="AR417" s="25">
        <f>IF(B6=13,IF(OR(G417=1,I417=1),0,IF(E417=D411,U417,[1]DB!AR417)),[1]DB!AR417)</f>
        <v>7</v>
      </c>
      <c r="AS417" s="25">
        <f>IF(B6=13,IF(OR(G417=1,I417=1),0,IF(E417=D411,X417,[1]DB!AS417)),[1]DB!AS417)</f>
        <v>0</v>
      </c>
      <c r="AT417" s="25">
        <f>IF(B6=13,IF(OR(G417=1,I417=1),0,IF(E417=D411,AD417,[1]DB!AT417)),[1]DB!AT417)</f>
        <v>-1</v>
      </c>
      <c r="AU417" s="25">
        <f>IF(B6=13,IF(OR(G417=1,I417=1),0,IF(E417=D412,R417,[1]DB!AU417)),[1]DB!AU417)</f>
        <v>6</v>
      </c>
      <c r="AV417" s="25">
        <f>IF(B6=13,IF(OR(G417=1,I417=1),0,IF(E417=D412,U417,[1]DB!AV417)),[1]DB!AV417)</f>
        <v>6</v>
      </c>
      <c r="AW417" s="25">
        <f>IF(B6=13,IF(OR(G417=1,I417=1),0,IF(E417=D412,X417,[1]DB!AW417)),[1]DB!AW417)</f>
        <v>1</v>
      </c>
      <c r="AX417" s="25">
        <f>IF(B6=13,IF(OR(G417=1,I417=1),0,IF(E417=D412,AD417,[1]DB!AX417)),[1]DB!AX417)</f>
        <v>-1</v>
      </c>
      <c r="AY417" s="25">
        <f>IF(B6=13,IF(OR(G417=1,I417=1),0,IF(E417=D413,R417,[1]DB!AY417)),[1]DB!AY417)</f>
        <v>7</v>
      </c>
      <c r="AZ417" s="25">
        <f>IF(B6=13,IF(OR(G417=1,I417=1),0,IF(E417=D413,U417,[1]DB!AZ417)),[1]DB!AZ417)</f>
        <v>5</v>
      </c>
      <c r="BA417" s="25">
        <f>IF(B6=13,IF(OR(G417=1,I417=1),0,IF(E417=D413,X417,[1]DB!BA417)),[1]DB!BA417)</f>
        <v>3</v>
      </c>
      <c r="BB417" s="25">
        <f>IF(B6=13,IF(OR(G417=1,I417=1),0,IF(E417=D413,AD417,[1]DB!BB417)),[1]DB!BB417)</f>
        <v>1</v>
      </c>
      <c r="BC417" s="25">
        <f>IF(B6=13,IF(OR(G417=1,I417=1),0,IF(E417=D414,R417,[1]DB!BC417)),[1]DB!BC417)</f>
        <v>0</v>
      </c>
      <c r="BD417" s="25">
        <f>IF(B6=13,IF(OR(G417=1,I417=1),0,IF(E417=D414,U417,[1]DB!BD417)),[1]DB!BD417)</f>
        <v>0</v>
      </c>
      <c r="BE417" s="25">
        <f>IF(B6=13,IF(OR(G417=1,I417=1),0,IF(E417=D414,X417,[1]DB!BE417)),[1]DB!BE417)</f>
        <v>0</v>
      </c>
      <c r="BF417" s="25">
        <f>IF(B6=13,IF(OR(G417=1,I417=1),0,IF(E417=D414,AD417,[1]DB!BF417)),[1]DB!BF417)</f>
        <v>0</v>
      </c>
      <c r="BG417" s="25">
        <f>IF(B6=13,IF(OR(G417=1,I417=1),0,IF(E417=D415,R417,[1]DB!BG417)),[1]DB!BG417)</f>
        <v>6</v>
      </c>
      <c r="BH417" s="25">
        <f>IF(B6=13,IF(OR(G417=1,I417=1),0,IF(E417=D415,U417,[1]DB!BH417)),[1]DB!BH417)</f>
        <v>6</v>
      </c>
      <c r="BI417" s="25">
        <f>IF(B6=13,IF(OR(G417=1,I417=1),0,IF(E417=D415,X417,[1]DB!BI417)),[1]DB!BI417)</f>
        <v>1</v>
      </c>
      <c r="BJ417" s="25">
        <f>IF(B6=13,IF(OR(G417=1,I417=1),0,IF(E417=D415,AD417,[1]DB!BJ417)),[1]DB!BJ417)</f>
        <v>-1</v>
      </c>
      <c r="BK417" s="25">
        <f>IF(B6=13,IF(OR(G417=1,I417=1),0,IF(E417=D416,R417,[1]DB!BK417)),[1]DB!BK417)</f>
        <v>6</v>
      </c>
      <c r="BL417" s="25">
        <f>IF(B6=13,IF(OR(G417=1,I417=1),0,IF(E417=D416,U417,[1]DB!BL417)),[1]DB!BL417)</f>
        <v>4</v>
      </c>
      <c r="BM417" s="25">
        <f>IF(B6=13,IF(OR(G417=1,I417=1),0,IF(E417=D416,X417,[1]DB!BM417)),[1]DB!BM417)</f>
        <v>3</v>
      </c>
      <c r="BN417" s="25">
        <f>IF(B6=13,IF(OR(G417=1,I417=1),0,IF(E417=D416,AD417,[1]DB!BN417)),[1]DB!BN417)</f>
        <v>1</v>
      </c>
      <c r="BO417" s="25">
        <f>IF(B6=13,IF(OR(G417=1,I417=1),0,IF(E417=D417,R417,[1]DB!BO417)),[1]DB!BO417)</f>
        <v>0</v>
      </c>
      <c r="BP417" s="25">
        <f>IF(B6=13,IF(OR(G417=1,I417=1),0,IF(E417=D417,U417,[1]DB!BP417)),[1]DB!BP417)</f>
        <v>0</v>
      </c>
      <c r="BQ417" s="25">
        <f>IF(B6=13,IF(OR(G417=1,I417=1),0,IF(E417=D417,X417,[1]DB!BQ417)),[1]DB!BQ417)</f>
        <v>0</v>
      </c>
      <c r="BR417" s="25">
        <f>IF(B6=13,IF(OR(G417=1,I417=1),0,IF(E417=D417,AD417,[1]DB!BR417)),[1]DB!BR417)</f>
        <v>0</v>
      </c>
      <c r="BS417" s="25">
        <f>IF(B6=13,IF(OR(G417=1,I417=1),0,IF(E417=D418,R417,[1]DB!BS417)),[1]DB!BS417)</f>
        <v>6</v>
      </c>
      <c r="BT417" s="25">
        <f>IF(B6=13,IF(OR(G417=1,I417=1),0,IF(E417=D418,U417,[1]DB!BT417)),[1]DB!BT417)</f>
        <v>7</v>
      </c>
      <c r="BU417" s="25">
        <f>IF(B6=13,IF(OR(G417=1,I417=1),0,IF(E417=D418,X417,[1]DB!BU417)),[1]DB!BU417)</f>
        <v>0</v>
      </c>
      <c r="BV417" s="25">
        <f>IF(B6=13,IF(OR(G417=1,I417=1),0,IF(E417=D418,AD417,[1]DB!BV417)),[1]DB!BV417)</f>
        <v>-1</v>
      </c>
      <c r="BW417" s="25">
        <f>IF(B6=13,IF(OR(G417=1,I417=1),0,IF(E417=D419,R417,[1]DB!BW417)),[1]DB!BW417)</f>
        <v>6</v>
      </c>
      <c r="BX417" s="25">
        <f>IF(B6=13,IF(OR(G417=1,I417=1),0,IF(E417=D419,U417,[1]DB!BX417)),[1]DB!BX417)</f>
        <v>7</v>
      </c>
      <c r="BY417" s="25">
        <f>IF(B6=13,IF(OR(G417=1,I417=1),0,IF(E417=D419,X417,[1]DB!BY417)),[1]DB!BY417)</f>
        <v>0</v>
      </c>
      <c r="BZ417" s="25">
        <f>IF(B6=13,IF(OR(G417=1,I417=1),0,IF(E417=D419,AD417,[1]DB!BZ417)),[1]DB!BZ417)</f>
        <v>-1</v>
      </c>
      <c r="CA417" s="25">
        <f>(RANK(Y417,Y408:Y419,1)*169)+(RANK(S417,S408:S419,1)*13)+RANK(V417,V408:V419,0)</f>
        <v>1644</v>
      </c>
      <c r="CB417" s="25">
        <f>RANK(CA417,CA408:CA419,1)</f>
        <v>10</v>
      </c>
      <c r="CC417" s="25">
        <f>IF(CB417=CB408,AE417,0)+IF(CB417=CB409,AI417,0)+IF(CB417=CB410,AM417,0)+IF(CB417=CB411,AQ417,0)+IF(CB417=CB412,AU417,0)+IF(CB417=CB413,AY417,0)+IF(CB417=CB414,BC417,0)+IF(CB417=CB415,BG417,0)+IF(CB417=CB416,BK417,0)+IF(CB417=CB417,BO417,0)+IF(CB417=CB418,BS417,0)+IF(CB417=CB419,BW417,0)</f>
        <v>0</v>
      </c>
      <c r="CD417" s="25">
        <f>IF(CB417=CB408,AF417,0)+IF(CB417=CB409,AJ417,0)+IF(CB417=CB410,AN417,0)+IF(CB417=CB411,AR417,0)+IF(CB417=CB412,AV417,0)+IF(CB417=CB413,AZ417,0)+IF(CB417=CB414,BD417,0)+IF(CB417=CB415,BH417,0)+IF(CB417=CB416,BL417,0)+IF(CB417=CB417,BP417,0)+IF(CB417=CB418,BT417,0)+IF(CB417=CB419,BX417,0)</f>
        <v>0</v>
      </c>
      <c r="CE417" s="25">
        <f>IF(CB417=CB408,AG417,0)+IF(CB417=CB409,AK417,0)+IF(CB417=CB410,AO417,0)+IF(CB417=CB411,AS417,0)+IF(CB417=CB412,AW417,0)+IF(CB417=CB413,BA417,0)+IF(CB417=CB414,BE417,0)+IF(CB417=CB415,BI417,0)+IF(CB417=CB416,BM417,0)+IF(CB417=CB417,BQ417,0)+IF(CB417=CB418,BU417,0)+IF(CB417=CB419,BY417,0)</f>
        <v>0</v>
      </c>
      <c r="CF417" s="25">
        <f>(RANK(CE417,CE408:CE419,1)*169)+(RANK(CC417,CC408:CC419,1)*13)+RANK(CD417,CD408:CD419,0)</f>
        <v>183</v>
      </c>
      <c r="CG417" s="25">
        <f>CB417+(RANK(CF417,CF408:CF419,1)*0.01)</f>
        <v>10.01</v>
      </c>
      <c r="CH417" s="25">
        <f>IF(COUNTIF(CG408:CG419,CG417)=2,IF(CG417=CG408,1,0)+IF(CG417=CG409,2,0)+IF(CG417=CG410,3,0)+IF(CG417=CG411,4,0)+IF(CG417=CG412,5,0)+IF(CG417=CG413,6,0)+IF(CG417=CG414,7,0)+IF(CG417=CG415,8,0)+IF(CG417=CG416,9,0)+IF(CG417=CG417,10,0)+IF(CG417=CG418,11,0)+IF(CG417=CG419,12,0)-10,0)</f>
        <v>0</v>
      </c>
      <c r="CI417" s="25">
        <f t="shared" si="59"/>
        <v>0</v>
      </c>
      <c r="CJ417" s="25">
        <f t="shared" si="60"/>
        <v>10.01</v>
      </c>
      <c r="CK417" s="25">
        <f>(RANK(CJ417,CJ408:CJ419,1)*17850625)+(RANK(K417,K408:K419,0)*274625)+(RANK(M417,M408:M419,0)*4225)+(RANK(AC417,AC408:AC419,1)*65)+RANK(C417,C408:C419,0)</f>
        <v>178789783</v>
      </c>
      <c r="CL417" s="25">
        <f>RANK(CK417,CK408:CK419,0)</f>
        <v>3</v>
      </c>
    </row>
    <row r="418" spans="1:90" x14ac:dyDescent="0.15">
      <c r="A418" s="25" t="str">
        <f>[1]DB!A418</f>
        <v>SPVK</v>
      </c>
      <c r="B418" s="25" t="str">
        <f>[1]DB!B418</f>
        <v>SPVK (9)</v>
      </c>
      <c r="C418" s="25">
        <f>[1]DB!C418</f>
        <v>45</v>
      </c>
      <c r="D418" s="25">
        <f t="shared" si="56"/>
        <v>10</v>
      </c>
      <c r="E418" s="25">
        <f t="shared" si="61"/>
        <v>9</v>
      </c>
      <c r="F418" s="25">
        <f>[1]DB!G418</f>
        <v>0</v>
      </c>
      <c r="G418" s="25">
        <f>IF(B6=13,DGET(A11:K75,"Dis E",X530:X531),F418)</f>
        <v>0</v>
      </c>
      <c r="H418" s="25">
        <f>[1]DB!I418</f>
        <v>0</v>
      </c>
      <c r="I418" s="25">
        <f>IF(B6=13,DGET(A11:K75,"Udm E",X530:X531),H418)</f>
        <v>0</v>
      </c>
      <c r="J418" s="25">
        <f>[1]DB!K418</f>
        <v>0</v>
      </c>
      <c r="K418" s="25">
        <f>IF(B6=13,DGET(A11:K75,"MR E",X530:X531),J418)</f>
        <v>0</v>
      </c>
      <c r="L418" s="25">
        <f>[1]DB!M418</f>
        <v>0</v>
      </c>
      <c r="M418" s="25">
        <f>IF(B6=13,DGET(A11:K75,"Res E",X530:X531),L418)</f>
        <v>0</v>
      </c>
      <c r="N418" s="25">
        <f>[1]DB!O418</f>
        <v>9</v>
      </c>
      <c r="O418" s="25">
        <f>IF(B6=13,IF(AND(G418=0,I418=0),N418+1,0),N418)</f>
        <v>10</v>
      </c>
      <c r="P418" s="25">
        <f>[1]DB!S418</f>
        <v>63</v>
      </c>
      <c r="Q418" s="25">
        <f>IF(A418="",0,DGET(A11:AF75,"Total",X530:X531))</f>
        <v>6</v>
      </c>
      <c r="R418" s="25">
        <f>IF(A418="",0,DGET(A11:AF75,"ES N",X530:X531))</f>
        <v>6</v>
      </c>
      <c r="S418" s="25">
        <f>IF(B6=13,IF(OR(G418=1,I418=1),0,P418+R418),P418)</f>
        <v>69</v>
      </c>
      <c r="T418" s="25">
        <f>[1]DB!V418</f>
        <v>56</v>
      </c>
      <c r="U418" s="25">
        <f>IF(A418="",0,DGET(A407:Q419,"Total N",X546:X547))</f>
        <v>5</v>
      </c>
      <c r="V418" s="25">
        <f>IF(B6=13,IF(OR(G418=1,I418=1),0,T418+U418),T418)</f>
        <v>61</v>
      </c>
      <c r="W418" s="25">
        <f>[1]DB!Y418</f>
        <v>19</v>
      </c>
      <c r="X418" s="25">
        <f t="shared" si="57"/>
        <v>3</v>
      </c>
      <c r="Y418" s="25">
        <f>IF(B6=13,IF(OR(G418=1,I418=1),0,W418+X418),W418)</f>
        <v>22</v>
      </c>
      <c r="Z418" s="25">
        <f>[1]DB!AC418</f>
        <v>6</v>
      </c>
      <c r="AA418" s="25">
        <f>IF(A418="",0,DGET(A11:AF75,"BU Pl.",X530:X531))</f>
        <v>52</v>
      </c>
      <c r="AB418" s="25">
        <f t="shared" si="58"/>
        <v>3386</v>
      </c>
      <c r="AC418" s="25">
        <f>IF(B6=13,RANK(AB418,AB408:AB419,1),Z418)</f>
        <v>10</v>
      </c>
      <c r="AD418" s="25">
        <f>IF(B6=13,IF(AA418&gt;DGET(A407:AC419,"BU N",X546:X547),1,IF(AA418=DGET(A407:AC419,"BU N",X546:X547),0,-1)),0)</f>
        <v>1</v>
      </c>
      <c r="AE418" s="25">
        <f>IF(B6=13,IF(OR(G418=1,I418=1),0,IF(E418=D408,R418,[1]DB!AE418)),[1]DB!AE418)</f>
        <v>6</v>
      </c>
      <c r="AF418" s="25">
        <f>IF(B6=13,IF(OR(G418=1,I418=1),0,IF(E418=D408,U418,[1]DB!AF418)),[1]DB!AF418)</f>
        <v>6</v>
      </c>
      <c r="AG418" s="25">
        <f>IF(B6=13,IF(OR(G418=1,I418=1),0,IF(E418=D408,X418,[1]DB!AG418)),[1]DB!AG418)</f>
        <v>1</v>
      </c>
      <c r="AH418" s="25">
        <f>IF(B6=13,IF(OR(G418=1,I418=1),0,IF(E418=D408,AD418,[1]DB!AH418)),[1]DB!AH418)</f>
        <v>-1</v>
      </c>
      <c r="AI418" s="25">
        <f>IF(B6=13,IF(OR(G418=1,I418=1),0,IF(E418=D409,R418,[1]DB!AI418)),[1]DB!AI418)</f>
        <v>0</v>
      </c>
      <c r="AJ418" s="25">
        <f>IF(B6=13,IF(OR(G418=1,I418=1),0,IF(E418=D409,U418,[1]DB!AJ418)),[1]DB!AJ418)</f>
        <v>0</v>
      </c>
      <c r="AK418" s="25">
        <f>IF(B6=13,IF(OR(G418=1,I418=1),0,IF(E418=D409,X418,[1]DB!AK418)),[1]DB!AK418)</f>
        <v>0</v>
      </c>
      <c r="AL418" s="25">
        <f>IF(B6=13,IF(OR(G418=1,I418=1),0,IF(E418=D409,AD418,[1]DB!AL418)),[1]DB!AL418)</f>
        <v>0</v>
      </c>
      <c r="AM418" s="25">
        <f>IF(B6=13,IF(OR(G418=1,I418=1),0,IF(E418=D410,R418,[1]DB!AM418)),[1]DB!AM418)</f>
        <v>8</v>
      </c>
      <c r="AN418" s="25">
        <f>IF(B6=13,IF(OR(G418=1,I418=1),0,IF(E418=D410,U418,[1]DB!AN418)),[1]DB!AN418)</f>
        <v>6</v>
      </c>
      <c r="AO418" s="25">
        <f>IF(B6=13,IF(OR(G418=1,I418=1),0,IF(E418=D410,X418,[1]DB!AO418)),[1]DB!AO418)</f>
        <v>3</v>
      </c>
      <c r="AP418" s="25">
        <f>IF(B6=13,IF(OR(G418=1,I418=1),0,IF(E418=D410,AD418,[1]DB!AP418)),[1]DB!AP418)</f>
        <v>1</v>
      </c>
      <c r="AQ418" s="25">
        <f>IF(B6=13,IF(OR(G418=1,I418=1),0,IF(E418=D411,R418,[1]DB!AQ418)),[1]DB!AQ418)</f>
        <v>7</v>
      </c>
      <c r="AR418" s="25">
        <f>IF(B6=13,IF(OR(G418=1,I418=1),0,IF(E418=D411,U418,[1]DB!AR418)),[1]DB!AR418)</f>
        <v>5</v>
      </c>
      <c r="AS418" s="25">
        <f>IF(B6=13,IF(OR(G418=1,I418=1),0,IF(E418=D411,X418,[1]DB!AS418)),[1]DB!AS418)</f>
        <v>3</v>
      </c>
      <c r="AT418" s="25">
        <f>IF(B6=13,IF(OR(G418=1,I418=1),0,IF(E418=D411,AD418,[1]DB!AT418)),[1]DB!AT418)</f>
        <v>1</v>
      </c>
      <c r="AU418" s="25">
        <f>IF(B6=13,IF(OR(G418=1,I418=1),0,IF(E418=D412,R418,[1]DB!AU418)),[1]DB!AU418)</f>
        <v>6</v>
      </c>
      <c r="AV418" s="25">
        <f>IF(B6=13,IF(OR(G418=1,I418=1),0,IF(E418=D412,U418,[1]DB!AV418)),[1]DB!AV418)</f>
        <v>8</v>
      </c>
      <c r="AW418" s="25">
        <f>IF(B6=13,IF(OR(G418=1,I418=1),0,IF(E418=D412,X418,[1]DB!AW418)),[1]DB!AW418)</f>
        <v>0</v>
      </c>
      <c r="AX418" s="25">
        <f>IF(B6=13,IF(OR(G418=1,I418=1),0,IF(E418=D412,AD418,[1]DB!AX418)),[1]DB!AX418)</f>
        <v>-1</v>
      </c>
      <c r="AY418" s="25">
        <f>IF(B6=13,IF(OR(G418=1,I418=1),0,IF(E418=D413,R418,[1]DB!AY418)),[1]DB!AY418)</f>
        <v>8</v>
      </c>
      <c r="AZ418" s="25">
        <f>IF(B6=13,IF(OR(G418=1,I418=1),0,IF(E418=D413,U418,[1]DB!AZ418)),[1]DB!AZ418)</f>
        <v>7</v>
      </c>
      <c r="BA418" s="25">
        <f>IF(B6=13,IF(OR(G418=1,I418=1),0,IF(E418=D413,X418,[1]DB!BA418)),[1]DB!BA418)</f>
        <v>3</v>
      </c>
      <c r="BB418" s="25">
        <f>IF(B6=13,IF(OR(G418=1,I418=1),0,IF(E418=D413,AD418,[1]DB!BB418)),[1]DB!BB418)</f>
        <v>1</v>
      </c>
      <c r="BC418" s="25">
        <f>IF(B6=13,IF(OR(G418=1,I418=1),0,IF(E418=D414,R418,[1]DB!BC418)),[1]DB!BC418)</f>
        <v>8</v>
      </c>
      <c r="BD418" s="25">
        <f>IF(B6=13,IF(OR(G418=1,I418=1),0,IF(E418=D414,U418,[1]DB!BD418)),[1]DB!BD418)</f>
        <v>9</v>
      </c>
      <c r="BE418" s="25">
        <f>IF(B6=13,IF(OR(G418=1,I418=1),0,IF(E418=D414,X418,[1]DB!BE418)),[1]DB!BE418)</f>
        <v>0</v>
      </c>
      <c r="BF418" s="25">
        <f>IF(B6=13,IF(OR(G418=1,I418=1),0,IF(E418=D414,AD418,[1]DB!BF418)),[1]DB!BF418)</f>
        <v>-1</v>
      </c>
      <c r="BG418" s="25">
        <f>IF(B6=13,IF(OR(G418=1,I418=1),0,IF(E418=D415,R418,[1]DB!BG418)),[1]DB!BG418)</f>
        <v>6</v>
      </c>
      <c r="BH418" s="25">
        <f>IF(B6=13,IF(OR(G418=1,I418=1),0,IF(E418=D415,U418,[1]DB!BH418)),[1]DB!BH418)</f>
        <v>5</v>
      </c>
      <c r="BI418" s="25">
        <f>IF(B6=13,IF(OR(G418=1,I418=1),0,IF(E418=D415,X418,[1]DB!BI418)),[1]DB!BI418)</f>
        <v>3</v>
      </c>
      <c r="BJ418" s="25">
        <f>IF(B6=13,IF(OR(G418=1,I418=1),0,IF(E418=D415,AD418,[1]DB!BJ418)),[1]DB!BJ418)</f>
        <v>1</v>
      </c>
      <c r="BK418" s="25">
        <f>IF(B6=13,IF(OR(G418=1,I418=1),0,IF(E418=D416,R418,[1]DB!BK418)),[1]DB!BK418)</f>
        <v>6</v>
      </c>
      <c r="BL418" s="25">
        <f>IF(B6=13,IF(OR(G418=1,I418=1),0,IF(E418=D416,U418,[1]DB!BL418)),[1]DB!BL418)</f>
        <v>5</v>
      </c>
      <c r="BM418" s="25">
        <f>IF(B6=13,IF(OR(G418=1,I418=1),0,IF(E418=D416,X418,[1]DB!BM418)),[1]DB!BM418)</f>
        <v>3</v>
      </c>
      <c r="BN418" s="25">
        <f>IF(B6=13,IF(OR(G418=1,I418=1),0,IF(E418=D416,AD418,[1]DB!BN418)),[1]DB!BN418)</f>
        <v>1</v>
      </c>
      <c r="BO418" s="25">
        <f>IF(B6=13,IF(OR(G418=1,I418=1),0,IF(E418=D417,R418,[1]DB!BO418)),[1]DB!BO418)</f>
        <v>7</v>
      </c>
      <c r="BP418" s="25">
        <f>IF(B6=13,IF(OR(G418=1,I418=1),0,IF(E418=D417,U418,[1]DB!BP418)),[1]DB!BP418)</f>
        <v>6</v>
      </c>
      <c r="BQ418" s="25">
        <f>IF(B6=13,IF(OR(G418=1,I418=1),0,IF(E418=D417,X418,[1]DB!BQ418)),[1]DB!BQ418)</f>
        <v>3</v>
      </c>
      <c r="BR418" s="25">
        <f>IF(B6=13,IF(OR(G418=1,I418=1),0,IF(E418=D417,AD418,[1]DB!BR418)),[1]DB!BR418)</f>
        <v>1</v>
      </c>
      <c r="BS418" s="25">
        <f>IF(B6=13,IF(OR(G418=1,I418=1),0,IF(E418=D418,R418,[1]DB!BS418)),[1]DB!BS418)</f>
        <v>0</v>
      </c>
      <c r="BT418" s="25">
        <f>IF(B6=13,IF(OR(G418=1,I418=1),0,IF(E418=D418,U418,[1]DB!BT418)),[1]DB!BT418)</f>
        <v>0</v>
      </c>
      <c r="BU418" s="25">
        <f>IF(B6=13,IF(OR(G418=1,I418=1),0,IF(E418=D418,X418,[1]DB!BU418)),[1]DB!BU418)</f>
        <v>0</v>
      </c>
      <c r="BV418" s="25">
        <f>IF(B6=13,IF(OR(G418=1,I418=1),0,IF(E418=D418,AD418,[1]DB!BV418)),[1]DB!BV418)</f>
        <v>0</v>
      </c>
      <c r="BW418" s="25">
        <f>IF(B6=13,IF(OR(G418=1,I418=1),0,IF(E418=D419,R418,[1]DB!BW418)),[1]DB!BW418)</f>
        <v>7</v>
      </c>
      <c r="BX418" s="25">
        <f>IF(B6=13,IF(OR(G418=1,I418=1),0,IF(E418=D419,U418,[1]DB!BX418)),[1]DB!BX418)</f>
        <v>4</v>
      </c>
      <c r="BY418" s="25">
        <f>IF(B6=13,IF(OR(G418=1,I418=1),0,IF(E418=D419,X418,[1]DB!BY418)),[1]DB!BY418)</f>
        <v>3</v>
      </c>
      <c r="BZ418" s="25">
        <f>IF(B6=13,IF(OR(G418=1,I418=1),0,IF(E418=D419,AD418,[1]DB!BZ418)),[1]DB!BZ418)</f>
        <v>1</v>
      </c>
      <c r="CA418" s="25">
        <f>(RANK(Y418,Y408:Y419,1)*169)+(RANK(S418,S408:S419,1)*13)+RANK(V418,V408:V419,0)</f>
        <v>2183</v>
      </c>
      <c r="CB418" s="25">
        <f>RANK(CA418,CA408:CA419,1)</f>
        <v>12</v>
      </c>
      <c r="CC418" s="25">
        <f>IF(CB418=CB408,AE418,0)+IF(CB418=CB409,AI418,0)+IF(CB418=CB410,AM418,0)+IF(CB418=CB411,AQ418,0)+IF(CB418=CB412,AU418,0)+IF(CB418=CB413,AY418,0)+IF(CB418=CB414,BC418,0)+IF(CB418=CB415,BG418,0)+IF(CB418=CB416,BK418,0)+IF(CB418=CB417,BO418,0)+IF(CB418=CB418,BS418,0)+IF(CB418=CB419,BW418,0)</f>
        <v>0</v>
      </c>
      <c r="CD418" s="25">
        <f>IF(CB418=CB408,AF418,0)+IF(CB418=CB409,AJ418,0)+IF(CB418=CB410,AN418,0)+IF(CB418=CB411,AR418,0)+IF(CB418=CB412,AV418,0)+IF(CB418=CB413,AZ418,0)+IF(CB418=CB414,BD418,0)+IF(CB418=CB415,BH418,0)+IF(CB418=CB416,BL418,0)+IF(CB418=CB417,BP418,0)+IF(CB418=CB418,BT418,0)+IF(CB418=CB419,BX418,0)</f>
        <v>0</v>
      </c>
      <c r="CE418" s="25">
        <f>IF(CB418=CB408,AG418,0)+IF(CB418=CB409,AK418,0)+IF(CB418=CB410,AO418,0)+IF(CB418=CB411,AS418,0)+IF(CB418=CB412,AW418,0)+IF(CB418=CB413,BA418,0)+IF(CB418=CB414,BE418,0)+IF(CB418=CB415,BI418,0)+IF(CB418=CB416,BM418,0)+IF(CB418=CB417,BQ418,0)+IF(CB418=CB418,BU418,0)+IF(CB418=CB419,BY418,0)</f>
        <v>0</v>
      </c>
      <c r="CF418" s="25">
        <f>(RANK(CE418,CE408:CE419,1)*169)+(RANK(CC418,CC408:CC419,1)*13)+RANK(CD418,CD408:CD419,0)</f>
        <v>183</v>
      </c>
      <c r="CG418" s="25">
        <f>CB418+(RANK(CF418,CF408:CF419,1)*0.01)</f>
        <v>12.01</v>
      </c>
      <c r="CH418" s="25">
        <f>IF(COUNTIF(CG408:CG419,CG418)=2,IF(CG418=CG408,1,0)+IF(CG418=CG409,2,0)+IF(CG418=CG410,3,0)+IF(CG418=CG411,4,0)+IF(CG418=CG412,5,0)+IF(CG418=CG413,6,0)+IF(CG418=CG414,7,0)+IF(CG418=CG415,8,0)+IF(CG418=CG416,9,0)+IF(CG418=CG417,10,0)+IF(CG418=CG418,11,0)+IF(CG418=CG419,12,0)-11,0)</f>
        <v>0</v>
      </c>
      <c r="CI418" s="25">
        <f t="shared" si="59"/>
        <v>0</v>
      </c>
      <c r="CJ418" s="25">
        <f t="shared" si="60"/>
        <v>12.01</v>
      </c>
      <c r="CK418" s="25">
        <f>(RANK(CJ418,CJ408:CJ419,1)*17850625)+(RANK(K418,K408:K419,0)*274625)+(RANK(M418,M408:M419,0)*4225)+(RANK(AC418,AC408:AC419,1)*65)+RANK(C418,C408:C419,0)</f>
        <v>214491227</v>
      </c>
      <c r="CL418" s="25">
        <f>RANK(CK418,CK408:CK419,0)</f>
        <v>1</v>
      </c>
    </row>
    <row r="419" spans="1:90" x14ac:dyDescent="0.15">
      <c r="A419" s="25" t="str">
        <f>[1]DB!A419</f>
        <v>Anfield</v>
      </c>
      <c r="B419" s="25" t="str">
        <f>[1]DB!B419</f>
        <v>Anfield (9)</v>
      </c>
      <c r="C419" s="25">
        <f>[1]DB!C419</f>
        <v>3</v>
      </c>
      <c r="D419" s="25">
        <f t="shared" si="56"/>
        <v>8</v>
      </c>
      <c r="E419" s="25">
        <f t="shared" si="61"/>
        <v>7</v>
      </c>
      <c r="F419" s="25">
        <f>[1]DB!G419</f>
        <v>0</v>
      </c>
      <c r="G419" s="25">
        <f>IF(B6=13,DGET(A11:K75,"Dis E",Y530:Y531),F419)</f>
        <v>0</v>
      </c>
      <c r="H419" s="25">
        <f>[1]DB!I419</f>
        <v>0</v>
      </c>
      <c r="I419" s="25">
        <f>IF(B6=13,DGET(A11:K75,"Udm E",Y530:Y531),H419)</f>
        <v>0</v>
      </c>
      <c r="J419" s="25">
        <f>[1]DB!K419</f>
        <v>0</v>
      </c>
      <c r="K419" s="25">
        <f>IF(B6=13,DGET(A11:K75,"MR E",Y530:Y531),J419)</f>
        <v>0</v>
      </c>
      <c r="L419" s="25">
        <f>[1]DB!M419</f>
        <v>0</v>
      </c>
      <c r="M419" s="25">
        <f>IF(B6=13,DGET(A11:K75,"Res E",Y530:Y531),L419)</f>
        <v>0</v>
      </c>
      <c r="N419" s="25">
        <f>[1]DB!O419</f>
        <v>9</v>
      </c>
      <c r="O419" s="25">
        <f>IF(B6=13,IF(AND(G419=0,I419=0),N419+1,0),N419)</f>
        <v>10</v>
      </c>
      <c r="P419" s="25">
        <f>[1]DB!S419</f>
        <v>54</v>
      </c>
      <c r="Q419" s="25">
        <f>IF(A419="",0,DGET(A11:AF75,"Total",Y530:Y531))</f>
        <v>6</v>
      </c>
      <c r="R419" s="25">
        <f>IF(A419="",0,DGET(A11:AF75,"ES N",Y530:Y531))</f>
        <v>6</v>
      </c>
      <c r="S419" s="25">
        <f>IF(B6=13,IF(OR(G419=1,I419=1),0,P419+R419),P419)</f>
        <v>60</v>
      </c>
      <c r="T419" s="25">
        <f>[1]DB!V419</f>
        <v>60</v>
      </c>
      <c r="U419" s="25">
        <f>IF(A419="",0,DGET(A407:Q419,"Total N",Y546:Y547))</f>
        <v>5</v>
      </c>
      <c r="V419" s="25">
        <f>IF(B6=13,IF(OR(G419=1,I419=1),0,T419+U419),T419)</f>
        <v>65</v>
      </c>
      <c r="W419" s="25">
        <f>[1]DB!Y419</f>
        <v>9</v>
      </c>
      <c r="X419" s="25">
        <f t="shared" si="57"/>
        <v>3</v>
      </c>
      <c r="Y419" s="25">
        <f>IF(B6=13,IF(OR(G419=1,I419=1),0,W419+X419),W419)</f>
        <v>12</v>
      </c>
      <c r="Z419" s="25">
        <f>[1]DB!AC419</f>
        <v>1</v>
      </c>
      <c r="AA419" s="25">
        <f>IF(A419="",0,DGET(A11:AF75,"BU Pl.",Y530:Y531))</f>
        <v>52</v>
      </c>
      <c r="AB419" s="25">
        <f t="shared" si="58"/>
        <v>3381</v>
      </c>
      <c r="AC419" s="25">
        <f>IF(B6=13,RANK(AB419,AB408:AB419,1),Z419)</f>
        <v>8</v>
      </c>
      <c r="AD419" s="25">
        <f>IF(B6=13,IF(AA419&gt;DGET(A407:AC419,"BU N",Y546:Y547),1,IF(AA419=DGET(A407:AC419,"BU N",Y546:Y547),0,-1)),0)</f>
        <v>1</v>
      </c>
      <c r="AE419" s="25">
        <f>IF(B6=13,IF(OR(G419=1,I419=1),0,IF(E419=D408,R419,[1]DB!AE419)),[1]DB!AE419)</f>
        <v>8</v>
      </c>
      <c r="AF419" s="25">
        <f>IF(B6=13,IF(OR(G419=1,I419=1),0,IF(E419=D408,U419,[1]DB!AF419)),[1]DB!AF419)</f>
        <v>7</v>
      </c>
      <c r="AG419" s="25">
        <f>IF(B6=13,IF(OR(G419=1,I419=1),0,IF(E419=D408,X419,[1]DB!AG419)),[1]DB!AG419)</f>
        <v>3</v>
      </c>
      <c r="AH419" s="25">
        <f>IF(B6=13,IF(OR(G419=1,I419=1),0,IF(E419=D408,AD419,[1]DB!AH419)),[1]DB!AH419)</f>
        <v>1</v>
      </c>
      <c r="AI419" s="25">
        <f>IF(B6=13,IF(OR(G419=1,I419=1),0,IF(E419=D409,R419,[1]DB!AI419)),[1]DB!AI419)</f>
        <v>5</v>
      </c>
      <c r="AJ419" s="25">
        <f>IF(B6=13,IF(OR(G419=1,I419=1),0,IF(E419=D409,U419,[1]DB!AJ419)),[1]DB!AJ419)</f>
        <v>7</v>
      </c>
      <c r="AK419" s="25">
        <f>IF(B6=13,IF(OR(G419=1,I419=1),0,IF(E419=D409,X419,[1]DB!AK419)),[1]DB!AK419)</f>
        <v>0</v>
      </c>
      <c r="AL419" s="25">
        <f>IF(B6=13,IF(OR(G419=1,I419=1),0,IF(E419=D409,AD419,[1]DB!AL419)),[1]DB!AL419)</f>
        <v>-1</v>
      </c>
      <c r="AM419" s="25">
        <f>IF(B6=13,IF(OR(G419=1,I419=1),0,IF(E419=D410,R419,[1]DB!AM419)),[1]DB!AM419)</f>
        <v>7</v>
      </c>
      <c r="AN419" s="25">
        <f>IF(B6=13,IF(OR(G419=1,I419=1),0,IF(E419=D410,U419,[1]DB!AN419)),[1]DB!AN419)</f>
        <v>7</v>
      </c>
      <c r="AO419" s="25">
        <f>IF(B6=13,IF(OR(G419=1,I419=1),0,IF(E419=D410,X419,[1]DB!AO419)),[1]DB!AO419)</f>
        <v>1</v>
      </c>
      <c r="AP419" s="25">
        <f>IF(B6=13,IF(OR(G419=1,I419=1),0,IF(E419=D410,AD419,[1]DB!AP419)),[1]DB!AP419)</f>
        <v>-1</v>
      </c>
      <c r="AQ419" s="25">
        <f>IF(B6=13,IF(OR(G419=1,I419=1),0,IF(E419=D411,R419,[1]DB!AQ419)),[1]DB!AQ419)</f>
        <v>6</v>
      </c>
      <c r="AR419" s="25">
        <f>IF(B6=13,IF(OR(G419=1,I419=1),0,IF(E419=D411,U419,[1]DB!AR419)),[1]DB!AR419)</f>
        <v>6</v>
      </c>
      <c r="AS419" s="25">
        <f>IF(B6=13,IF(OR(G419=1,I419=1),0,IF(E419=D411,X419,[1]DB!AS419)),[1]DB!AS419)</f>
        <v>1</v>
      </c>
      <c r="AT419" s="25">
        <f>IF(B6=13,IF(OR(G419=1,I419=1),0,IF(E419=D411,AD419,[1]DB!AT419)),[1]DB!AT419)</f>
        <v>1</v>
      </c>
      <c r="AU419" s="25">
        <f>IF(B6=13,IF(OR(G419=1,I419=1),0,IF(E419=D412,R419,[1]DB!AU419)),[1]DB!AU419)</f>
        <v>7</v>
      </c>
      <c r="AV419" s="25">
        <f>IF(B6=13,IF(OR(G419=1,I419=1),0,IF(E419=D412,U419,[1]DB!AV419)),[1]DB!AV419)</f>
        <v>9</v>
      </c>
      <c r="AW419" s="25">
        <f>IF(B6=13,IF(OR(G419=1,I419=1),0,IF(E419=D412,X419,[1]DB!AW419)),[1]DB!AW419)</f>
        <v>0</v>
      </c>
      <c r="AX419" s="25">
        <f>IF(B6=13,IF(OR(G419=1,I419=1),0,IF(E419=D412,AD419,[1]DB!AX419)),[1]DB!AX419)</f>
        <v>-1</v>
      </c>
      <c r="AY419" s="25">
        <f>IF(B6=13,IF(OR(G419=1,I419=1),0,IF(E419=D413,R419,[1]DB!AY419)),[1]DB!AY419)</f>
        <v>4</v>
      </c>
      <c r="AZ419" s="25">
        <f>IF(B6=13,IF(OR(G419=1,I419=1),0,IF(E419=D413,U419,[1]DB!AZ419)),[1]DB!AZ419)</f>
        <v>5</v>
      </c>
      <c r="BA419" s="25">
        <f>IF(B6=13,IF(OR(G419=1,I419=1),0,IF(E419=D413,X419,[1]DB!BA419)),[1]DB!BA419)</f>
        <v>0</v>
      </c>
      <c r="BB419" s="25">
        <f>IF(B6=13,IF(OR(G419=1,I419=1),0,IF(E419=D413,AD419,[1]DB!BB419)),[1]DB!BB419)</f>
        <v>-1</v>
      </c>
      <c r="BC419" s="25">
        <f>IF(B6=13,IF(OR(G419=1,I419=1),0,IF(E419=D414,R419,[1]DB!BC419)),[1]DB!BC419)</f>
        <v>6</v>
      </c>
      <c r="BD419" s="25">
        <f>IF(B6=13,IF(OR(G419=1,I419=1),0,IF(E419=D414,U419,[1]DB!BD419)),[1]DB!BD419)</f>
        <v>5</v>
      </c>
      <c r="BE419" s="25">
        <f>IF(B6=13,IF(OR(G419=1,I419=1),0,IF(E419=D414,X419,[1]DB!BE419)),[1]DB!BE419)</f>
        <v>3</v>
      </c>
      <c r="BF419" s="25">
        <f>IF(B6=13,IF(OR(G419=1,I419=1),0,IF(E419=D414,AD419,[1]DB!BF419)),[1]DB!BF419)</f>
        <v>1</v>
      </c>
      <c r="BG419" s="25">
        <f>IF(B6=13,IF(OR(G419=1,I419=1),0,IF(E419=D415,R419,[1]DB!BG419)),[1]DB!BG419)</f>
        <v>6</v>
      </c>
      <c r="BH419" s="25">
        <f>IF(B6=13,IF(OR(G419=1,I419=1),0,IF(E419=D415,U419,[1]DB!BH419)),[1]DB!BH419)</f>
        <v>6</v>
      </c>
      <c r="BI419" s="25">
        <f>IF(B6=13,IF(OR(G419=1,I419=1),0,IF(E419=D415,X419,[1]DB!BI419)),[1]DB!BI419)</f>
        <v>1</v>
      </c>
      <c r="BJ419" s="25">
        <f>IF(B6=13,IF(OR(G419=1,I419=1),0,IF(E419=D415,AD419,[1]DB!BJ419)),[1]DB!BJ419)</f>
        <v>-1</v>
      </c>
      <c r="BK419" s="25">
        <f>IF(B6=13,IF(OR(G419=1,I419=1),0,IF(E419=D416,R419,[1]DB!BK419)),[1]DB!BK419)</f>
        <v>0</v>
      </c>
      <c r="BL419" s="25">
        <f>IF(B6=13,IF(OR(G419=1,I419=1),0,IF(E419=D416,U419,[1]DB!BL419)),[1]DB!BL419)</f>
        <v>0</v>
      </c>
      <c r="BM419" s="25">
        <f>IF(B6=13,IF(OR(G419=1,I419=1),0,IF(E419=D416,X419,[1]DB!BM419)),[1]DB!BM419)</f>
        <v>0</v>
      </c>
      <c r="BN419" s="25">
        <f>IF(B6=13,IF(OR(G419=1,I419=1),0,IF(E419=D416,AD419,[1]DB!BN419)),[1]DB!BN419)</f>
        <v>0</v>
      </c>
      <c r="BO419" s="25">
        <f>IF(B6=13,IF(OR(G419=1,I419=1),0,IF(E419=D417,R419,[1]DB!BO419)),[1]DB!BO419)</f>
        <v>7</v>
      </c>
      <c r="BP419" s="25">
        <f>IF(B6=13,IF(OR(G419=1,I419=1),0,IF(E419=D417,U419,[1]DB!BP419)),[1]DB!BP419)</f>
        <v>6</v>
      </c>
      <c r="BQ419" s="25">
        <f>IF(B6=13,IF(OR(G419=1,I419=1),0,IF(E419=D417,X419,[1]DB!BQ419)),[1]DB!BQ419)</f>
        <v>3</v>
      </c>
      <c r="BR419" s="25">
        <f>IF(B6=13,IF(OR(G419=1,I419=1),0,IF(E419=D417,AD419,[1]DB!BR419)),[1]DB!BR419)</f>
        <v>1</v>
      </c>
      <c r="BS419" s="25">
        <f>IF(B6=13,IF(OR(G419=1,I419=1),0,IF(E419=D418,R419,[1]DB!BS419)),[1]DB!BS419)</f>
        <v>4</v>
      </c>
      <c r="BT419" s="25">
        <f>IF(B6=13,IF(OR(G419=1,I419=1),0,IF(E419=D418,U419,[1]DB!BT419)),[1]DB!BT419)</f>
        <v>7</v>
      </c>
      <c r="BU419" s="25">
        <f>IF(B6=13,IF(OR(G419=1,I419=1),0,IF(E419=D418,X419,[1]DB!BU419)),[1]DB!BU419)</f>
        <v>0</v>
      </c>
      <c r="BV419" s="25">
        <f>IF(B6=13,IF(OR(G419=1,I419=1),0,IF(E419=D418,AD419,[1]DB!BV419)),[1]DB!BV419)</f>
        <v>-1</v>
      </c>
      <c r="BW419" s="25">
        <f>IF(B6=13,IF(OR(G419=1,I419=1),0,IF(E419=D419,R419,[1]DB!BW419)),[1]DB!BW419)</f>
        <v>0</v>
      </c>
      <c r="BX419" s="25">
        <f>IF(B6=13,IF(OR(G419=1,I419=1),0,IF(E419=D419,U419,[1]DB!BX419)),[1]DB!BX419)</f>
        <v>0</v>
      </c>
      <c r="BY419" s="25">
        <f>IF(B6=13,IF(OR(G419=1,I419=1),0,IF(E419=D419,X419,[1]DB!BY419)),[1]DB!BY419)</f>
        <v>0</v>
      </c>
      <c r="BZ419" s="25">
        <f>IF(B6=13,IF(OR(G419=1,I419=1),0,IF(E419=D419,AD419,[1]DB!BZ419)),[1]DB!BZ419)</f>
        <v>0</v>
      </c>
      <c r="CA419" s="25">
        <f>(RANK(Y419,Y408:Y419,1)*169)+(RANK(S419,S408:S419,1)*13)+RANK(V419,V408:V419,0)</f>
        <v>1031</v>
      </c>
      <c r="CB419" s="25">
        <f>RANK(CA419,CA408:CA419,1)</f>
        <v>6</v>
      </c>
      <c r="CC419" s="25">
        <f>IF(CB419=CB408,AE419,0)+IF(CB419=CB409,AI419,0)+IF(CB419=CB410,AM419,0)+IF(CB419=CB411,AQ419,0)+IF(CB419=CB412,AU419,0)+IF(CB419=CB413,AY419,0)+IF(CB419=CB414,BC419,0)+IF(CB419=CB415,BG419,0)+IF(CB419=CB416,BK419,0)+IF(CB419=CB417,BO419,0)+IF(CB419=CB418,BS419,0)+IF(CB419=CB419,BW419,0)</f>
        <v>0</v>
      </c>
      <c r="CD419" s="25">
        <f>IF(CB419=CB408,AF419,0)+IF(CB419=CB409,AJ419,0)+IF(CB419=CB410,AN419,0)+IF(CB419=CB411,AR419,0)+IF(CB419=CB412,AV419,0)+IF(CB419=CB413,AZ419,0)+IF(CB419=CB414,BD419,0)+IF(CB419=CB415,BH419,0)+IF(CB419=CB416,BL419,0)+IF(CB419=CB417,BP419,0)+IF(CB419=CB418,BT419,0)+IF(CB419=CB419,BX419,0)</f>
        <v>0</v>
      </c>
      <c r="CE419" s="25">
        <f>IF(CB419=CB408,AG419,0)+IF(CB419=CB409,AK419,0)+IF(CB419=CB410,AO419,0)+IF(CB419=CB411,AS419,0)+IF(CB419=CB412,AW419,0)+IF(CB419=CB413,BA419,0)+IF(CB419=CB414,BE419,0)+IF(CB419=CB415,BI419,0)+IF(CB419=CB416,BM419,0)+IF(CB419=CB417,BQ419,0)+IF(CB419=CB418,BU419,0)+IF(CB419=CB419,BY419,0)</f>
        <v>0</v>
      </c>
      <c r="CF419" s="25">
        <f>(RANK(CE419,CE408:CE419,1)*169)+(RANK(CC419,CC408:CC419,1)*13)+RANK(CD419,CD408:CD419,0)</f>
        <v>183</v>
      </c>
      <c r="CG419" s="25">
        <f>CB419+(RANK(CF419,CF408:CF419,1)*0.01)</f>
        <v>6.01</v>
      </c>
      <c r="CH419" s="25">
        <f>IF(COUNTIF(CG408:CG419,CG419)=2,IF(CG419=CG408,1,0)+IF(CG419=CG409,2,0)+IF(CG419=CG410,3,0)+IF(CG419=CG411,4,0)+IF(CG419=CG412,5,0)+IF(CG419=CG413,6,0)+IF(CG419=CG414,7,0)+IF(CG419=CG415,8,0)+IF(CG419=CG416,9,0)+IF(CG419=CG417,10,0)+IF(CG419=CG418,11,0)+IF(CG419=CG419,12,0)-12,0)</f>
        <v>0</v>
      </c>
      <c r="CI419" s="25">
        <f t="shared" si="59"/>
        <v>0</v>
      </c>
      <c r="CJ419" s="25">
        <f t="shared" si="60"/>
        <v>6.01</v>
      </c>
      <c r="CK419" s="25">
        <f>(RANK(CJ419,CJ408:CJ419,1)*17850625)+(RANK(K419,K408:K419,0)*274625)+(RANK(M419,M408:M419,0)*4225)+(RANK(AC419,AC408:AC419,1)*65)+RANK(C419,C408:C419,0)</f>
        <v>107387357</v>
      </c>
      <c r="CL419" s="25">
        <f>RANK(CK419,CK408:CK419,0)</f>
        <v>7</v>
      </c>
    </row>
    <row r="420" spans="1:90" x14ac:dyDescent="0.15">
      <c r="A420" s="25" t="s">
        <v>17</v>
      </c>
      <c r="B420" s="25" t="s">
        <v>86</v>
      </c>
      <c r="C420" s="25" t="s">
        <v>45</v>
      </c>
      <c r="D420" s="25" t="s">
        <v>102</v>
      </c>
      <c r="E420" s="25" t="s">
        <v>103</v>
      </c>
      <c r="F420" s="25" t="s">
        <v>87</v>
      </c>
      <c r="G420" s="25" t="s">
        <v>88</v>
      </c>
      <c r="H420" s="25" t="s">
        <v>89</v>
      </c>
      <c r="I420" s="25" t="s">
        <v>90</v>
      </c>
      <c r="J420" s="25" t="s">
        <v>91</v>
      </c>
      <c r="K420" s="25" t="s">
        <v>92</v>
      </c>
      <c r="L420" s="25" t="s">
        <v>93</v>
      </c>
      <c r="M420" s="25" t="s">
        <v>94</v>
      </c>
      <c r="N420" s="25" t="s">
        <v>95</v>
      </c>
      <c r="O420" s="25" t="s">
        <v>96</v>
      </c>
      <c r="P420" s="25" t="s">
        <v>78</v>
      </c>
      <c r="Q420" s="25" t="s">
        <v>104</v>
      </c>
      <c r="R420" s="25" t="s">
        <v>73</v>
      </c>
      <c r="S420" s="25" t="s">
        <v>97</v>
      </c>
      <c r="T420" s="25" t="s">
        <v>98</v>
      </c>
      <c r="U420" s="25" t="s">
        <v>105</v>
      </c>
      <c r="V420" s="25" t="s">
        <v>99</v>
      </c>
      <c r="W420" s="25" t="s">
        <v>100</v>
      </c>
      <c r="X420" s="25" t="s">
        <v>106</v>
      </c>
      <c r="Y420" s="25" t="s">
        <v>101</v>
      </c>
      <c r="Z420" s="25" t="s">
        <v>107</v>
      </c>
      <c r="AA420" s="25" t="s">
        <v>79</v>
      </c>
      <c r="AB420" s="25" t="s">
        <v>109</v>
      </c>
      <c r="AC420" s="25" t="s">
        <v>108</v>
      </c>
      <c r="AD420" s="25" t="s">
        <v>110</v>
      </c>
      <c r="AE420" s="175" t="str">
        <f>A421</f>
        <v>Benbo</v>
      </c>
      <c r="AF420" s="175"/>
      <c r="AG420" s="175"/>
      <c r="AH420" s="106"/>
      <c r="AI420" s="175" t="str">
        <f>A422</f>
        <v>Idskov</v>
      </c>
      <c r="AJ420" s="175"/>
      <c r="AK420" s="175"/>
      <c r="AL420" s="175"/>
      <c r="AM420" s="175" t="str">
        <f>A423</f>
        <v>Stoke</v>
      </c>
      <c r="AN420" s="175"/>
      <c r="AO420" s="175"/>
      <c r="AP420" s="175"/>
      <c r="AQ420" s="175" t="str">
        <f>A424</f>
        <v>Forest</v>
      </c>
      <c r="AR420" s="175"/>
      <c r="AS420" s="175"/>
      <c r="AT420" s="175"/>
      <c r="AU420" s="175" t="str">
        <f>A425</f>
        <v>Anderup</v>
      </c>
      <c r="AV420" s="175"/>
      <c r="AW420" s="175"/>
      <c r="AX420" s="175"/>
      <c r="AY420" s="175" t="str">
        <f>A426</f>
        <v>Lund</v>
      </c>
      <c r="AZ420" s="175"/>
      <c r="BA420" s="175"/>
      <c r="BB420" s="175"/>
      <c r="BC420" s="175" t="str">
        <f>A427</f>
        <v>Murer</v>
      </c>
      <c r="BD420" s="175"/>
      <c r="BE420" s="175"/>
      <c r="BF420" s="175"/>
      <c r="BG420" s="175" t="str">
        <f>A428</f>
        <v>Watson</v>
      </c>
      <c r="BH420" s="175"/>
      <c r="BI420" s="175"/>
      <c r="BJ420" s="175"/>
      <c r="BK420" s="175" t="str">
        <f>A429</f>
        <v>Steam</v>
      </c>
      <c r="BL420" s="175"/>
      <c r="BM420" s="175"/>
      <c r="BN420" s="175"/>
      <c r="BO420" s="175" t="str">
        <f>A430</f>
        <v>Laplace</v>
      </c>
      <c r="BP420" s="175"/>
      <c r="BQ420" s="175"/>
      <c r="BR420" s="175"/>
      <c r="BS420" s="175" t="str">
        <f>A431</f>
        <v>Futte</v>
      </c>
      <c r="BT420" s="175"/>
      <c r="BU420" s="175"/>
      <c r="BV420" s="175"/>
      <c r="BW420" s="175" t="str">
        <f>A432</f>
        <v>LPHJ</v>
      </c>
      <c r="BX420" s="175"/>
      <c r="BY420" s="175"/>
      <c r="BZ420" s="175"/>
      <c r="CA420" s="25" t="s">
        <v>111</v>
      </c>
      <c r="CB420" s="25" t="s">
        <v>112</v>
      </c>
      <c r="CC420" s="25" t="s">
        <v>25</v>
      </c>
      <c r="CD420" s="25" t="s">
        <v>26</v>
      </c>
      <c r="CE420" s="25" t="s">
        <v>113</v>
      </c>
      <c r="CF420" s="175" t="s">
        <v>114</v>
      </c>
      <c r="CG420" s="175"/>
      <c r="CH420" s="175">
        <v>2</v>
      </c>
      <c r="CI420" s="175"/>
      <c r="CJ420" s="106"/>
      <c r="CL420" s="25" t="s">
        <v>115</v>
      </c>
    </row>
    <row r="421" spans="1:90" x14ac:dyDescent="0.15">
      <c r="A421" s="25" t="str">
        <f>[1]DB!A421</f>
        <v>Benbo</v>
      </c>
      <c r="B421" s="25" t="str">
        <f>[1]DB!B421</f>
        <v>Benbo (10)</v>
      </c>
      <c r="C421" s="25">
        <f>[1]DB!C421</f>
        <v>5</v>
      </c>
      <c r="D421" s="25">
        <f>D408</f>
        <v>1</v>
      </c>
      <c r="E421" s="25">
        <f>IF(EVEN(D421)=D421,D421-1,D421+1)</f>
        <v>2</v>
      </c>
      <c r="F421" s="25">
        <f>[1]DB!G421</f>
        <v>0</v>
      </c>
      <c r="G421" s="25">
        <f>IF(B6=13,DGET(A11:K75,"Dis E",N532:N533),F421)</f>
        <v>0</v>
      </c>
      <c r="H421" s="25">
        <f>[1]DB!I421</f>
        <v>0</v>
      </c>
      <c r="I421" s="25">
        <f>IF(B6=13,DGET(A11:K75,"Udm E",N532:N533),H421)</f>
        <v>0</v>
      </c>
      <c r="J421" s="25">
        <f>[1]DB!K421</f>
        <v>0</v>
      </c>
      <c r="K421" s="25">
        <f>IF(B6=13,DGET(A11:K75,"MR E",N532:N533),J421)</f>
        <v>0</v>
      </c>
      <c r="L421" s="25">
        <f>[1]DB!M421</f>
        <v>1</v>
      </c>
      <c r="M421" s="25">
        <f>IF(B6=13,DGET(A11:K75,"Res E",N532:N533),L421)</f>
        <v>1</v>
      </c>
      <c r="N421" s="25">
        <f>[1]DB!O421</f>
        <v>9</v>
      </c>
      <c r="O421" s="25">
        <f>IF(B6=13,IF(AND(G421=0,I421=0),N421+1,0),N421)</f>
        <v>10</v>
      </c>
      <c r="P421" s="25">
        <f>[1]DB!S421</f>
        <v>68</v>
      </c>
      <c r="Q421" s="25">
        <f>IF(A421="",0,DGET(A11:AF75,"Total",N532:N533))</f>
        <v>6</v>
      </c>
      <c r="R421" s="25">
        <f>IF(A421="",0,DGET(A11:AF75,"ES N",N532:N533))</f>
        <v>6</v>
      </c>
      <c r="S421" s="25">
        <f>IF(B6=13,IF(OR(G421=1,I421=1),0,P421+R421),P421)</f>
        <v>74</v>
      </c>
      <c r="T421" s="25">
        <f>[1]DB!V421</f>
        <v>63</v>
      </c>
      <c r="U421" s="25">
        <f>IF(A421="",0,DGET(A420:Q432,"Total N",N546:N547))</f>
        <v>5</v>
      </c>
      <c r="V421" s="25">
        <f>IF(B6=13,IF(OR(G421=1,I421=1),0,T421+U421),T421)</f>
        <v>68</v>
      </c>
      <c r="W421" s="25">
        <f>[1]DB!Y421</f>
        <v>13</v>
      </c>
      <c r="X421" s="25">
        <f>IF(OR(G421=1,I421=1,J421&lt;&gt;K421),0,IF(R421&gt;U421,3,IF(R421=U421,1,0)))</f>
        <v>3</v>
      </c>
      <c r="Y421" s="25">
        <f>IF(B6=13,IF(OR(G421=1,I421=1),0,W421+X421),W421)</f>
        <v>16</v>
      </c>
      <c r="Z421" s="25">
        <f>[1]DB!AC421</f>
        <v>6</v>
      </c>
      <c r="AA421" s="25">
        <f>IF(A421="",0,DGET(A11:AF75,"BU Pl.",N532:N533))</f>
        <v>52</v>
      </c>
      <c r="AB421" s="25">
        <f>(AA421*65)+Z421</f>
        <v>3386</v>
      </c>
      <c r="AC421" s="25">
        <f>IF(B6=13,RANK(AB421,AB421:AB432,1),Z421)</f>
        <v>11</v>
      </c>
      <c r="AD421" s="25">
        <f>IF(B6=13,IF(AA421&gt;DGET(A420:AC432,"BU N",N546:N547),1,IF(AA421=DGET(A420:AC432,"BU N",N546:N547),0,-1)),0)</f>
        <v>1</v>
      </c>
      <c r="AE421" s="25">
        <f>IF(B6=13,IF(OR(G421=1,I421=1),0,IF(E421=D421,R421,[1]DB!AE421)),[1]DB!AE421)</f>
        <v>0</v>
      </c>
      <c r="AF421" s="25">
        <f>IF(B6=13,IF(OR(G421=1,I421=1),0,IF(E421=D421,U421,[1]DB!AF421)),[1]DB!AF421)</f>
        <v>0</v>
      </c>
      <c r="AG421" s="25">
        <f>IF(B6=13,IF(OR(G421=1,I421=1),0,IF(E421=D421,X421,[1]DB!AG421)),[1]DB!AG421)</f>
        <v>0</v>
      </c>
      <c r="AH421" s="25">
        <f>IF(B6=13,IF(OR(G421=1,I421=1),0,IF(E421=D421,AD421,[1]DB!AH421)),[1]DB!AH421)</f>
        <v>0</v>
      </c>
      <c r="AI421" s="25">
        <f>IF(B6=13,IF(OR(G421=1,I421=1),0,IF(E421=D422,R421,[1]DB!AI421)),[1]DB!AI421)</f>
        <v>8</v>
      </c>
      <c r="AJ421" s="25">
        <f>IF(B6=13,IF(OR(G421=1,I421=1),0,IF(E421=D422,U421,[1]DB!AJ421)),[1]DB!AJ421)</f>
        <v>6</v>
      </c>
      <c r="AK421" s="25">
        <f>IF(B6=13,IF(OR(G421=1,I421=1),0,IF(E421=D422,X421,[1]DB!AK421)),[1]DB!AK421)</f>
        <v>3</v>
      </c>
      <c r="AL421" s="25">
        <f>IF(B6=13,IF(OR(G421=1,I421=1),0,IF(E421=D422,AD421,[1]DB!AL421)),[1]DB!AL421)</f>
        <v>1</v>
      </c>
      <c r="AM421" s="25">
        <f>IF(B6=13,IF(OR(G421=1,I421=1),0,IF(E421=D423,R421,[1]DB!AM421)),[1]DB!AM421)</f>
        <v>7</v>
      </c>
      <c r="AN421" s="25">
        <f>IF(B6=13,IF(OR(G421=1,I421=1),0,IF(E421=D423,U421,[1]DB!AN421)),[1]DB!AN421)</f>
        <v>7</v>
      </c>
      <c r="AO421" s="25">
        <f>IF(B6=13,IF(OR(G421=1,I421=1),0,IF(E421=D423,X421,[1]DB!AO421)),[1]DB!AO421)</f>
        <v>1</v>
      </c>
      <c r="AP421" s="25">
        <f>IF(B6=13,IF(OR(G421=1,I421=1),0,IF(E421=D423,AD421,[1]DB!AP421)),[1]DB!AP421)</f>
        <v>-1</v>
      </c>
      <c r="AQ421" s="25">
        <f>IF(B6=13,IF(OR(G421=1,I421=1),0,IF(E421=D424,R421,[1]DB!AQ421)),[1]DB!AQ421)</f>
        <v>0</v>
      </c>
      <c r="AR421" s="25">
        <f>IF(B6=13,IF(OR(G421=1,I421=1),0,IF(E421=D424,U421,[1]DB!AR421)),[1]DB!AR421)</f>
        <v>0</v>
      </c>
      <c r="AS421" s="25">
        <f>IF(B6=13,IF(OR(G421=1,I421=1),0,IF(E421=D424,X421,[1]DB!AS421)),[1]DB!AS421)</f>
        <v>0</v>
      </c>
      <c r="AT421" s="25">
        <f>IF(B6=13,IF(OR(G421=1,I421=1),0,IF(E421=D424,AD421,[1]DB!AT421)),[1]DB!AT421)</f>
        <v>0</v>
      </c>
      <c r="AU421" s="25">
        <f>IF(B6=13,IF(OR(G421=1,I421=1),0,IF(E421=D425,R421,[1]DB!AU421)),[1]DB!AU421)</f>
        <v>6</v>
      </c>
      <c r="AV421" s="25">
        <f>IF(B6=13,IF(OR(G421=1,I421=1),0,IF(E421=D425,U421,[1]DB!AV421)),[1]DB!AV421)</f>
        <v>6</v>
      </c>
      <c r="AW421" s="25">
        <f>IF(B6=13,IF(OR(G421=1,I421=1),0,IF(E421=D425,X421,[1]DB!AW421)),[1]DB!AW421)</f>
        <v>1</v>
      </c>
      <c r="AX421" s="25">
        <f>IF(B6=13,IF(OR(G421=1,I421=1),0,IF(E421=D425,AD421,[1]DB!AX421)),[1]DB!AX421)</f>
        <v>1</v>
      </c>
      <c r="AY421" s="25">
        <f>IF(B6=13,IF(OR(G421=1,I421=1),0,IF(E421=D426,R421,[1]DB!AY421)),[1]DB!AY421)</f>
        <v>6</v>
      </c>
      <c r="AZ421" s="25">
        <f>IF(B6=13,IF(OR(G421=1,I421=1),0,IF(E421=D426,U421,[1]DB!AZ421)),[1]DB!AZ421)</f>
        <v>5</v>
      </c>
      <c r="BA421" s="25">
        <f>IF(B6=13,IF(OR(G421=1,I421=1),0,IF(E421=D426,X421,[1]DB!BA421)),[1]DB!BA421)</f>
        <v>3</v>
      </c>
      <c r="BB421" s="25">
        <f>IF(B6=13,IF(OR(G421=1,I421=1),0,IF(E421=D426,AD421,[1]DB!BB421)),[1]DB!BB421)</f>
        <v>1</v>
      </c>
      <c r="BC421" s="25">
        <f>IF(B6=13,IF(OR(G421=1,I421=1),0,IF(E421=D427,R421,[1]DB!BC421)),[1]DB!BC421)</f>
        <v>8</v>
      </c>
      <c r="BD421" s="25">
        <f>IF(B6=13,IF(OR(G421=1,I421=1),0,IF(E421=D427,U421,[1]DB!BD421)),[1]DB!BD421)</f>
        <v>8</v>
      </c>
      <c r="BE421" s="25">
        <f>IF(B6=13,IF(OR(G421=1,I421=1),0,IF(E421=D427,X421,[1]DB!BE421)),[1]DB!BE421)</f>
        <v>1</v>
      </c>
      <c r="BF421" s="25">
        <f>IF(B6=13,IF(OR(G421=1,I421=1),0,IF(E421=D427,AD421,[1]DB!BF421)),[1]DB!BF421)</f>
        <v>0</v>
      </c>
      <c r="BG421" s="25">
        <f>IF(B6=13,IF(OR(G421=1,I421=1),0,IF(E421=D428,R421,[1]DB!BG421)),[1]DB!BG421)</f>
        <v>8</v>
      </c>
      <c r="BH421" s="25">
        <f>IF(B6=13,IF(OR(G421=1,I421=1),0,IF(E421=D428,U421,[1]DB!BH421)),[1]DB!BH421)</f>
        <v>9</v>
      </c>
      <c r="BI421" s="25">
        <f>IF(B6=13,IF(OR(G421=1,I421=1),0,IF(E421=D428,X421,[1]DB!BI421)),[1]DB!BI421)</f>
        <v>0</v>
      </c>
      <c r="BJ421" s="25">
        <f>IF(B6=13,IF(OR(G421=1,I421=1),0,IF(E421=D428,AD421,[1]DB!BJ421)),[1]DB!BJ421)</f>
        <v>-1</v>
      </c>
      <c r="BK421" s="25">
        <f>IF(B6=13,IF(OR(G421=1,I421=1),0,IF(E421=D429,R421,[1]DB!BK421)),[1]DB!BK421)</f>
        <v>6</v>
      </c>
      <c r="BL421" s="25">
        <f>IF(B6=13,IF(OR(G421=1,I421=1),0,IF(E421=D429,U421,[1]DB!BL421)),[1]DB!BL421)</f>
        <v>7</v>
      </c>
      <c r="BM421" s="25">
        <f>IF(B6=13,IF(OR(G421=1,I421=1),0,IF(E421=D429,X421,[1]DB!BM421)),[1]DB!BM421)</f>
        <v>0</v>
      </c>
      <c r="BN421" s="25">
        <f>IF(B6=13,IF(OR(G421=1,I421=1),0,IF(E421=D429,AD421,[1]DB!BN421)),[1]DB!BN421)</f>
        <v>-1</v>
      </c>
      <c r="BO421" s="25">
        <f>IF(B6=13,IF(OR(G421=1,I421=1),0,IF(E421=D430,R421,[1]DB!BO421)),[1]DB!BO421)</f>
        <v>8</v>
      </c>
      <c r="BP421" s="25">
        <f>IF(B6=13,IF(OR(G421=1,I421=1),0,IF(E421=D430,U421,[1]DB!BP421)),[1]DB!BP421)</f>
        <v>8</v>
      </c>
      <c r="BQ421" s="25">
        <f>IF(B6=13,IF(OR(G421=1,I421=1),0,IF(E421=D430,X421,[1]DB!BQ421)),[1]DB!BQ421)</f>
        <v>1</v>
      </c>
      <c r="BR421" s="25">
        <f>IF(B6=13,IF(OR(G421=1,I421=1),0,IF(E421=D430,AD421,[1]DB!BR421)),[1]DB!BR421)</f>
        <v>-1</v>
      </c>
      <c r="BS421" s="25">
        <f>IF(B6=13,IF(OR(G421=1,I421=1),0,IF(E421=D431,R421,[1]DB!BS421)),[1]DB!BS421)</f>
        <v>9</v>
      </c>
      <c r="BT421" s="25">
        <f>IF(B6=13,IF(OR(G421=1,I421=1),0,IF(E421=D431,U421,[1]DB!BT421)),[1]DB!BT421)</f>
        <v>6</v>
      </c>
      <c r="BU421" s="25">
        <f>IF(B6=13,IF(OR(G421=1,I421=1),0,IF(E421=D431,X421,[1]DB!BU421)),[1]DB!BU421)</f>
        <v>3</v>
      </c>
      <c r="BV421" s="25">
        <f>IF(B6=13,IF(OR(G421=1,I421=1),0,IF(E421=D431,AD421,[1]DB!BV421)),[1]DB!BV421)</f>
        <v>1</v>
      </c>
      <c r="BW421" s="25">
        <f>IF(B6=13,IF(OR(G421=1,I421=1),0,IF(E421=D432,R421,[1]DB!BW421)),[1]DB!BW421)</f>
        <v>8</v>
      </c>
      <c r="BX421" s="25">
        <f>IF(B6=13,IF(OR(G421=1,I421=1),0,IF(E421=D432,U421,[1]DB!BX421)),[1]DB!BX421)</f>
        <v>6</v>
      </c>
      <c r="BY421" s="25">
        <f>IF(B6=13,IF(OR(G421=1,I421=1),0,IF(E421=D432,X421,[1]DB!BY421)),[1]DB!BY421)</f>
        <v>3</v>
      </c>
      <c r="BZ421" s="25">
        <f>IF(B6=13,IF(OR(G421=1,I421=1),0,IF(E421=D432,AD421,[1]DB!BZ421)),[1]DB!BZ421)</f>
        <v>1</v>
      </c>
      <c r="CA421" s="25">
        <f>(RANK(Y421,Y421:Y432,1)*169)+(RANK(S421,S421:S432,1)*13)+RANK(V421,V421:V432,0)</f>
        <v>1513</v>
      </c>
      <c r="CB421" s="25">
        <f>RANK(CA421,CA421:CA432,1)</f>
        <v>9</v>
      </c>
      <c r="CC421" s="25">
        <f>IF(CB421=CB421,AE421,0)+IF(CB421=CB422,AI421,0)+IF(CB421=CB423,AM421,0)+IF(CB421=CB424,AQ421,0)+IF(CB421=CB425,AU421,0)+IF(CB421=CB426,AY421,0)+IF(CB421=CB427,BC421,0)+IF(CB421=CB428,BG421,0)+IF(CB421=CB429,BK421,0)+IF(CB421=CB430,BO421,0)+IF(CB421=CB431,BS421,0)+IF(CB421=CB432,BW421,0)</f>
        <v>0</v>
      </c>
      <c r="CD421" s="25">
        <f>IF(CB421=CB421,AF421,0)+IF(CB421=CB422,AJ421,0)+IF(CB421=CB423,AN421,0)+IF(CB421=CB424,AR421,0)+IF(CB421=CB425,AV421,0)+IF(CB421=CB426,AZ421,0)+IF(CB421=CB427,BD421,0)+IF(CB421=CB428,BH421,0)+IF(CB421=CB429,BL421,0)+IF(CB421=CB430,BP421,0)+IF(CB421=CB431,BT421,0)+IF(CB421=CB432,BX421,0)</f>
        <v>0</v>
      </c>
      <c r="CE421" s="25">
        <f>IF(CB421=CB421,AG421,0)+IF(CB421=CB422,AK421,0)+IF(CB421=CB423,AO421,0)+IF(CB421=CB424,AS421,0)+IF(CB421=CB425,AW421,0)+IF(CB421=CB426,BA421,0)+IF(CB421=CB427,BE421,0)+IF(CB421=CB428,BI421,0)+IF(CB421=CB429,BM421,0)+IF(CB421=CB430,BQ421,0)+IF(CB421=CB431,BU421,0)+IF(CB421=CB432,BY421,0)</f>
        <v>0</v>
      </c>
      <c r="CF421" s="25">
        <f>(RANK(CE421,CE421:CE432,1)*169)+(RANK(CC421,CC421:CC432,1)*13)+RANK(CD421,CD421:CD432,0)</f>
        <v>183</v>
      </c>
      <c r="CG421" s="25">
        <f>CB421+(RANK(CF421,CF421:CF432,1)*0.01)</f>
        <v>9.01</v>
      </c>
      <c r="CH421" s="25">
        <f>IF(COUNTIF(CG421:CG432,CG421)=2,IF(CG421=CG421,1,0)+IF(CG421=CG422,2,0)+IF(CG421=CG423,3,0)+IF(CG421=CG424,4,0)+IF(CG421=CG425,5,0)+IF(CG421=CG426,6,0)+IF(CG421=CG427,7,0)+IF(CG421=CG428,8,0)+IF(CG421=CG429,9,0)+IF(CG421=CG430,10,0)+IF(CG421=CG431,11,0)+IF(CG421=CG432,12,0)-1,0)</f>
        <v>0</v>
      </c>
      <c r="CI421" s="25">
        <f>IF(CH421=1,AH421,0)+IF(CH421=2,AL421,0)+IF(CH421=3,AP421,0)+IF(CH421=4,AT421,0)+IF(CH421=5,AX421,0)+IF(CH421=6,BB421,0)+IF(CH421=7,BF421,0)+IF(CH421=8,BJ421,0)+IF(CH421=9,BN421,0)+IF(CH421=10,BR421,0)+IF(CH421=11,BV421,0)+IF(CH421=12,BZ421,0)</f>
        <v>0</v>
      </c>
      <c r="CJ421" s="25">
        <f>IF(CI421=1,CB421+0.01,IF(CI421=-1,CB421,CG421))</f>
        <v>9.01</v>
      </c>
      <c r="CK421" s="25">
        <f>(RANK(CJ421,CJ421:CJ432,1)*17850625)+(RANK(K421,K421:K432,0)*274625)+(RANK(M421,M421:M432,0)*4225)+(RANK(AC421,AC421:AC432,1)*65)+RANK(C421,C421:C432,0)</f>
        <v>160935201</v>
      </c>
      <c r="CL421" s="25">
        <f>RANK(CK421,CK421:CK432,0)</f>
        <v>4</v>
      </c>
    </row>
    <row r="422" spans="1:90" x14ac:dyDescent="0.15">
      <c r="A422" s="25" t="str">
        <f>[1]DB!A422</f>
        <v>Idskov</v>
      </c>
      <c r="B422" s="25" t="str">
        <f>[1]DB!B422</f>
        <v>Idskov (10)</v>
      </c>
      <c r="C422" s="25">
        <f>[1]DB!C422</f>
        <v>22</v>
      </c>
      <c r="D422" s="25">
        <f t="shared" ref="D422:D432" si="62">D409</f>
        <v>11</v>
      </c>
      <c r="E422" s="25">
        <f>IF(EVEN(D422)=D422,D422-1,D422+1)</f>
        <v>12</v>
      </c>
      <c r="F422" s="25">
        <f>[1]DB!G422</f>
        <v>0</v>
      </c>
      <c r="G422" s="25">
        <f>IF(B6=13,DGET(A11:K75,"Dis E",O532:O533),F422)</f>
        <v>0</v>
      </c>
      <c r="H422" s="25">
        <f>[1]DB!I422</f>
        <v>0</v>
      </c>
      <c r="I422" s="25">
        <f>IF(B6=13,DGET(A11:K75,"Udm E",O532:O533),H422)</f>
        <v>0</v>
      </c>
      <c r="J422" s="25">
        <f>[1]DB!K422</f>
        <v>0</v>
      </c>
      <c r="K422" s="25">
        <f>IF(B6=13,DGET(A11:K75,"MR E",O532:O533),J422)</f>
        <v>0</v>
      </c>
      <c r="L422" s="25">
        <f>[1]DB!M422</f>
        <v>0</v>
      </c>
      <c r="M422" s="25">
        <f>IF(B6=13,DGET(A11:K75,"Res E",O532:O533),L422)</f>
        <v>0</v>
      </c>
      <c r="N422" s="25">
        <f>[1]DB!O422</f>
        <v>9</v>
      </c>
      <c r="O422" s="25">
        <f>IF(B6=13,IF(AND(G422=0,I422=0),N422+1,0),N422)</f>
        <v>10</v>
      </c>
      <c r="P422" s="25">
        <f>[1]DB!S422</f>
        <v>67</v>
      </c>
      <c r="Q422" s="25">
        <f>IF(A422="",0,DGET(A11:AF75,"Total",O532:O533))</f>
        <v>5</v>
      </c>
      <c r="R422" s="25">
        <f>IF(A422="",0,DGET(A11:AF75,"ES N",O532:O533))</f>
        <v>5</v>
      </c>
      <c r="S422" s="25">
        <f>IF(B6=13,IF(OR(G422=1,I422=1),0,P422+R422),P422)</f>
        <v>72</v>
      </c>
      <c r="T422" s="25">
        <f>[1]DB!V422</f>
        <v>65</v>
      </c>
      <c r="U422" s="25">
        <f>IF(A422="",0,DGET(A420:Q432,"Total N",O546:O547))</f>
        <v>5</v>
      </c>
      <c r="V422" s="25">
        <f>IF(B6=13,IF(OR(G422=1,I422=1),0,T422+U422),T422)</f>
        <v>70</v>
      </c>
      <c r="W422" s="25">
        <f>[1]DB!Y422</f>
        <v>13</v>
      </c>
      <c r="X422" s="25">
        <f t="shared" ref="X422:X432" si="63">IF(OR(G422=1,I422=1,J422&lt;&gt;K422),0,IF(R422&gt;U422,3,IF(R422=U422,1,0)))</f>
        <v>1</v>
      </c>
      <c r="Y422" s="25">
        <f>IF(B6=13,IF(OR(G422=1,I422=1),0,W422+X422),W422)</f>
        <v>14</v>
      </c>
      <c r="Z422" s="25">
        <f>[1]DB!AC422</f>
        <v>11</v>
      </c>
      <c r="AA422" s="25">
        <f>IF(A422="",0,DGET(A11:AF75,"BU Pl.",O532:O533))</f>
        <v>32</v>
      </c>
      <c r="AB422" s="25">
        <f t="shared" ref="AB422:AB432" si="64">(AA422*65)+Z422</f>
        <v>2091</v>
      </c>
      <c r="AC422" s="25">
        <f>IF(B6=13,RANK(AB422,AB421:AB432,1),Z422)</f>
        <v>8</v>
      </c>
      <c r="AD422" s="25">
        <f>IF(B6=13,IF(AA422&gt;DGET(A420:AC432,"BU N",O546:O547),1,IF(AA422=DGET(A420:AC432,"BU N",O546:O547),0,-1)),0)</f>
        <v>0</v>
      </c>
      <c r="AE422" s="25">
        <f>IF(B6=13,IF(OR(G422=1,I422=1),0,IF(E422=D421,R422,[1]DB!AE422)),[1]DB!AE422)</f>
        <v>6</v>
      </c>
      <c r="AF422" s="25">
        <f>IF(B6=13,IF(OR(G422=1,I422=1),0,IF(E422=D421,U422,[1]DB!AF422)),[1]DB!AF422)</f>
        <v>8</v>
      </c>
      <c r="AG422" s="25">
        <f>IF(B6=13,IF(OR(G422=1,I422=1),0,IF(E422=D421,X422,[1]DB!AG422)),[1]DB!AG422)</f>
        <v>0</v>
      </c>
      <c r="AH422" s="25">
        <f>IF(B6=13,IF(OR(G422=1,I422=1),0,IF(E422=D421,AD422,[1]DB!AH422)),[1]DB!AH422)</f>
        <v>-1</v>
      </c>
      <c r="AI422" s="25">
        <f>IF(B6=13,IF(OR(G422=1,I422=1),0,IF(E422=D422,R422,[1]DB!AI422)),[1]DB!AI422)</f>
        <v>0</v>
      </c>
      <c r="AJ422" s="25">
        <f>IF(B6=13,IF(OR(G422=1,I422=1),0,IF(E422=D422,U422,[1]DB!AJ422)),[1]DB!AJ422)</f>
        <v>0</v>
      </c>
      <c r="AK422" s="25">
        <f>IF(B6=13,IF(OR(G422=1,I422=1),0,IF(E422=D422,X422,[1]DB!AK422)),[1]DB!AK422)</f>
        <v>0</v>
      </c>
      <c r="AL422" s="25">
        <f>IF(B6=13,IF(OR(G422=1,I422=1),0,IF(E422=D422,AD422,[1]DB!AL422)),[1]DB!AL422)</f>
        <v>0</v>
      </c>
      <c r="AM422" s="25">
        <f>IF(B6=13,IF(OR(G422=1,I422=1),0,IF(E422=D423,R422,[1]DB!AM422)),[1]DB!AM422)</f>
        <v>6</v>
      </c>
      <c r="AN422" s="25">
        <f>IF(B6=13,IF(OR(G422=1,I422=1),0,IF(E422=D423,U422,[1]DB!AN422)),[1]DB!AN422)</f>
        <v>6</v>
      </c>
      <c r="AO422" s="25">
        <f>IF(B6=13,IF(OR(G422=1,I422=1),0,IF(E422=D423,X422,[1]DB!AO422)),[1]DB!AO422)</f>
        <v>1</v>
      </c>
      <c r="AP422" s="25">
        <f>IF(B6=13,IF(OR(G422=1,I422=1),0,IF(E422=D423,AD422,[1]DB!AP422)),[1]DB!AP422)</f>
        <v>0</v>
      </c>
      <c r="AQ422" s="25">
        <f>IF(B6=13,IF(OR(G422=1,I422=1),0,IF(E422=D424,R422,[1]DB!AQ422)),[1]DB!AQ422)</f>
        <v>5</v>
      </c>
      <c r="AR422" s="25">
        <f>IF(B6=13,IF(OR(G422=1,I422=1),0,IF(E422=D424,U422,[1]DB!AR422)),[1]DB!AR422)</f>
        <v>5</v>
      </c>
      <c r="AS422" s="25">
        <f>IF(B6=13,IF(OR(G422=1,I422=1),0,IF(E422=D424,X422,[1]DB!AS422)),[1]DB!AS422)</f>
        <v>1</v>
      </c>
      <c r="AT422" s="25">
        <f>IF(B6=13,IF(OR(G422=1,I422=1),0,IF(E422=D424,AD422,[1]DB!AT422)),[1]DB!AT422)</f>
        <v>0</v>
      </c>
      <c r="AU422" s="25">
        <f>IF(B6=13,IF(OR(G422=1,I422=1),0,IF(E422=D425,R422,[1]DB!AU422)),[1]DB!AU422)</f>
        <v>8</v>
      </c>
      <c r="AV422" s="25">
        <f>IF(B6=13,IF(OR(G422=1,I422=1),0,IF(E422=D425,U422,[1]DB!AV422)),[1]DB!AV422)</f>
        <v>6</v>
      </c>
      <c r="AW422" s="25">
        <f>IF(B6=13,IF(OR(G422=1,I422=1),0,IF(E422=D425,X422,[1]DB!AW422)),[1]DB!AW422)</f>
        <v>3</v>
      </c>
      <c r="AX422" s="25">
        <f>IF(B6=13,IF(OR(G422=1,I422=1),0,IF(E422=D425,AD422,[1]DB!AX422)),[1]DB!AX422)</f>
        <v>1</v>
      </c>
      <c r="AY422" s="25">
        <f>IF(B6=13,IF(OR(G422=1,I422=1),0,IF(E422=D426,R422,[1]DB!AY422)),[1]DB!AY422)</f>
        <v>8</v>
      </c>
      <c r="AZ422" s="25">
        <f>IF(B6=13,IF(OR(G422=1,I422=1),0,IF(E422=D426,U422,[1]DB!AZ422)),[1]DB!AZ422)</f>
        <v>6</v>
      </c>
      <c r="BA422" s="25">
        <f>IF(B6=13,IF(OR(G422=1,I422=1),0,IF(E422=D426,X422,[1]DB!BA422)),[1]DB!BA422)</f>
        <v>3</v>
      </c>
      <c r="BB422" s="25">
        <f>IF(B6=13,IF(OR(G422=1,I422=1),0,IF(E422=D426,AD422,[1]DB!BB422)),[1]DB!BB422)</f>
        <v>1</v>
      </c>
      <c r="BC422" s="25">
        <f>IF(B6=13,IF(OR(G422=1,I422=1),0,IF(E422=D427,R422,[1]DB!BC422)),[1]DB!BC422)</f>
        <v>6</v>
      </c>
      <c r="BD422" s="25">
        <f>IF(B6=13,IF(OR(G422=1,I422=1),0,IF(E422=D427,U422,[1]DB!BD422)),[1]DB!BD422)</f>
        <v>7</v>
      </c>
      <c r="BE422" s="25">
        <f>IF(B6=13,IF(OR(G422=1,I422=1),0,IF(E422=D427,X422,[1]DB!BE422)),[1]DB!BE422)</f>
        <v>0</v>
      </c>
      <c r="BF422" s="25">
        <f>IF(B6=13,IF(OR(G422=1,I422=1),0,IF(E422=D427,AD422,[1]DB!BF422)),[1]DB!BF422)</f>
        <v>-1</v>
      </c>
      <c r="BG422" s="25">
        <f>IF(B6=13,IF(OR(G422=1,I422=1),0,IF(E422=D428,R422,[1]DB!BG422)),[1]DB!BG422)</f>
        <v>9</v>
      </c>
      <c r="BH422" s="25">
        <f>IF(B6=13,IF(OR(G422=1,I422=1),0,IF(E422=D428,U422,[1]DB!BH422)),[1]DB!BH422)</f>
        <v>8</v>
      </c>
      <c r="BI422" s="25">
        <f>IF(B6=13,IF(OR(G422=1,I422=1),0,IF(E422=D428,X422,[1]DB!BI422)),[1]DB!BI422)</f>
        <v>3</v>
      </c>
      <c r="BJ422" s="25">
        <f>IF(B6=13,IF(OR(G422=1,I422=1),0,IF(E422=D428,AD422,[1]DB!BJ422)),[1]DB!BJ422)</f>
        <v>1</v>
      </c>
      <c r="BK422" s="25">
        <f>IF(B6=13,IF(OR(G422=1,I422=1),0,IF(E422=D429,R422,[1]DB!BK422)),[1]DB!BK422)</f>
        <v>9</v>
      </c>
      <c r="BL422" s="25">
        <f>IF(B6=13,IF(OR(G422=1,I422=1),0,IF(E422=D429,U422,[1]DB!BL422)),[1]DB!BL422)</f>
        <v>9</v>
      </c>
      <c r="BM422" s="25">
        <f>IF(B6=13,IF(OR(G422=1,I422=1),0,IF(E422=D429,X422,[1]DB!BM422)),[1]DB!BM422)</f>
        <v>1</v>
      </c>
      <c r="BN422" s="25">
        <f>IF(B6=13,IF(OR(G422=1,I422=1),0,IF(E422=D429,AD422,[1]DB!BN422)),[1]DB!BN422)</f>
        <v>1</v>
      </c>
      <c r="BO422" s="25">
        <f>IF(B6=13,IF(OR(G422=1,I422=1),0,IF(E422=D430,R422,[1]DB!BO422)),[1]DB!BO422)</f>
        <v>8</v>
      </c>
      <c r="BP422" s="25">
        <f>IF(B6=13,IF(OR(G422=1,I422=1),0,IF(E422=D430,U422,[1]DB!BP422)),[1]DB!BP422)</f>
        <v>8</v>
      </c>
      <c r="BQ422" s="25">
        <f>IF(B6=13,IF(OR(G422=1,I422=1),0,IF(E422=D430,X422,[1]DB!BQ422)),[1]DB!BQ422)</f>
        <v>1</v>
      </c>
      <c r="BR422" s="25">
        <f>IF(B6=13,IF(OR(G422=1,I422=1),0,IF(E422=D430,AD422,[1]DB!BR422)),[1]DB!BR422)</f>
        <v>0</v>
      </c>
      <c r="BS422" s="25">
        <f>IF(B6=13,IF(OR(G422=1,I422=1),0,IF(E422=D431,R422,[1]DB!BS422)),[1]DB!BS422)</f>
        <v>0</v>
      </c>
      <c r="BT422" s="25">
        <f>IF(B6=13,IF(OR(G422=1,I422=1),0,IF(E422=D431,U422,[1]DB!BT422)),[1]DB!BT422)</f>
        <v>0</v>
      </c>
      <c r="BU422" s="25">
        <f>IF(B6=13,IF(OR(G422=1,I422=1),0,IF(E422=D431,X422,[1]DB!BU422)),[1]DB!BU422)</f>
        <v>0</v>
      </c>
      <c r="BV422" s="25">
        <f>IF(B6=13,IF(OR(G422=1,I422=1),0,IF(E422=D431,AD422,[1]DB!BV422)),[1]DB!BV422)</f>
        <v>0</v>
      </c>
      <c r="BW422" s="25">
        <f>IF(B6=13,IF(OR(G422=1,I422=1),0,IF(E422=D432,R422,[1]DB!BW422)),[1]DB!BW422)</f>
        <v>7</v>
      </c>
      <c r="BX422" s="25">
        <f>IF(B6=13,IF(OR(G422=1,I422=1),0,IF(E422=D432,U422,[1]DB!BX422)),[1]DB!BX422)</f>
        <v>7</v>
      </c>
      <c r="BY422" s="25">
        <f>IF(B6=13,IF(OR(G422=1,I422=1),0,IF(E422=D432,X422,[1]DB!BY422)),[1]DB!BY422)</f>
        <v>1</v>
      </c>
      <c r="BZ422" s="25">
        <f>IF(B6=13,IF(OR(G422=1,I422=1),0,IF(E422=D432,AD422,[1]DB!BZ422)),[1]DB!BZ422)</f>
        <v>0</v>
      </c>
      <c r="CA422" s="25">
        <f>(RANK(Y422,Y421:Y432,1)*169)+(RANK(S422,S421:S432,1)*13)+RANK(V422,V421:V432,0)</f>
        <v>1329</v>
      </c>
      <c r="CB422" s="25">
        <f>RANK(CA422,CA421:CA432,1)</f>
        <v>7</v>
      </c>
      <c r="CC422" s="25">
        <f>IF(CB422=CB421,AE422,0)+IF(CB422=CB422,AI422,0)+IF(CB422=CB423,AM422,0)+IF(CB422=CB424,AQ422,0)+IF(CB422=CB425,AU422,0)+IF(CB422=CB426,AY422,0)+IF(CB422=CB427,BC422,0)+IF(CB422=CB428,BG422,0)+IF(CB422=CB429,BK422,0)+IF(CB422=CB430,BO422,0)+IF(CB422=CB431,BS422,0)+IF(CB422=CB432,BW422,0)</f>
        <v>0</v>
      </c>
      <c r="CD422" s="25">
        <f>IF(CB422=CB421,AF422,0)+IF(CB422=CB422,AJ422,0)+IF(CB422=CB423,AN422,0)+IF(CB422=CB424,AR422,0)+IF(CB422=CB425,AV422,0)+IF(CB422=CB426,AZ422,0)+IF(CB422=CB427,BD422,0)+IF(CB422=CB428,BH422,0)+IF(CB422=CB429,BL422,0)+IF(CB422=CB430,BP422,0)+IF(CB422=CB431,BT422,0)+IF(CB422=CB432,BX422,0)</f>
        <v>0</v>
      </c>
      <c r="CE422" s="25">
        <f>IF(CB422=CB421,AG422,0)+IF(CB422=CB422,AK422,0)+IF(CB422=CB423,AO422,0)+IF(CB422=CB424,AS422,0)+IF(CB422=CB425,AW422,0)+IF(CB422=CB426,BA422,0)+IF(CB422=CB427,BE422,0)+IF(CB422=CB428,BI422,0)+IF(CB422=CB429,BM422,0)+IF(CB422=CB430,BQ422,0)+IF(CB422=CB431,BU422,0)+IF(CB422=CB432,BY422,0)</f>
        <v>0</v>
      </c>
      <c r="CF422" s="25">
        <f>(RANK(CE422,CE421:CE432,1)*169)+(RANK(CC422,CC421:CC432,1)*13)+RANK(CD422,CD421:CD432,0)</f>
        <v>183</v>
      </c>
      <c r="CG422" s="25">
        <f>CB422+(RANK(CF422,CF421:CF432,1)*0.01)</f>
        <v>7.01</v>
      </c>
      <c r="CH422" s="25">
        <f>IF(COUNTIF(CG421:CG432,CG422)=2,IF(CG422=CG421,1,0)+IF(CG422=CG422,2,0)+IF(CG422=CG423,3,0)+IF(CG422=CG424,4,0)+IF(CG422=CG425,5,0)+IF(CG422=CG426,6,0)+IF(CG422=CG427,7,0)+IF(CG422=CG428,8,0)+IF(CG422=CG429,9,0)+IF(CG422=CG430,10,0)+IF(CG422=CG431,11,0)+IF(CG422=CG432,12,0)-2,0)</f>
        <v>0</v>
      </c>
      <c r="CI422" s="25">
        <f t="shared" ref="CI422:CI432" si="65">IF(CH422=1,AH422,0)+IF(CH422=2,AL422,0)+IF(CH422=3,AP422,0)+IF(CH422=4,AT422,0)+IF(CH422=5,AX422,0)+IF(CH422=6,BB422,0)+IF(CH422=7,BF422,0)+IF(CH422=8,BJ422,0)+IF(CH422=9,BN422,0)+IF(CH422=10,BR422,0)+IF(CH422=11,BV422,0)+IF(CH422=12,BZ422,0)</f>
        <v>0</v>
      </c>
      <c r="CJ422" s="25">
        <f t="shared" ref="CJ422:CJ432" si="66">IF(CI422=1,CB422+0.01,IF(CI422=-1,CB422,CG422))</f>
        <v>7.01</v>
      </c>
      <c r="CK422" s="25">
        <f>(RANK(CJ422,CJ421:CJ432,1)*17850625)+(RANK(K422,K421:K432,0)*274625)+(RANK(M422,M421:M432,0)*4225)+(RANK(AC422,AC421:AC432,1)*65)+RANK(C422,C421:C432,0)</f>
        <v>125237978</v>
      </c>
      <c r="CL422" s="25">
        <f>RANK(CK422,CK421:CK432,0)</f>
        <v>6</v>
      </c>
    </row>
    <row r="423" spans="1:90" x14ac:dyDescent="0.15">
      <c r="A423" s="25" t="str">
        <f>[1]DB!A423</f>
        <v>Stoke</v>
      </c>
      <c r="B423" s="25" t="str">
        <f>[1]DB!B423</f>
        <v>Stoke (10)</v>
      </c>
      <c r="C423" s="25">
        <f>[1]DB!C423</f>
        <v>47</v>
      </c>
      <c r="D423" s="25">
        <f t="shared" si="62"/>
        <v>3</v>
      </c>
      <c r="E423" s="25">
        <f t="shared" ref="E423:E432" si="67">IF(EVEN(D423)=D423,D423-1,D423+1)</f>
        <v>4</v>
      </c>
      <c r="F423" s="25">
        <f>[1]DB!G423</f>
        <v>0</v>
      </c>
      <c r="G423" s="25">
        <f>IF(B6=13,DGET(A11:K75,"Dis E",P532:P533),F423)</f>
        <v>0</v>
      </c>
      <c r="H423" s="25">
        <f>[1]DB!I423</f>
        <v>0</v>
      </c>
      <c r="I423" s="25">
        <f>IF(B6=13,DGET(A11:K75,"Udm E",P532:P533),H423)</f>
        <v>0</v>
      </c>
      <c r="J423" s="25">
        <f>[1]DB!K423</f>
        <v>0</v>
      </c>
      <c r="K423" s="25">
        <f>IF(B6=13,DGET(A11:K75,"MR E",P532:P533),J423)</f>
        <v>0</v>
      </c>
      <c r="L423" s="25">
        <f>[1]DB!M423</f>
        <v>0</v>
      </c>
      <c r="M423" s="25">
        <f>IF(B6=13,DGET(A11:K75,"Res E",P532:P533),L423)</f>
        <v>0</v>
      </c>
      <c r="N423" s="25">
        <f>[1]DB!O423</f>
        <v>9</v>
      </c>
      <c r="O423" s="25">
        <f>IF(B6=13,IF(AND(G423=0,I423=0),N423+1,0),N423)</f>
        <v>10</v>
      </c>
      <c r="P423" s="25">
        <f>[1]DB!S423</f>
        <v>64</v>
      </c>
      <c r="Q423" s="25">
        <f>IF(A423="",0,DGET(A11:AF75,"Total",P532:P533))</f>
        <v>5</v>
      </c>
      <c r="R423" s="25">
        <f>IF(A423="",0,DGET(A11:AF75,"ES N",P532:P533))</f>
        <v>5</v>
      </c>
      <c r="S423" s="25">
        <f>IF(B6=13,IF(OR(G423=1,I423=1),0,P423+R423),P423)</f>
        <v>69</v>
      </c>
      <c r="T423" s="25">
        <f>[1]DB!V423</f>
        <v>60</v>
      </c>
      <c r="U423" s="25">
        <f>IF(A423="",0,DGET(A420:Q432,"Total N",P546:P547))</f>
        <v>4</v>
      </c>
      <c r="V423" s="25">
        <f>IF(B6=13,IF(OR(G423=1,I423=1),0,T423+U423),T423)</f>
        <v>64</v>
      </c>
      <c r="W423" s="25">
        <f>[1]DB!Y423</f>
        <v>13</v>
      </c>
      <c r="X423" s="25">
        <f t="shared" si="63"/>
        <v>3</v>
      </c>
      <c r="Y423" s="25">
        <f>IF(B6=13,IF(OR(G423=1,I423=1),0,W423+X423),W423)</f>
        <v>16</v>
      </c>
      <c r="Z423" s="25">
        <f>[1]DB!AC423</f>
        <v>10</v>
      </c>
      <c r="AA423" s="25">
        <f>IF(A423="",0,DGET(A11:AF75,"BU Pl.",P532:P533))</f>
        <v>32</v>
      </c>
      <c r="AB423" s="25">
        <f t="shared" si="64"/>
        <v>2090</v>
      </c>
      <c r="AC423" s="25">
        <f>IF(B6=13,RANK(AB423,AB421:AB432,1),Z423)</f>
        <v>7</v>
      </c>
      <c r="AD423" s="25">
        <f>IF(B6=13,IF(AA423&gt;DGET(A420:AC432,"BU N",P546:P547),1,IF(AA423=DGET(A420:AC432,"BU N",P546:P547),0,-1)),0)</f>
        <v>1</v>
      </c>
      <c r="AE423" s="25">
        <f>IF(B6=13,IF(OR(G423=1,I423=1),0,IF(E423=D421,R423,[1]DB!AE423)),[1]DB!AE423)</f>
        <v>7</v>
      </c>
      <c r="AF423" s="25">
        <f>IF(B6=13,IF(OR(G423=1,I423=1),0,IF(E423=D421,U423,[1]DB!AF423)),[1]DB!AF423)</f>
        <v>7</v>
      </c>
      <c r="AG423" s="25">
        <f>IF(B6=13,IF(OR(G423=1,I423=1),0,IF(E423=D421,X423,[1]DB!AG423)),[1]DB!AG423)</f>
        <v>1</v>
      </c>
      <c r="AH423" s="25">
        <f>IF(B6=13,IF(OR(G423=1,I423=1),0,IF(E423=D421,AD423,[1]DB!AH423)),[1]DB!AH423)</f>
        <v>1</v>
      </c>
      <c r="AI423" s="25">
        <f>IF(B6=13,IF(OR(G423=1,I423=1),0,IF(E423=D422,R423,[1]DB!AI423)),[1]DB!AI423)</f>
        <v>6</v>
      </c>
      <c r="AJ423" s="25">
        <f>IF(B6=13,IF(OR(G423=1,I423=1),0,IF(E423=D422,U423,[1]DB!AJ423)),[1]DB!AJ423)</f>
        <v>6</v>
      </c>
      <c r="AK423" s="25">
        <f>IF(B6=13,IF(OR(G423=1,I423=1),0,IF(E423=D422,X423,[1]DB!AK423)),[1]DB!AK423)</f>
        <v>1</v>
      </c>
      <c r="AL423" s="25">
        <f>IF(B6=13,IF(OR(G423=1,I423=1),0,IF(E423=D422,AD423,[1]DB!AL423)),[1]DB!AL423)</f>
        <v>0</v>
      </c>
      <c r="AM423" s="25">
        <f>IF(B6=13,IF(OR(G423=1,I423=1),0,IF(E423=D423,R423,[1]DB!AM423)),[1]DB!AM423)</f>
        <v>0</v>
      </c>
      <c r="AN423" s="25">
        <f>IF(B6=13,IF(OR(G423=1,I423=1),0,IF(E423=D423,U423,[1]DB!AN423)),[1]DB!AN423)</f>
        <v>0</v>
      </c>
      <c r="AO423" s="25">
        <f>IF(B6=13,IF(OR(G423=1,I423=1),0,IF(E423=D423,X423,[1]DB!AO423)),[1]DB!AO423)</f>
        <v>0</v>
      </c>
      <c r="AP423" s="25">
        <f>IF(B6=13,IF(OR(G423=1,I423=1),0,IF(E423=D423,AD423,[1]DB!AP423)),[1]DB!AP423)</f>
        <v>0</v>
      </c>
      <c r="AQ423" s="25">
        <f>IF(B6=13,IF(OR(G423=1,I423=1),0,IF(E423=D424,R423,[1]DB!AQ423)),[1]DB!AQ423)</f>
        <v>5</v>
      </c>
      <c r="AR423" s="25">
        <f>IF(B6=13,IF(OR(G423=1,I423=1),0,IF(E423=D424,U423,[1]DB!AR423)),[1]DB!AR423)</f>
        <v>6</v>
      </c>
      <c r="AS423" s="25">
        <f>IF(B6=13,IF(OR(G423=1,I423=1),0,IF(E423=D424,X423,[1]DB!AS423)),[1]DB!AS423)</f>
        <v>0</v>
      </c>
      <c r="AT423" s="25">
        <f>IF(B6=13,IF(OR(G423=1,I423=1),0,IF(E423=D424,AD423,[1]DB!AT423)),[1]DB!AT423)</f>
        <v>-1</v>
      </c>
      <c r="AU423" s="25">
        <f>IF(B6=13,IF(OR(G423=1,I423=1),0,IF(E423=D425,R423,[1]DB!AU423)),[1]DB!AU423)</f>
        <v>7</v>
      </c>
      <c r="AV423" s="25">
        <f>IF(B6=13,IF(OR(G423=1,I423=1),0,IF(E423=D425,U423,[1]DB!AV423)),[1]DB!AV423)</f>
        <v>7</v>
      </c>
      <c r="AW423" s="25">
        <f>IF(B6=13,IF(OR(G423=1,I423=1),0,IF(E423=D425,X423,[1]DB!AW423)),[1]DB!AW423)</f>
        <v>1</v>
      </c>
      <c r="AX423" s="25">
        <f>IF(B6=13,IF(OR(G423=1,I423=1),0,IF(E423=D425,AD423,[1]DB!AX423)),[1]DB!AX423)</f>
        <v>-1</v>
      </c>
      <c r="AY423" s="25">
        <f>IF(B6=13,IF(OR(G423=1,I423=1),0,IF(E423=D426,R423,[1]DB!AY423)),[1]DB!AY423)</f>
        <v>0</v>
      </c>
      <c r="AZ423" s="25">
        <f>IF(B6=13,IF(OR(G423=1,I423=1),0,IF(E423=D426,U423,[1]DB!AZ423)),[1]DB!AZ423)</f>
        <v>0</v>
      </c>
      <c r="BA423" s="25">
        <f>IF(B6=13,IF(OR(G423=1,I423=1),0,IF(E423=D426,X423,[1]DB!BA423)),[1]DB!BA423)</f>
        <v>0</v>
      </c>
      <c r="BB423" s="25">
        <f>IF(B6=13,IF(OR(G423=1,I423=1),0,IF(E423=D426,AD423,[1]DB!BB423)),[1]DB!BB423)</f>
        <v>0</v>
      </c>
      <c r="BC423" s="25">
        <f>IF(B6=13,IF(OR(G423=1,I423=1),0,IF(E423=D427,R423,[1]DB!BC423)),[1]DB!BC423)</f>
        <v>8</v>
      </c>
      <c r="BD423" s="25">
        <f>IF(B6=13,IF(OR(G423=1,I423=1),0,IF(E423=D427,U423,[1]DB!BD423)),[1]DB!BD423)</f>
        <v>5</v>
      </c>
      <c r="BE423" s="25">
        <f>IF(B6=13,IF(OR(G423=1,I423=1),0,IF(E423=D427,X423,[1]DB!BE423)),[1]DB!BE423)</f>
        <v>3</v>
      </c>
      <c r="BF423" s="25">
        <f>IF(B6=13,IF(OR(G423=1,I423=1),0,IF(E423=D427,AD423,[1]DB!BF423)),[1]DB!BF423)</f>
        <v>1</v>
      </c>
      <c r="BG423" s="25">
        <f>IF(B6=13,IF(OR(G423=1,I423=1),0,IF(E423=D428,R423,[1]DB!BG423)),[1]DB!BG423)</f>
        <v>5</v>
      </c>
      <c r="BH423" s="25">
        <f>IF(B6=13,IF(OR(G423=1,I423=1),0,IF(E423=D428,U423,[1]DB!BH423)),[1]DB!BH423)</f>
        <v>4</v>
      </c>
      <c r="BI423" s="25">
        <f>IF(B6=13,IF(OR(G423=1,I423=1),0,IF(E423=D428,X423,[1]DB!BI423)),[1]DB!BI423)</f>
        <v>3</v>
      </c>
      <c r="BJ423" s="25">
        <f>IF(B6=13,IF(OR(G423=1,I423=1),0,IF(E423=D428,AD423,[1]DB!BJ423)),[1]DB!BJ423)</f>
        <v>1</v>
      </c>
      <c r="BK423" s="25">
        <f>IF(B6=13,IF(OR(G423=1,I423=1),0,IF(E423=D429,R423,[1]DB!BK423)),[1]DB!BK423)</f>
        <v>7</v>
      </c>
      <c r="BL423" s="25">
        <f>IF(B6=13,IF(OR(G423=1,I423=1),0,IF(E423=D429,U423,[1]DB!BL423)),[1]DB!BL423)</f>
        <v>6</v>
      </c>
      <c r="BM423" s="25">
        <f>IF(B6=13,IF(OR(G423=1,I423=1),0,IF(E423=D429,X423,[1]DB!BM423)),[1]DB!BM423)</f>
        <v>3</v>
      </c>
      <c r="BN423" s="25">
        <f>IF(B6=13,IF(OR(G423=1,I423=1),0,IF(E423=D429,AD423,[1]DB!BN423)),[1]DB!BN423)</f>
        <v>1</v>
      </c>
      <c r="BO423" s="25">
        <f>IF(B6=13,IF(OR(G423=1,I423=1),0,IF(E423=D430,R423,[1]DB!BO423)),[1]DB!BO423)</f>
        <v>9</v>
      </c>
      <c r="BP423" s="25">
        <f>IF(B6=13,IF(OR(G423=1,I423=1),0,IF(E423=D430,U423,[1]DB!BP423)),[1]DB!BP423)</f>
        <v>7</v>
      </c>
      <c r="BQ423" s="25">
        <f>IF(B6=13,IF(OR(G423=1,I423=1),0,IF(E423=D430,X423,[1]DB!BQ423)),[1]DB!BQ423)</f>
        <v>3</v>
      </c>
      <c r="BR423" s="25">
        <f>IF(B6=13,IF(OR(G423=1,I423=1),0,IF(E423=D430,AD423,[1]DB!BR423)),[1]DB!BR423)</f>
        <v>1</v>
      </c>
      <c r="BS423" s="25">
        <f>IF(B6=13,IF(OR(G423=1,I423=1),0,IF(E423=D431,R423,[1]DB!BS423)),[1]DB!BS423)</f>
        <v>8</v>
      </c>
      <c r="BT423" s="25">
        <f>IF(B6=13,IF(OR(G423=1,I423=1),0,IF(E423=D431,U423,[1]DB!BT423)),[1]DB!BT423)</f>
        <v>9</v>
      </c>
      <c r="BU423" s="25">
        <f>IF(B6=13,IF(OR(G423=1,I423=1),0,IF(E423=D431,X423,[1]DB!BU423)),[1]DB!BU423)</f>
        <v>0</v>
      </c>
      <c r="BV423" s="25">
        <f>IF(B6=13,IF(OR(G423=1,I423=1),0,IF(E423=D431,AD423,[1]DB!BV423)),[1]DB!BV423)</f>
        <v>-1</v>
      </c>
      <c r="BW423" s="25">
        <f>IF(B6=13,IF(OR(G423=1,I423=1),0,IF(E423=D432,R423,[1]DB!BW423)),[1]DB!BW423)</f>
        <v>7</v>
      </c>
      <c r="BX423" s="25">
        <f>IF(B6=13,IF(OR(G423=1,I423=1),0,IF(E423=D432,U423,[1]DB!BX423)),[1]DB!BX423)</f>
        <v>7</v>
      </c>
      <c r="BY423" s="25">
        <f>IF(B6=13,IF(OR(G423=1,I423=1),0,IF(E423=D432,X423,[1]DB!BY423)),[1]DB!BY423)</f>
        <v>1</v>
      </c>
      <c r="BZ423" s="25">
        <f>IF(B6=13,IF(OR(G423=1,I423=1),0,IF(E423=D432,AD423,[1]DB!BZ423)),[1]DB!BZ423)</f>
        <v>-1</v>
      </c>
      <c r="CA423" s="25">
        <f>(RANK(Y423,Y421:Y432,1)*169)+(RANK(S423,S421:S432,1)*13)+RANK(V423,V421:V432,0)</f>
        <v>1479</v>
      </c>
      <c r="CB423" s="25">
        <f>RANK(CA423,CA421:CA432,1)</f>
        <v>8</v>
      </c>
      <c r="CC423" s="25">
        <f>IF(CB423=CB421,AE423,0)+IF(CB423=CB422,AI423,0)+IF(CB423=CB423,AM423,0)+IF(CB423=CB424,AQ423,0)+IF(CB423=CB425,AU423,0)+IF(CB423=CB426,AY423,0)+IF(CB423=CB427,BC423,0)+IF(CB423=CB428,BG423,0)+IF(CB423=CB429,BK423,0)+IF(CB423=CB430,BO423,0)+IF(CB423=CB431,BS423,0)+IF(CB423=CB432,BW423,0)</f>
        <v>0</v>
      </c>
      <c r="CD423" s="25">
        <f>IF(CB423=CB421,AF423,0)+IF(CB423=CB422,AJ423,0)+IF(CB423=CB423,AN423,0)+IF(CB423=CB424,AR423,0)+IF(CB423=CB425,AV423,0)+IF(CB423=CB426,AZ423,0)+IF(CB423=CB427,BD423,0)+IF(CB423=CB428,BH423,0)+IF(CB423=CB429,BL423,0)+IF(CB423=CB430,BP423,0)+IF(CB423=CB431,BT423,0)+IF(CB423=CB432,BX423,0)</f>
        <v>0</v>
      </c>
      <c r="CE423" s="25">
        <f>IF(CB423=CB421,AG423,0)+IF(CB423=CB422,AK423,0)+IF(CB423=CB423,AO423,0)+IF(CB423=CB424,AS423,0)+IF(CB423=CB425,AW423,0)+IF(CB423=CB426,BA423,0)+IF(CB423=CB427,BE423,0)+IF(CB423=CB428,BI423,0)+IF(CB423=CB429,BM423,0)+IF(CB423=CB430,BQ423,0)+IF(CB423=CB431,BU423,0)+IF(CB423=CB432,BY423,0)</f>
        <v>0</v>
      </c>
      <c r="CF423" s="25">
        <f>(RANK(CE423,CE421:CE432,1)*169)+(RANK(CC423,CC421:CC432,1)*13)+RANK(CD423,CD421:CD432,0)</f>
        <v>183</v>
      </c>
      <c r="CG423" s="25">
        <f>CB423+(RANK(CF423,CF421:CF432,1)*0.01)</f>
        <v>8.01</v>
      </c>
      <c r="CH423" s="25">
        <f>IF(COUNTIF(CG421:CG432,CG423)=2,IF(CG423=CG421,1,0)+IF(CG423=CG422,2,0)+IF(CG423=CG423,3,0)+IF(CG423=CG424,4,0)+IF(CG423=CG425,5,0)+IF(CG423=CG426,6,0)+IF(CG423=CG427,7,0)+IF(CG423=CG428,8,0)+IF(CG423=CG429,9,0)+IF(CG423=CG430,10,0)+IF(CG423=CG431,11,0)+IF(CG423=CG432,12,0)-3,0)</f>
        <v>0</v>
      </c>
      <c r="CI423" s="25">
        <f t="shared" si="65"/>
        <v>0</v>
      </c>
      <c r="CJ423" s="25">
        <f t="shared" si="66"/>
        <v>8.01</v>
      </c>
      <c r="CK423" s="25">
        <f>(RANK(CJ423,CJ421:CJ432,1)*17850625)+(RANK(K423,K421:K432,0)*274625)+(RANK(M423,M421:M432,0)*4225)+(RANK(AC423,AC421:AC432,1)*65)+RANK(C423,C421:C432,0)</f>
        <v>143088532</v>
      </c>
      <c r="CL423" s="25">
        <f>RANK(CK423,CK421:CK432,0)</f>
        <v>5</v>
      </c>
    </row>
    <row r="424" spans="1:90" x14ac:dyDescent="0.15">
      <c r="A424" s="25" t="str">
        <f>[1]DB!A424</f>
        <v>Forest</v>
      </c>
      <c r="B424" s="25" t="str">
        <f>[1]DB!B424</f>
        <v>Forest (10)</v>
      </c>
      <c r="C424" s="25">
        <f>[1]DB!C424</f>
        <v>12</v>
      </c>
      <c r="D424" s="25">
        <f t="shared" si="62"/>
        <v>12</v>
      </c>
      <c r="E424" s="25">
        <f t="shared" si="67"/>
        <v>11</v>
      </c>
      <c r="F424" s="25">
        <f>[1]DB!G424</f>
        <v>0</v>
      </c>
      <c r="G424" s="25">
        <f>IF(B6=13,DGET(A11:K75,"Dis E",Q532:Q533),F424)</f>
        <v>0</v>
      </c>
      <c r="H424" s="25">
        <f>[1]DB!I424</f>
        <v>0</v>
      </c>
      <c r="I424" s="25">
        <f>IF(B6=13,DGET(A11:K75,"Udm E",Q532:Q533),H424)</f>
        <v>0</v>
      </c>
      <c r="J424" s="25">
        <f>[1]DB!K424</f>
        <v>0</v>
      </c>
      <c r="K424" s="25">
        <f>IF(B6=13,DGET(A11:K75,"MR E",Q532:Q533),J424)</f>
        <v>0</v>
      </c>
      <c r="L424" s="25">
        <f>[1]DB!M424</f>
        <v>0</v>
      </c>
      <c r="M424" s="25">
        <f>IF(B6=13,DGET(A11:K75,"Res E",Q532:Q533),L424)</f>
        <v>0</v>
      </c>
      <c r="N424" s="25">
        <f>[1]DB!O424</f>
        <v>9</v>
      </c>
      <c r="O424" s="25">
        <f>IF(B6=13,IF(AND(G424=0,I424=0),N424+1,0),N424)</f>
        <v>10</v>
      </c>
      <c r="P424" s="25">
        <f>[1]DB!S424</f>
        <v>64</v>
      </c>
      <c r="Q424" s="25">
        <f>IF(A424="",0,DGET(A11:AF75,"Total",Q532:Q533))</f>
        <v>5</v>
      </c>
      <c r="R424" s="25">
        <f>IF(A424="",0,DGET(A11:AF75,"ES N",Q532:Q533))</f>
        <v>5</v>
      </c>
      <c r="S424" s="25">
        <f>IF(B6=13,IF(OR(G424=1,I424=1),0,P424+R424),P424)</f>
        <v>69</v>
      </c>
      <c r="T424" s="25">
        <f>[1]DB!V424</f>
        <v>57</v>
      </c>
      <c r="U424" s="25">
        <f>IF(A424="",0,DGET(A420:Q432,"Total N",Q546:Q547))</f>
        <v>5</v>
      </c>
      <c r="V424" s="25">
        <f>IF(B6=13,IF(OR(G424=1,I424=1),0,T424+U424),T424)</f>
        <v>62</v>
      </c>
      <c r="W424" s="25">
        <f>[1]DB!Y424</f>
        <v>19</v>
      </c>
      <c r="X424" s="25">
        <f t="shared" si="63"/>
        <v>1</v>
      </c>
      <c r="Y424" s="25">
        <f>IF(B6=13,IF(OR(G424=1,I424=1),0,W424+X424),W424)</f>
        <v>20</v>
      </c>
      <c r="Z424" s="25">
        <f>[1]DB!AC424</f>
        <v>12</v>
      </c>
      <c r="AA424" s="25">
        <f>IF(A424="",0,DGET(A11:AF75,"BU Pl.",Q532:Q533))</f>
        <v>32</v>
      </c>
      <c r="AB424" s="25">
        <f t="shared" si="64"/>
        <v>2092</v>
      </c>
      <c r="AC424" s="25">
        <f>IF(B6=13,RANK(AB424,AB421:AB432,1),Z424)</f>
        <v>9</v>
      </c>
      <c r="AD424" s="25">
        <f>IF(B6=13,IF(AA424&gt;DGET(A420:AC432,"BU N",Q546:Q547),1,IF(AA424=DGET(A420:AC432,"BU N",Q546:Q547),0,-1)),0)</f>
        <v>0</v>
      </c>
      <c r="AE424" s="25">
        <f>IF(B6=13,IF(OR(G424=1,I424=1),0,IF(E424=D421,R424,[1]DB!AE424)),[1]DB!AE424)</f>
        <v>0</v>
      </c>
      <c r="AF424" s="25">
        <f>IF(B6=13,IF(OR(G424=1,I424=1),0,IF(E424=D421,U424,[1]DB!AF424)),[1]DB!AF424)</f>
        <v>0</v>
      </c>
      <c r="AG424" s="25">
        <f>IF(B6=13,IF(OR(G424=1,I424=1),0,IF(E424=D421,X424,[1]DB!AG424)),[1]DB!AG424)</f>
        <v>0</v>
      </c>
      <c r="AH424" s="25">
        <f>IF(B6=13,IF(OR(G424=1,I424=1),0,IF(E424=D421,AD424,[1]DB!AH424)),[1]DB!AH424)</f>
        <v>0</v>
      </c>
      <c r="AI424" s="25">
        <f>IF(B6=13,IF(OR(G424=1,I424=1),0,IF(E424=D422,R424,[1]DB!AI424)),[1]DB!AI424)</f>
        <v>5</v>
      </c>
      <c r="AJ424" s="25">
        <f>IF(B6=13,IF(OR(G424=1,I424=1),0,IF(E424=D422,U424,[1]DB!AJ424)),[1]DB!AJ424)</f>
        <v>5</v>
      </c>
      <c r="AK424" s="25">
        <f>IF(B6=13,IF(OR(G424=1,I424=1),0,IF(E424=D422,X424,[1]DB!AK424)),[1]DB!AK424)</f>
        <v>1</v>
      </c>
      <c r="AL424" s="25">
        <f>IF(B6=13,IF(OR(G424=1,I424=1),0,IF(E424=D422,AD424,[1]DB!AL424)),[1]DB!AL424)</f>
        <v>0</v>
      </c>
      <c r="AM424" s="25">
        <f>IF(B6=13,IF(OR(G424=1,I424=1),0,IF(E424=D423,R424,[1]DB!AM424)),[1]DB!AM424)</f>
        <v>6</v>
      </c>
      <c r="AN424" s="25">
        <f>IF(B6=13,IF(OR(G424=1,I424=1),0,IF(E424=D423,U424,[1]DB!AN424)),[1]DB!AN424)</f>
        <v>5</v>
      </c>
      <c r="AO424" s="25">
        <f>IF(B6=13,IF(OR(G424=1,I424=1),0,IF(E424=D423,X424,[1]DB!AO424)),[1]DB!AO424)</f>
        <v>3</v>
      </c>
      <c r="AP424" s="25">
        <f>IF(B6=13,IF(OR(G424=1,I424=1),0,IF(E424=D423,AD424,[1]DB!AP424)),[1]DB!AP424)</f>
        <v>1</v>
      </c>
      <c r="AQ424" s="25">
        <f>IF(B6=13,IF(OR(G424=1,I424=1),0,IF(E424=D424,R424,[1]DB!AQ424)),[1]DB!AQ424)</f>
        <v>0</v>
      </c>
      <c r="AR424" s="25">
        <f>IF(B6=13,IF(OR(G424=1,I424=1),0,IF(E424=D424,U424,[1]DB!AR424)),[1]DB!AR424)</f>
        <v>0</v>
      </c>
      <c r="AS424" s="25">
        <f>IF(B6=13,IF(OR(G424=1,I424=1),0,IF(E424=D424,X424,[1]DB!AS424)),[1]DB!AS424)</f>
        <v>0</v>
      </c>
      <c r="AT424" s="25">
        <f>IF(B6=13,IF(OR(G424=1,I424=1),0,IF(E424=D424,AD424,[1]DB!AT424)),[1]DB!AT424)</f>
        <v>0</v>
      </c>
      <c r="AU424" s="25">
        <f>IF(B6=13,IF(OR(G424=1,I424=1),0,IF(E424=D425,R424,[1]DB!AU424)),[1]DB!AU424)</f>
        <v>6</v>
      </c>
      <c r="AV424" s="25">
        <f>IF(B6=13,IF(OR(G424=1,I424=1),0,IF(E424=D425,U424,[1]DB!AV424)),[1]DB!AV424)</f>
        <v>7</v>
      </c>
      <c r="AW424" s="25">
        <f>IF(B6=13,IF(OR(G424=1,I424=1),0,IF(E424=D425,X424,[1]DB!AW424)),[1]DB!AW424)</f>
        <v>0</v>
      </c>
      <c r="AX424" s="25">
        <f>IF(B6=13,IF(OR(G424=1,I424=1),0,IF(E424=D425,AD424,[1]DB!AX424)),[1]DB!AX424)</f>
        <v>-1</v>
      </c>
      <c r="AY424" s="25">
        <f>IF(B6=13,IF(OR(G424=1,I424=1),0,IF(E424=D426,R424,[1]DB!AY424)),[1]DB!AY424)</f>
        <v>9</v>
      </c>
      <c r="AZ424" s="25">
        <f>IF(B6=13,IF(OR(G424=1,I424=1),0,IF(E424=D426,U424,[1]DB!AZ424)),[1]DB!AZ424)</f>
        <v>7</v>
      </c>
      <c r="BA424" s="25">
        <f>IF(B6=13,IF(OR(G424=1,I424=1),0,IF(E424=D426,X424,[1]DB!BA424)),[1]DB!BA424)</f>
        <v>3</v>
      </c>
      <c r="BB424" s="25">
        <f>IF(B6=13,IF(OR(G424=1,I424=1),0,IF(E424=D426,AD424,[1]DB!BB424)),[1]DB!BB424)</f>
        <v>1</v>
      </c>
      <c r="BC424" s="25">
        <f>IF(B6=13,IF(OR(G424=1,I424=1),0,IF(E424=D427,R424,[1]DB!BC424)),[1]DB!BC424)</f>
        <v>8</v>
      </c>
      <c r="BD424" s="25">
        <f>IF(B6=13,IF(OR(G424=1,I424=1),0,IF(E424=D427,U424,[1]DB!BD424)),[1]DB!BD424)</f>
        <v>6</v>
      </c>
      <c r="BE424" s="25">
        <f>IF(B6=13,IF(OR(G424=1,I424=1),0,IF(E424=D427,X424,[1]DB!BE424)),[1]DB!BE424)</f>
        <v>3</v>
      </c>
      <c r="BF424" s="25">
        <f>IF(B6=13,IF(OR(G424=1,I424=1),0,IF(E424=D427,AD424,[1]DB!BF424)),[1]DB!BF424)</f>
        <v>1</v>
      </c>
      <c r="BG424" s="25">
        <f>IF(B6=13,IF(OR(G424=1,I424=1),0,IF(E424=D428,R424,[1]DB!BG424)),[1]DB!BG424)</f>
        <v>8</v>
      </c>
      <c r="BH424" s="25">
        <f>IF(B6=13,IF(OR(G424=1,I424=1),0,IF(E424=D428,U424,[1]DB!BH424)),[1]DB!BH424)</f>
        <v>6</v>
      </c>
      <c r="BI424" s="25">
        <f>IF(B6=13,IF(OR(G424=1,I424=1),0,IF(E424=D428,X424,[1]DB!BI424)),[1]DB!BI424)</f>
        <v>3</v>
      </c>
      <c r="BJ424" s="25">
        <f>IF(B6=13,IF(OR(G424=1,I424=1),0,IF(E424=D428,AD424,[1]DB!BJ424)),[1]DB!BJ424)</f>
        <v>1</v>
      </c>
      <c r="BK424" s="25">
        <f>IF(B6=13,IF(OR(G424=1,I424=1),0,IF(E424=D429,R424,[1]DB!BK424)),[1]DB!BK424)</f>
        <v>8</v>
      </c>
      <c r="BL424" s="25">
        <f>IF(B6=13,IF(OR(G424=1,I424=1),0,IF(E424=D429,U424,[1]DB!BL424)),[1]DB!BL424)</f>
        <v>7</v>
      </c>
      <c r="BM424" s="25">
        <f>IF(B6=13,IF(OR(G424=1,I424=1),0,IF(E424=D429,X424,[1]DB!BM424)),[1]DB!BM424)</f>
        <v>3</v>
      </c>
      <c r="BN424" s="25">
        <f>IF(B6=13,IF(OR(G424=1,I424=1),0,IF(E424=D429,AD424,[1]DB!BN424)),[1]DB!BN424)</f>
        <v>1</v>
      </c>
      <c r="BO424" s="25">
        <f>IF(B6=13,IF(OR(G424=1,I424=1),0,IF(E424=D430,R424,[1]DB!BO424)),[1]DB!BO424)</f>
        <v>7</v>
      </c>
      <c r="BP424" s="25">
        <f>IF(B6=13,IF(OR(G424=1,I424=1),0,IF(E424=D430,U424,[1]DB!BP424)),[1]DB!BP424)</f>
        <v>6</v>
      </c>
      <c r="BQ424" s="25">
        <f>IF(B6=13,IF(OR(G424=1,I424=1),0,IF(E424=D430,X424,[1]DB!BQ424)),[1]DB!BQ424)</f>
        <v>3</v>
      </c>
      <c r="BR424" s="25">
        <f>IF(B6=13,IF(OR(G424=1,I424=1),0,IF(E424=D430,AD424,[1]DB!BR424)),[1]DB!BR424)</f>
        <v>1</v>
      </c>
      <c r="BS424" s="25">
        <f>IF(B6=13,IF(OR(G424=1,I424=1),0,IF(E424=D431,R424,[1]DB!BS424)),[1]DB!BS424)</f>
        <v>6</v>
      </c>
      <c r="BT424" s="25">
        <f>IF(B6=13,IF(OR(G424=1,I424=1),0,IF(E424=D431,U424,[1]DB!BT424)),[1]DB!BT424)</f>
        <v>6</v>
      </c>
      <c r="BU424" s="25">
        <f>IF(B6=13,IF(OR(G424=1,I424=1),0,IF(E424=D431,X424,[1]DB!BU424)),[1]DB!BU424)</f>
        <v>1</v>
      </c>
      <c r="BV424" s="25">
        <f>IF(B6=13,IF(OR(G424=1,I424=1),0,IF(E424=D431,AD424,[1]DB!BV424)),[1]DB!BV424)</f>
        <v>-1</v>
      </c>
      <c r="BW424" s="25">
        <f>IF(B6=13,IF(OR(G424=1,I424=1),0,IF(E424=D432,R424,[1]DB!BW424)),[1]DB!BW424)</f>
        <v>6</v>
      </c>
      <c r="BX424" s="25">
        <f>IF(B6=13,IF(OR(G424=1,I424=1),0,IF(E424=D432,U424,[1]DB!BX424)),[1]DB!BX424)</f>
        <v>7</v>
      </c>
      <c r="BY424" s="25">
        <f>IF(B6=13,IF(OR(G424=1,I424=1),0,IF(E424=D432,X424,[1]DB!BY424)),[1]DB!BY424)</f>
        <v>0</v>
      </c>
      <c r="BZ424" s="25">
        <f>IF(B6=13,IF(OR(G424=1,I424=1),0,IF(E424=D432,AD424,[1]DB!BZ424)),[1]DB!BZ424)</f>
        <v>-1</v>
      </c>
      <c r="CA424" s="25">
        <f>(RANK(Y424,Y421:Y432,1)*169)+(RANK(S424,S421:S432,1)*13)+RANK(V424,V421:V432,0)</f>
        <v>1988</v>
      </c>
      <c r="CB424" s="25">
        <f>RANK(CA424,CA421:CA432,1)</f>
        <v>12</v>
      </c>
      <c r="CC424" s="25">
        <f>IF(CB424=CB421,AE424,0)+IF(CB424=CB422,AI424,0)+IF(CB424=CB423,AM424,0)+IF(CB424=CB424,AQ424,0)+IF(CB424=CB425,AU424,0)+IF(CB424=CB426,AY424,0)+IF(CB424=CB427,BC424,0)+IF(CB424=CB428,BG424,0)+IF(CB424=CB429,BK424,0)+IF(CB424=CB430,BO424,0)+IF(CB424=CB431,BS424,0)+IF(CB424=CB432,BW424,0)</f>
        <v>0</v>
      </c>
      <c r="CD424" s="25">
        <f>IF(CB424=CB421,AF424,0)+IF(CB424=CB422,AJ424,0)+IF(CB424=CB423,AN424,0)+IF(CB424=CB424,AR424,0)+IF(CB424=CB425,AV424,0)+IF(CB424=CB426,AZ424,0)+IF(CB424=CB427,BD424,0)+IF(CB424=CB428,BH424,0)+IF(CB424=CB429,BL424,0)+IF(CB424=CB430,BP424,0)+IF(CB424=CB431,BT424,0)+IF(CB424=CB432,BX424,0)</f>
        <v>0</v>
      </c>
      <c r="CE424" s="25">
        <f>IF(CB424=CB421,AG424,0)+IF(CB424=CB422,AK424,0)+IF(CB424=CB423,AO424,0)+IF(CB424=CB424,AS424,0)+IF(CB424=CB425,AW424,0)+IF(CB424=CB426,BA424,0)+IF(CB424=CB427,BE424,0)+IF(CB424=CB428,BI424,0)+IF(CB424=CB429,BM424,0)+IF(CB424=CB430,BQ424,0)+IF(CB424=CB431,BU424,0)+IF(CB424=CB432,BY424,0)</f>
        <v>0</v>
      </c>
      <c r="CF424" s="25">
        <f>(RANK(CE424,CE421:CE432,1)*169)+(RANK(CC424,CC421:CC432,1)*13)+RANK(CD424,CD421:CD432,0)</f>
        <v>183</v>
      </c>
      <c r="CG424" s="25">
        <f>CB424+(RANK(CF424,CF421:CF432,1)*0.01)</f>
        <v>12.01</v>
      </c>
      <c r="CH424" s="25">
        <f>IF(COUNTIF(CG421:CG432,CG424)=2,IF(CG424=CG421,1,0)+IF(CG424=CG422,2,0)+IF(CG424=CG423,3,0)+IF(CG424=CG424,4,0)+IF(CG424=CG425,5,0)+IF(CG424=CG426,6,0)+IF(CG424=CG427,7,0)+IF(CG424=CG428,8,0)+IF(CG424=CG429,9,0)+IF(CG424=CG430,10,0)+IF(CG424=CG431,11,0)+IF(CG424=CG432,12,0)-4,0)</f>
        <v>0</v>
      </c>
      <c r="CI424" s="25">
        <f t="shared" si="65"/>
        <v>0</v>
      </c>
      <c r="CJ424" s="25">
        <f t="shared" si="66"/>
        <v>12.01</v>
      </c>
      <c r="CK424" s="25">
        <f>(RANK(CJ424,CJ421:CJ432,1)*17850625)+(RANK(K424,K421:K432,0)*274625)+(RANK(M424,M421:M432,0)*4225)+(RANK(AC424,AC421:AC432,1)*65)+RANK(C424,C421:C432,0)</f>
        <v>214491170</v>
      </c>
      <c r="CL424" s="25">
        <f>RANK(CK424,CK421:CK432,0)</f>
        <v>1</v>
      </c>
    </row>
    <row r="425" spans="1:90" x14ac:dyDescent="0.15">
      <c r="A425" s="25" t="str">
        <f>[1]DB!A425</f>
        <v>Anderup</v>
      </c>
      <c r="B425" s="25" t="str">
        <f>[1]DB!B425</f>
        <v>Anderup (10)</v>
      </c>
      <c r="C425" s="25">
        <f>[1]DB!C425</f>
        <v>2</v>
      </c>
      <c r="D425" s="25">
        <f t="shared" si="62"/>
        <v>5</v>
      </c>
      <c r="E425" s="25">
        <f t="shared" si="67"/>
        <v>6</v>
      </c>
      <c r="F425" s="25">
        <f>[1]DB!G425</f>
        <v>0</v>
      </c>
      <c r="G425" s="25">
        <f>IF(B6=13,DGET(A11:K75,"Dis E",R532:R533),F425)</f>
        <v>0</v>
      </c>
      <c r="H425" s="25">
        <f>[1]DB!I425</f>
        <v>0</v>
      </c>
      <c r="I425" s="25">
        <f>IF(B6=13,DGET(A11:K75,"Udm E",R532:R533),H425)</f>
        <v>0</v>
      </c>
      <c r="J425" s="25">
        <f>[1]DB!K425</f>
        <v>0</v>
      </c>
      <c r="K425" s="25">
        <f>IF(B6=13,DGET(A11:K75,"MR E",R532:R533),J425)</f>
        <v>0</v>
      </c>
      <c r="L425" s="25">
        <f>[1]DB!M425</f>
        <v>0</v>
      </c>
      <c r="M425" s="25">
        <f>IF(B6=13,DGET(A11:K75,"Res E",R532:R533),L425)</f>
        <v>0</v>
      </c>
      <c r="N425" s="25">
        <f>[1]DB!O425</f>
        <v>9</v>
      </c>
      <c r="O425" s="25">
        <f>IF(B6=13,IF(AND(G425=0,I425=0),N425+1,0),N425)</f>
        <v>10</v>
      </c>
      <c r="P425" s="25">
        <f>[1]DB!S425</f>
        <v>63</v>
      </c>
      <c r="Q425" s="25">
        <f>IF(A425="",0,DGET(A11:AF75,"Total",R532:R533))</f>
        <v>5</v>
      </c>
      <c r="R425" s="25">
        <f>IF(A425="",0,DGET(A11:AF75,"ES N",R532:R533))</f>
        <v>5</v>
      </c>
      <c r="S425" s="25">
        <f>IF(B6=13,IF(OR(G425=1,I425=1),0,P425+R425),P425)</f>
        <v>68</v>
      </c>
      <c r="T425" s="25">
        <f>[1]DB!V425</f>
        <v>59</v>
      </c>
      <c r="U425" s="25">
        <f>IF(A425="",0,DGET(A420:Q432,"Total N",R546:R547))</f>
        <v>4</v>
      </c>
      <c r="V425" s="25">
        <f>IF(B6=13,IF(OR(G425=1,I425=1),0,T425+U425),T425)</f>
        <v>63</v>
      </c>
      <c r="W425" s="25">
        <f>[1]DB!Y425</f>
        <v>17</v>
      </c>
      <c r="X425" s="25">
        <f t="shared" si="63"/>
        <v>3</v>
      </c>
      <c r="Y425" s="25">
        <f>IF(B6=13,IF(OR(G425=1,I425=1),0,W425+X425),W425)</f>
        <v>20</v>
      </c>
      <c r="Z425" s="25">
        <f>[1]DB!AC425</f>
        <v>2</v>
      </c>
      <c r="AA425" s="25">
        <f>IF(A425="",0,DGET(A11:AF75,"BU Pl.",R532:R533))</f>
        <v>32</v>
      </c>
      <c r="AB425" s="25">
        <f t="shared" si="64"/>
        <v>2082</v>
      </c>
      <c r="AC425" s="25">
        <f>IF(B6=13,RANK(AB425,AB421:AB432,1),Z425)</f>
        <v>4</v>
      </c>
      <c r="AD425" s="25">
        <f>IF(B6=13,IF(AA425&gt;DGET(A420:AC432,"BU N",R546:R547),1,IF(AA425=DGET(A420:AC432,"BU N",R546:R547),0,-1)),0)</f>
        <v>1</v>
      </c>
      <c r="AE425" s="25">
        <f>IF(B6=13,IF(OR(G425=1,I425=1),0,IF(E425=D421,R425,[1]DB!AE425)),[1]DB!AE425)</f>
        <v>6</v>
      </c>
      <c r="AF425" s="25">
        <f>IF(B6=13,IF(OR(G425=1,I425=1),0,IF(E425=D421,U425,[1]DB!AF425)),[1]DB!AF425)</f>
        <v>6</v>
      </c>
      <c r="AG425" s="25">
        <f>IF(B6=13,IF(OR(G425=1,I425=1),0,IF(E425=D421,X425,[1]DB!AG425)),[1]DB!AG425)</f>
        <v>1</v>
      </c>
      <c r="AH425" s="25">
        <f>IF(B6=13,IF(OR(G425=1,I425=1),0,IF(E425=D421,AD425,[1]DB!AH425)),[1]DB!AH425)</f>
        <v>-1</v>
      </c>
      <c r="AI425" s="25">
        <f>IF(B6=13,IF(OR(G425=1,I425=1),0,IF(E425=D422,R425,[1]DB!AI425)),[1]DB!AI425)</f>
        <v>6</v>
      </c>
      <c r="AJ425" s="25">
        <f>IF(B6=13,IF(OR(G425=1,I425=1),0,IF(E425=D422,U425,[1]DB!AJ425)),[1]DB!AJ425)</f>
        <v>8</v>
      </c>
      <c r="AK425" s="25">
        <f>IF(B6=13,IF(OR(G425=1,I425=1),0,IF(E425=D422,X425,[1]DB!AK425)),[1]DB!AK425)</f>
        <v>0</v>
      </c>
      <c r="AL425" s="25">
        <f>IF(B6=13,IF(OR(G425=1,I425=1),0,IF(E425=D422,AD425,[1]DB!AL425)),[1]DB!AL425)</f>
        <v>-1</v>
      </c>
      <c r="AM425" s="25">
        <f>IF(B6=13,IF(OR(G425=1,I425=1),0,IF(E425=D423,R425,[1]DB!AM425)),[1]DB!AM425)</f>
        <v>7</v>
      </c>
      <c r="AN425" s="25">
        <f>IF(B6=13,IF(OR(G425=1,I425=1),0,IF(E425=D423,U425,[1]DB!AN425)),[1]DB!AN425)</f>
        <v>7</v>
      </c>
      <c r="AO425" s="25">
        <f>IF(B6=13,IF(OR(G425=1,I425=1),0,IF(E425=D423,X425,[1]DB!AO425)),[1]DB!AO425)</f>
        <v>1</v>
      </c>
      <c r="AP425" s="25">
        <f>IF(B6=13,IF(OR(G425=1,I425=1),0,IF(E425=D423,AD425,[1]DB!AP425)),[1]DB!AP425)</f>
        <v>1</v>
      </c>
      <c r="AQ425" s="25">
        <f>IF(B6=13,IF(OR(G425=1,I425=1),0,IF(E425=D424,R425,[1]DB!AQ425)),[1]DB!AQ425)</f>
        <v>7</v>
      </c>
      <c r="AR425" s="25">
        <f>IF(B6=13,IF(OR(G425=1,I425=1),0,IF(E425=D424,U425,[1]DB!AR425)),[1]DB!AR425)</f>
        <v>6</v>
      </c>
      <c r="AS425" s="25">
        <f>IF(B6=13,IF(OR(G425=1,I425=1),0,IF(E425=D424,X425,[1]DB!AS425)),[1]DB!AS425)</f>
        <v>3</v>
      </c>
      <c r="AT425" s="25">
        <f>IF(B6=13,IF(OR(G425=1,I425=1),0,IF(E425=D424,AD425,[1]DB!AT425)),[1]DB!AT425)</f>
        <v>1</v>
      </c>
      <c r="AU425" s="25">
        <f>IF(B6=13,IF(OR(G425=1,I425=1),0,IF(E425=D425,R425,[1]DB!AU425)),[1]DB!AU425)</f>
        <v>0</v>
      </c>
      <c r="AV425" s="25">
        <f>IF(B6=13,IF(OR(G425=1,I425=1),0,IF(E425=D425,U425,[1]DB!AV425)),[1]DB!AV425)</f>
        <v>0</v>
      </c>
      <c r="AW425" s="25">
        <f>IF(B6=13,IF(OR(G425=1,I425=1),0,IF(E425=D425,X425,[1]DB!AW425)),[1]DB!AW425)</f>
        <v>0</v>
      </c>
      <c r="AX425" s="25">
        <f>IF(B6=13,IF(OR(G425=1,I425=1),0,IF(E425=D425,AD425,[1]DB!AX425)),[1]DB!AX425)</f>
        <v>0</v>
      </c>
      <c r="AY425" s="25">
        <f>IF(B6=13,IF(OR(G425=1,I425=1),0,IF(E425=D426,R425,[1]DB!AY425)),[1]DB!AY425)</f>
        <v>7</v>
      </c>
      <c r="AZ425" s="25">
        <f>IF(B6=13,IF(OR(G425=1,I425=1),0,IF(E425=D426,U425,[1]DB!AZ425)),[1]DB!AZ425)</f>
        <v>6</v>
      </c>
      <c r="BA425" s="25">
        <f>IF(B6=13,IF(OR(G425=1,I425=1),0,IF(E425=D426,X425,[1]DB!BA425)),[1]DB!BA425)</f>
        <v>3</v>
      </c>
      <c r="BB425" s="25">
        <f>IF(B6=13,IF(OR(G425=1,I425=1),0,IF(E425=D426,AD425,[1]DB!BB425)),[1]DB!BB425)</f>
        <v>1</v>
      </c>
      <c r="BC425" s="25">
        <f>IF(B6=13,IF(OR(G425=1,I425=1),0,IF(E425=D427,R425,[1]DB!BC425)),[1]DB!BC425)</f>
        <v>9</v>
      </c>
      <c r="BD425" s="25">
        <f>IF(B6=13,IF(OR(G425=1,I425=1),0,IF(E425=D427,U425,[1]DB!BD425)),[1]DB!BD425)</f>
        <v>6</v>
      </c>
      <c r="BE425" s="25">
        <f>IF(B6=13,IF(OR(G425=1,I425=1),0,IF(E425=D427,X425,[1]DB!BE425)),[1]DB!BE425)</f>
        <v>3</v>
      </c>
      <c r="BF425" s="25">
        <f>IF(B6=13,IF(OR(G425=1,I425=1),0,IF(E425=D427,AD425,[1]DB!BF425)),[1]DB!BF425)</f>
        <v>1</v>
      </c>
      <c r="BG425" s="25">
        <f>IF(B6=13,IF(OR(G425=1,I425=1),0,IF(E425=D428,R425,[1]DB!BG425)),[1]DB!BG425)</f>
        <v>0</v>
      </c>
      <c r="BH425" s="25">
        <f>IF(B6=13,IF(OR(G425=1,I425=1),0,IF(E425=D428,U425,[1]DB!BH425)),[1]DB!BH425)</f>
        <v>0</v>
      </c>
      <c r="BI425" s="25">
        <f>IF(B6=13,IF(OR(G425=1,I425=1),0,IF(E425=D428,X425,[1]DB!BI425)),[1]DB!BI425)</f>
        <v>0</v>
      </c>
      <c r="BJ425" s="25">
        <f>IF(B6=13,IF(OR(G425=1,I425=1),0,IF(E425=D428,AD425,[1]DB!BJ425)),[1]DB!BJ425)</f>
        <v>0</v>
      </c>
      <c r="BK425" s="25">
        <f>IF(B6=13,IF(OR(G425=1,I425=1),0,IF(E425=D429,R425,[1]DB!BK425)),[1]DB!BK425)</f>
        <v>8</v>
      </c>
      <c r="BL425" s="25">
        <f>IF(B6=13,IF(OR(G425=1,I425=1),0,IF(E425=D429,U425,[1]DB!BL425)),[1]DB!BL425)</f>
        <v>7</v>
      </c>
      <c r="BM425" s="25">
        <f>IF(B6=13,IF(OR(G425=1,I425=1),0,IF(E425=D429,X425,[1]DB!BM425)),[1]DB!BM425)</f>
        <v>3</v>
      </c>
      <c r="BN425" s="25">
        <f>IF(B6=13,IF(OR(G425=1,I425=1),0,IF(E425=D429,AD425,[1]DB!BN425)),[1]DB!BN425)</f>
        <v>1</v>
      </c>
      <c r="BO425" s="25">
        <f>IF(B6=13,IF(OR(G425=1,I425=1),0,IF(E425=D430,R425,[1]DB!BO425)),[1]DB!BO425)</f>
        <v>5</v>
      </c>
      <c r="BP425" s="25">
        <f>IF(B6=13,IF(OR(G425=1,I425=1),0,IF(E425=D430,U425,[1]DB!BP425)),[1]DB!BP425)</f>
        <v>4</v>
      </c>
      <c r="BQ425" s="25">
        <f>IF(B6=13,IF(OR(G425=1,I425=1),0,IF(E425=D430,X425,[1]DB!BQ425)),[1]DB!BQ425)</f>
        <v>3</v>
      </c>
      <c r="BR425" s="25">
        <f>IF(B6=13,IF(OR(G425=1,I425=1),0,IF(E425=D430,AD425,[1]DB!BR425)),[1]DB!BR425)</f>
        <v>1</v>
      </c>
      <c r="BS425" s="25">
        <f>IF(B6=13,IF(OR(G425=1,I425=1),0,IF(E425=D431,R425,[1]DB!BS425)),[1]DB!BS425)</f>
        <v>6</v>
      </c>
      <c r="BT425" s="25">
        <f>IF(B6=13,IF(OR(G425=1,I425=1),0,IF(E425=D431,U425,[1]DB!BT425)),[1]DB!BT425)</f>
        <v>5</v>
      </c>
      <c r="BU425" s="25">
        <f>IF(B6=13,IF(OR(G425=1,I425=1),0,IF(E425=D431,X425,[1]DB!BU425)),[1]DB!BU425)</f>
        <v>3</v>
      </c>
      <c r="BV425" s="25">
        <f>IF(B6=13,IF(OR(G425=1,I425=1),0,IF(E425=D431,AD425,[1]DB!BV425)),[1]DB!BV425)</f>
        <v>1</v>
      </c>
      <c r="BW425" s="25">
        <f>IF(B6=13,IF(OR(G425=1,I425=1),0,IF(E425=D432,R425,[1]DB!BW425)),[1]DB!BW425)</f>
        <v>7</v>
      </c>
      <c r="BX425" s="25">
        <f>IF(B6=13,IF(OR(G425=1,I425=1),0,IF(E425=D432,U425,[1]DB!BX425)),[1]DB!BX425)</f>
        <v>8</v>
      </c>
      <c r="BY425" s="25">
        <f>IF(B6=13,IF(OR(G425=1,I425=1),0,IF(E425=D432,X425,[1]DB!BY425)),[1]DB!BY425)</f>
        <v>0</v>
      </c>
      <c r="BZ425" s="25">
        <f>IF(B6=13,IF(OR(G425=1,I425=1),0,IF(E425=D432,AD425,[1]DB!BZ425)),[1]DB!BZ425)</f>
        <v>-1</v>
      </c>
      <c r="CA425" s="25">
        <f>(RANK(Y425,Y421:Y432,1)*169)+(RANK(S425,S421:S432,1)*13)+RANK(V425,V421:V432,0)</f>
        <v>1961</v>
      </c>
      <c r="CB425" s="25">
        <f>RANK(CA425,CA421:CA432,1)</f>
        <v>11</v>
      </c>
      <c r="CC425" s="25">
        <f>IF(CB425=CB421,AE425,0)+IF(CB425=CB422,AI425,0)+IF(CB425=CB423,AM425,0)+IF(CB425=CB424,AQ425,0)+IF(CB425=CB425,AU425,0)+IF(CB425=CB426,AY425,0)+IF(CB425=CB427,BC425,0)+IF(CB425=CB428,BG425,0)+IF(CB425=CB429,BK425,0)+IF(CB425=CB430,BO425,0)+IF(CB425=CB431,BS425,0)+IF(CB425=CB432,BW425,0)</f>
        <v>0</v>
      </c>
      <c r="CD425" s="25">
        <f>IF(CB425=CB421,AF425,0)+IF(CB425=CB422,AJ425,0)+IF(CB425=CB423,AN425,0)+IF(CB425=CB424,AR425,0)+IF(CB425=CB425,AV425,0)+IF(CB425=CB426,AZ425,0)+IF(CB425=CB427,BD425,0)+IF(CB425=CB428,BH425,0)+IF(CB425=CB429,BL425,0)+IF(CB425=CB430,BP425,0)+IF(CB425=CB431,BT425,0)+IF(CB425=CB432,BX425,0)</f>
        <v>0</v>
      </c>
      <c r="CE425" s="25">
        <f>IF(CB425=CB421,AG425,0)+IF(CB425=CB422,AK425,0)+IF(CB425=CB423,AO425,0)+IF(CB425=CB424,AS425,0)+IF(CB425=CB425,AW425,0)+IF(CB425=CB426,BA425,0)+IF(CB425=CB427,BE425,0)+IF(CB425=CB428,BI425,0)+IF(CB425=CB429,BM425,0)+IF(CB425=CB430,BQ425,0)+IF(CB425=CB431,BU425,0)+IF(CB425=CB432,BY425,0)</f>
        <v>0</v>
      </c>
      <c r="CF425" s="25">
        <f>(RANK(CE425,CE421:CE432,1)*169)+(RANK(CC425,CC421:CC432,1)*13)+RANK(CD425,CD421:CD432,0)</f>
        <v>183</v>
      </c>
      <c r="CG425" s="25">
        <f>CB425+(RANK(CF425,CF421:CF432,1)*0.01)</f>
        <v>11.01</v>
      </c>
      <c r="CH425" s="25">
        <f>IF(COUNTIF(CG421:CG432,CG425)=2,IF(CG425=CG421,1,0)+IF(CG425=CG422,2,0)+IF(CG425=CG423,3,0)+IF(CG425=CG424,4,0)+IF(CG425=CG425,5,0)+IF(CG425=CG426,6,0)+IF(CG425=CG427,7,0)+IF(CG425=CG428,8,0)+IF(CG425=CG429,9,0)+IF(CG425=CG430,10,0)+IF(CG425=CG431,11,0)+IF(CG425=CG432,12,0)-5,0)</f>
        <v>0</v>
      </c>
      <c r="CI425" s="25">
        <f t="shared" si="65"/>
        <v>0</v>
      </c>
      <c r="CJ425" s="25">
        <f t="shared" si="66"/>
        <v>11.01</v>
      </c>
      <c r="CK425" s="25">
        <f>(RANK(CJ425,CJ421:CJ432,1)*17850625)+(RANK(K425,K421:K432,0)*274625)+(RANK(M425,M421:M432,0)*4225)+(RANK(AC425,AC421:AC432,1)*65)+RANK(C425,C421:C432,0)</f>
        <v>196640222</v>
      </c>
      <c r="CL425" s="25">
        <f>RANK(CK425,CK421:CK432,0)</f>
        <v>2</v>
      </c>
    </row>
    <row r="426" spans="1:90" x14ac:dyDescent="0.15">
      <c r="A426" s="25" t="str">
        <f>[1]DB!A426</f>
        <v>Lund</v>
      </c>
      <c r="B426" s="25" t="str">
        <f>[1]DB!B426</f>
        <v>Lund (10)</v>
      </c>
      <c r="C426" s="25">
        <f>[1]DB!C426</f>
        <v>32</v>
      </c>
      <c r="D426" s="25">
        <f t="shared" si="62"/>
        <v>2</v>
      </c>
      <c r="E426" s="25">
        <f t="shared" si="67"/>
        <v>1</v>
      </c>
      <c r="F426" s="25">
        <f>[1]DB!G426</f>
        <v>0</v>
      </c>
      <c r="G426" s="25">
        <f>IF(B6=13,DGET(A11:K75,"Dis E",S532:S533),F426)</f>
        <v>0</v>
      </c>
      <c r="H426" s="25">
        <f>[1]DB!I426</f>
        <v>0</v>
      </c>
      <c r="I426" s="25">
        <f>IF(B6=13,DGET(A11:K75,"Udm E",S532:S533),H426)</f>
        <v>0</v>
      </c>
      <c r="J426" s="25">
        <f>[1]DB!K426</f>
        <v>0</v>
      </c>
      <c r="K426" s="25">
        <f>IF(B6=13,DGET(A11:K75,"MR E",S532:S533),J426)</f>
        <v>0</v>
      </c>
      <c r="L426" s="25">
        <f>[1]DB!M426</f>
        <v>0</v>
      </c>
      <c r="M426" s="25">
        <f>IF(B6=13,DGET(A11:K75,"Res E",S532:S533),L426)</f>
        <v>0</v>
      </c>
      <c r="N426" s="25">
        <f>[1]DB!O426</f>
        <v>9</v>
      </c>
      <c r="O426" s="25">
        <f>IF(B6=13,IF(AND(G426=0,I426=0),N426+1,0),N426)</f>
        <v>10</v>
      </c>
      <c r="P426" s="25">
        <f>[1]DB!S426</f>
        <v>61</v>
      </c>
      <c r="Q426" s="25">
        <f>IF(A426="",0,DGET(A11:AF75,"Total",S532:S533))</f>
        <v>5</v>
      </c>
      <c r="R426" s="25">
        <f>IF(A426="",0,DGET(A11:AF75,"ES N",S532:S533))</f>
        <v>5</v>
      </c>
      <c r="S426" s="25">
        <f>IF(B6=13,IF(OR(G426=1,I426=1),0,P426+R426),P426)</f>
        <v>66</v>
      </c>
      <c r="T426" s="25">
        <f>[1]DB!V426</f>
        <v>60</v>
      </c>
      <c r="U426" s="25">
        <f>IF(A426="",0,DGET(A420:Q432,"Total N",S546:S547))</f>
        <v>6</v>
      </c>
      <c r="V426" s="25">
        <f>IF(B6=13,IF(OR(G426=1,I426=1),0,T426+U426),T426)</f>
        <v>66</v>
      </c>
      <c r="W426" s="25">
        <f>[1]DB!Y426</f>
        <v>13</v>
      </c>
      <c r="X426" s="25">
        <f t="shared" si="63"/>
        <v>0</v>
      </c>
      <c r="Y426" s="25">
        <f>IF(B6=13,IF(OR(G426=1,I426=1),0,W426+X426),W426)</f>
        <v>13</v>
      </c>
      <c r="Z426" s="25">
        <f>[1]DB!AC426</f>
        <v>3</v>
      </c>
      <c r="AA426" s="25">
        <f>IF(A426="",0,DGET(A11:AF75,"BU Pl.",S532:S533))</f>
        <v>32</v>
      </c>
      <c r="AB426" s="25">
        <f t="shared" si="64"/>
        <v>2083</v>
      </c>
      <c r="AC426" s="25">
        <f>IF(B6=13,RANK(AB426,AB421:AB432,1),Z426)</f>
        <v>5</v>
      </c>
      <c r="AD426" s="25">
        <f>IF(B6=13,IF(AA426&gt;DGET(A420:AC432,"BU N",S546:S547),1,IF(AA426=DGET(A420:AC432,"BU N",S546:S547),0,-1)),0)</f>
        <v>-1</v>
      </c>
      <c r="AE426" s="25">
        <f>IF(B6=13,IF(OR(G426=1,I426=1),0,IF(E426=D421,R426,[1]DB!AE426)),[1]DB!AE426)</f>
        <v>5</v>
      </c>
      <c r="AF426" s="25">
        <f>IF(B6=13,IF(OR(G426=1,I426=1),0,IF(E426=D421,U426,[1]DB!AF426)),[1]DB!AF426)</f>
        <v>6</v>
      </c>
      <c r="AG426" s="25">
        <f>IF(B6=13,IF(OR(G426=1,I426=1),0,IF(E426=D421,X426,[1]DB!AG426)),[1]DB!AG426)</f>
        <v>0</v>
      </c>
      <c r="AH426" s="25">
        <f>IF(B6=13,IF(OR(G426=1,I426=1),0,IF(E426=D421,AD426,[1]DB!AH426)),[1]DB!AH426)</f>
        <v>-1</v>
      </c>
      <c r="AI426" s="25">
        <f>IF(B6=13,IF(OR(G426=1,I426=1),0,IF(E426=D422,R426,[1]DB!AI426)),[1]DB!AI426)</f>
        <v>6</v>
      </c>
      <c r="AJ426" s="25">
        <f>IF(B6=13,IF(OR(G426=1,I426=1),0,IF(E426=D422,U426,[1]DB!AJ426)),[1]DB!AJ426)</f>
        <v>8</v>
      </c>
      <c r="AK426" s="25">
        <f>IF(B6=13,IF(OR(G426=1,I426=1),0,IF(E426=D422,X426,[1]DB!AK426)),[1]DB!AK426)</f>
        <v>0</v>
      </c>
      <c r="AL426" s="25">
        <f>IF(B6=13,IF(OR(G426=1,I426=1),0,IF(E426=D422,AD426,[1]DB!AL426)),[1]DB!AL426)</f>
        <v>-1</v>
      </c>
      <c r="AM426" s="25">
        <f>IF(B6=13,IF(OR(G426=1,I426=1),0,IF(E426=D423,R426,[1]DB!AM426)),[1]DB!AM426)</f>
        <v>0</v>
      </c>
      <c r="AN426" s="25">
        <f>IF(B6=13,IF(OR(G426=1,I426=1),0,IF(E426=D423,U426,[1]DB!AN426)),[1]DB!AN426)</f>
        <v>0</v>
      </c>
      <c r="AO426" s="25">
        <f>IF(B6=13,IF(OR(G426=1,I426=1),0,IF(E426=D423,X426,[1]DB!AO426)),[1]DB!AO426)</f>
        <v>0</v>
      </c>
      <c r="AP426" s="25">
        <f>IF(B6=13,IF(OR(G426=1,I426=1),0,IF(E426=D423,AD426,[1]DB!AP426)),[1]DB!AP426)</f>
        <v>0</v>
      </c>
      <c r="AQ426" s="25">
        <f>IF(B6=13,IF(OR(G426=1,I426=1),0,IF(E426=D424,R426,[1]DB!AQ426)),[1]DB!AQ426)</f>
        <v>7</v>
      </c>
      <c r="AR426" s="25">
        <f>IF(B6=13,IF(OR(G426=1,I426=1),0,IF(E426=D424,U426,[1]DB!AR426)),[1]DB!AR426)</f>
        <v>9</v>
      </c>
      <c r="AS426" s="25">
        <f>IF(B6=13,IF(OR(G426=1,I426=1),0,IF(E426=D424,X426,[1]DB!AS426)),[1]DB!AS426)</f>
        <v>0</v>
      </c>
      <c r="AT426" s="25">
        <f>IF(B6=13,IF(OR(G426=1,I426=1),0,IF(E426=D424,AD426,[1]DB!AT426)),[1]DB!AT426)</f>
        <v>-1</v>
      </c>
      <c r="AU426" s="25">
        <f>IF(B6=13,IF(OR(G426=1,I426=1),0,IF(E426=D425,R426,[1]DB!AU426)),[1]DB!AU426)</f>
        <v>6</v>
      </c>
      <c r="AV426" s="25">
        <f>IF(B6=13,IF(OR(G426=1,I426=1),0,IF(E426=D425,U426,[1]DB!AV426)),[1]DB!AV426)</f>
        <v>7</v>
      </c>
      <c r="AW426" s="25">
        <f>IF(B6=13,IF(OR(G426=1,I426=1),0,IF(E426=D425,X426,[1]DB!AW426)),[1]DB!AW426)</f>
        <v>0</v>
      </c>
      <c r="AX426" s="25">
        <f>IF(B6=13,IF(OR(G426=1,I426=1),0,IF(E426=D425,AD426,[1]DB!AX426)),[1]DB!AX426)</f>
        <v>-1</v>
      </c>
      <c r="AY426" s="25">
        <f>IF(B6=13,IF(OR(G426=1,I426=1),0,IF(E426=D426,R426,[1]DB!AY426)),[1]DB!AY426)</f>
        <v>0</v>
      </c>
      <c r="AZ426" s="25">
        <f>IF(B6=13,IF(OR(G426=1,I426=1),0,IF(E426=D426,U426,[1]DB!AZ426)),[1]DB!AZ426)</f>
        <v>0</v>
      </c>
      <c r="BA426" s="25">
        <f>IF(B6=13,IF(OR(G426=1,I426=1),0,IF(E426=D426,X426,[1]DB!BA426)),[1]DB!BA426)</f>
        <v>0</v>
      </c>
      <c r="BB426" s="25">
        <f>IF(B6=13,IF(OR(G426=1,I426=1),0,IF(E426=D426,AD426,[1]DB!BB426)),[1]DB!BB426)</f>
        <v>0</v>
      </c>
      <c r="BC426" s="25">
        <f>IF(B6=13,IF(OR(G426=1,I426=1),0,IF(E426=D427,R426,[1]DB!BC426)),[1]DB!BC426)</f>
        <v>9</v>
      </c>
      <c r="BD426" s="25">
        <f>IF(B6=13,IF(OR(G426=1,I426=1),0,IF(E426=D427,U426,[1]DB!BD426)),[1]DB!BD426)</f>
        <v>6</v>
      </c>
      <c r="BE426" s="25">
        <f>IF(B6=13,IF(OR(G426=1,I426=1),0,IF(E426=D427,X426,[1]DB!BE426)),[1]DB!BE426)</f>
        <v>3</v>
      </c>
      <c r="BF426" s="25">
        <f>IF(B6=13,IF(OR(G426=1,I426=1),0,IF(E426=D427,AD426,[1]DB!BF426)),[1]DB!BF426)</f>
        <v>1</v>
      </c>
      <c r="BG426" s="25">
        <f>IF(B6=13,IF(OR(G426=1,I426=1),0,IF(E426=D428,R426,[1]DB!BG426)),[1]DB!BG426)</f>
        <v>7</v>
      </c>
      <c r="BH426" s="25">
        <f>IF(B6=13,IF(OR(G426=1,I426=1),0,IF(E426=D428,U426,[1]DB!BH426)),[1]DB!BH426)</f>
        <v>6</v>
      </c>
      <c r="BI426" s="25">
        <f>IF(B6=13,IF(OR(G426=1,I426=1),0,IF(E426=D428,X426,[1]DB!BI426)),[1]DB!BI426)</f>
        <v>3</v>
      </c>
      <c r="BJ426" s="25">
        <f>IF(B6=13,IF(OR(G426=1,I426=1),0,IF(E426=D428,AD426,[1]DB!BJ426)),[1]DB!BJ426)</f>
        <v>1</v>
      </c>
      <c r="BK426" s="25">
        <f>IF(B6=13,IF(OR(G426=1,I426=1),0,IF(E426=D429,R426,[1]DB!BK426)),[1]DB!BK426)</f>
        <v>4</v>
      </c>
      <c r="BL426" s="25">
        <f>IF(B6=13,IF(OR(G426=1,I426=1),0,IF(E426=D429,U426,[1]DB!BL426)),[1]DB!BL426)</f>
        <v>6</v>
      </c>
      <c r="BM426" s="25">
        <f>IF(B6=13,IF(OR(G426=1,I426=1),0,IF(E426=D429,X426,[1]DB!BM426)),[1]DB!BM426)</f>
        <v>0</v>
      </c>
      <c r="BN426" s="25">
        <f>IF(B6=13,IF(OR(G426=1,I426=1),0,IF(E426=D429,AD426,[1]DB!BN426)),[1]DB!BN426)</f>
        <v>-1</v>
      </c>
      <c r="BO426" s="25">
        <f>IF(B6=13,IF(OR(G426=1,I426=1),0,IF(E426=D430,R426,[1]DB!BO426)),[1]DB!BO426)</f>
        <v>8</v>
      </c>
      <c r="BP426" s="25">
        <f>IF(B6=13,IF(OR(G426=1,I426=1),0,IF(E426=D430,U426,[1]DB!BP426)),[1]DB!BP426)</f>
        <v>5</v>
      </c>
      <c r="BQ426" s="25">
        <f>IF(B6=13,IF(OR(G426=1,I426=1),0,IF(E426=D430,X426,[1]DB!BQ426)),[1]DB!BQ426)</f>
        <v>3</v>
      </c>
      <c r="BR426" s="25">
        <f>IF(B6=13,IF(OR(G426=1,I426=1),0,IF(E426=D430,AD426,[1]DB!BR426)),[1]DB!BR426)</f>
        <v>1</v>
      </c>
      <c r="BS426" s="25">
        <f>IF(B6=13,IF(OR(G426=1,I426=1),0,IF(E426=D431,R426,[1]DB!BS426)),[1]DB!BS426)</f>
        <v>8</v>
      </c>
      <c r="BT426" s="25">
        <f>IF(B6=13,IF(OR(G426=1,I426=1),0,IF(E426=D431,U426,[1]DB!BT426)),[1]DB!BT426)</f>
        <v>7</v>
      </c>
      <c r="BU426" s="25">
        <f>IF(B6=13,IF(OR(G426=1,I426=1),0,IF(E426=D431,X426,[1]DB!BU426)),[1]DB!BU426)</f>
        <v>3</v>
      </c>
      <c r="BV426" s="25">
        <f>IF(B6=13,IF(OR(G426=1,I426=1),0,IF(E426=D431,AD426,[1]DB!BV426)),[1]DB!BV426)</f>
        <v>1</v>
      </c>
      <c r="BW426" s="25">
        <f>IF(B6=13,IF(OR(G426=1,I426=1),0,IF(E426=D432,R426,[1]DB!BW426)),[1]DB!BW426)</f>
        <v>6</v>
      </c>
      <c r="BX426" s="25">
        <f>IF(B6=13,IF(OR(G426=1,I426=1),0,IF(E426=D432,U426,[1]DB!BX426)),[1]DB!BX426)</f>
        <v>6</v>
      </c>
      <c r="BY426" s="25">
        <f>IF(B6=13,IF(OR(G426=1,I426=1),0,IF(E426=D432,X426,[1]DB!BY426)),[1]DB!BY426)</f>
        <v>1</v>
      </c>
      <c r="BZ426" s="25">
        <f>IF(B6=13,IF(OR(G426=1,I426=1),0,IF(E426=D432,AD426,[1]DB!BZ426)),[1]DB!BZ426)</f>
        <v>-1</v>
      </c>
      <c r="CA426" s="25">
        <f>(RANK(Y426,Y421:Y432,1)*169)+(RANK(S426,S421:S432,1)*13)+RANK(V426,V421:V432,0)</f>
        <v>1061</v>
      </c>
      <c r="CB426" s="25">
        <f>RANK(CA426,CA421:CA432,1)</f>
        <v>6</v>
      </c>
      <c r="CC426" s="25">
        <f>IF(CB426=CB421,AE426,0)+IF(CB426=CB422,AI426,0)+IF(CB426=CB423,AM426,0)+IF(CB426=CB424,AQ426,0)+IF(CB426=CB425,AU426,0)+IF(CB426=CB426,AY426,0)+IF(CB426=CB427,BC426,0)+IF(CB426=CB428,BG426,0)+IF(CB426=CB429,BK426,0)+IF(CB426=CB430,BO426,0)+IF(CB426=CB431,BS426,0)+IF(CB426=CB432,BW426,0)</f>
        <v>0</v>
      </c>
      <c r="CD426" s="25">
        <f>IF(CB426=CB421,AF426,0)+IF(CB426=CB422,AJ426,0)+IF(CB426=CB423,AN426,0)+IF(CB426=CB424,AR426,0)+IF(CB426=CB425,AV426,0)+IF(CB426=CB426,AZ426,0)+IF(CB426=CB427,BD426,0)+IF(CB426=CB428,BH426,0)+IF(CB426=CB429,BL426,0)+IF(CB426=CB430,BP426,0)+IF(CB426=CB431,BT426,0)+IF(CB426=CB432,BX426,0)</f>
        <v>0</v>
      </c>
      <c r="CE426" s="25">
        <f>IF(CB426=CB421,AG426,0)+IF(CB426=CB422,AK426,0)+IF(CB426=CB423,AO426,0)+IF(CB426=CB424,AS426,0)+IF(CB426=CB425,AW426,0)+IF(CB426=CB426,BA426,0)+IF(CB426=CB427,BE426,0)+IF(CB426=CB428,BI426,0)+IF(CB426=CB429,BM426,0)+IF(CB426=CB430,BQ426,0)+IF(CB426=CB431,BU426,0)+IF(CB426=CB432,BY426,0)</f>
        <v>0</v>
      </c>
      <c r="CF426" s="25">
        <f>(RANK(CE426,CE421:CE432,1)*169)+(RANK(CC426,CC421:CC432,1)*13)+RANK(CD426,CD421:CD432,0)</f>
        <v>183</v>
      </c>
      <c r="CG426" s="25">
        <f>CB426+(RANK(CF426,CF421:CF432,1)*0.01)</f>
        <v>6.01</v>
      </c>
      <c r="CH426" s="25">
        <f>IF(COUNTIF(CG421:CG432,CG426)=2,IF(CG426=CG421,1,0)+IF(CG426=CG422,2,0)+IF(CG426=CG423,3,0)+IF(CG426=CG424,4,0)+IF(CG426=CG425,5,0)+IF(CG426=CG426,6,0)+IF(CG426=CG427,7,0)+IF(CG426=CG428,8,0)+IF(CG426=CG429,9,0)+IF(CG426=CG430,10,0)+IF(CG426=CG431,11,0)+IF(CG426=CG432,12,0)-6,0)</f>
        <v>0</v>
      </c>
      <c r="CI426" s="25">
        <f t="shared" si="65"/>
        <v>0</v>
      </c>
      <c r="CJ426" s="25">
        <f t="shared" si="66"/>
        <v>6.01</v>
      </c>
      <c r="CK426" s="25">
        <f>(RANK(CJ426,CJ421:CJ432,1)*17850625)+(RANK(K426,K421:K432,0)*274625)+(RANK(M426,M421:M432,0)*4225)+(RANK(AC426,AC421:AC432,1)*65)+RANK(C426,C421:C432,0)</f>
        <v>107387155</v>
      </c>
      <c r="CL426" s="25">
        <f>RANK(CK426,CK421:CK432,0)</f>
        <v>7</v>
      </c>
    </row>
    <row r="427" spans="1:90" x14ac:dyDescent="0.15">
      <c r="A427" s="25" t="str">
        <f>[1]DB!A427</f>
        <v>Murer</v>
      </c>
      <c r="B427" s="25" t="str">
        <f>[1]DB!B427</f>
        <v>Murer (10)</v>
      </c>
      <c r="C427" s="25">
        <f>[1]DB!C427</f>
        <v>35</v>
      </c>
      <c r="D427" s="25">
        <f t="shared" si="62"/>
        <v>7</v>
      </c>
      <c r="E427" s="25">
        <f t="shared" si="67"/>
        <v>8</v>
      </c>
      <c r="F427" s="25">
        <f>[1]DB!G427</f>
        <v>0</v>
      </c>
      <c r="G427" s="25">
        <f>IF(B6=13,DGET(A11:K75,"Dis E",T532:T533),F427)</f>
        <v>0</v>
      </c>
      <c r="H427" s="25">
        <f>[1]DB!I427</f>
        <v>0</v>
      </c>
      <c r="I427" s="25">
        <f>IF(B6=13,DGET(A11:K75,"Udm E",T532:T533),H427)</f>
        <v>0</v>
      </c>
      <c r="J427" s="25">
        <f>[1]DB!K427</f>
        <v>0</v>
      </c>
      <c r="K427" s="25">
        <f>IF(B6=13,DGET(A11:K75,"MR E",T532:T533),J427)</f>
        <v>0</v>
      </c>
      <c r="L427" s="25">
        <f>[1]DB!M427</f>
        <v>0</v>
      </c>
      <c r="M427" s="25">
        <f>IF(B6=13,DGET(A11:K75,"Res E",T532:T533),L427)</f>
        <v>0</v>
      </c>
      <c r="N427" s="25">
        <f>[1]DB!O427</f>
        <v>9</v>
      </c>
      <c r="O427" s="25">
        <f>IF(B6=13,IF(AND(G427=0,I427=0),N427+1,0),N427)</f>
        <v>10</v>
      </c>
      <c r="P427" s="25">
        <f>[1]DB!S427</f>
        <v>57</v>
      </c>
      <c r="Q427" s="25">
        <f>IF(A427="",0,DGET(A11:AF75,"Total",T532:T533))</f>
        <v>5</v>
      </c>
      <c r="R427" s="25">
        <f>IF(A427="",0,DGET(A11:AF75,"ES N",T532:T533))</f>
        <v>5</v>
      </c>
      <c r="S427" s="25">
        <f>IF(B6=13,IF(OR(G427=1,I427=1),0,P427+R427),P427)</f>
        <v>62</v>
      </c>
      <c r="T427" s="25">
        <f>[1]DB!V427</f>
        <v>69</v>
      </c>
      <c r="U427" s="25">
        <f>IF(A427="",0,DGET(A420:Q432,"Total N",T546:T547))</f>
        <v>6</v>
      </c>
      <c r="V427" s="25">
        <f>IF(B6=13,IF(OR(G427=1,I427=1),0,T427+U427),T427)</f>
        <v>75</v>
      </c>
      <c r="W427" s="25">
        <f>[1]DB!Y427</f>
        <v>5</v>
      </c>
      <c r="X427" s="25">
        <f t="shared" si="63"/>
        <v>0</v>
      </c>
      <c r="Y427" s="25">
        <f>IF(B6=13,IF(OR(G427=1,I427=1),0,W427+X427),W427)</f>
        <v>5</v>
      </c>
      <c r="Z427" s="25">
        <f>[1]DB!AC427</f>
        <v>4</v>
      </c>
      <c r="AA427" s="25">
        <f>IF(A427="",0,DGET(A11:AF75,"BU Pl.",T532:T533))</f>
        <v>29</v>
      </c>
      <c r="AB427" s="25">
        <f t="shared" si="64"/>
        <v>1889</v>
      </c>
      <c r="AC427" s="25">
        <f>IF(B6=13,RANK(AB427,AB421:AB432,1),Z427)</f>
        <v>3</v>
      </c>
      <c r="AD427" s="25">
        <f>IF(B6=13,IF(AA427&gt;DGET(A420:AC432,"BU N",T546:T547),1,IF(AA427=DGET(A420:AC432,"BU N",T546:T547),0,-1)),0)</f>
        <v>-1</v>
      </c>
      <c r="AE427" s="25">
        <f>IF(B6=13,IF(OR(G427=1,I427=1),0,IF(E427=D421,R427,[1]DB!AE427)),[1]DB!AE427)</f>
        <v>8</v>
      </c>
      <c r="AF427" s="25">
        <f>IF(B6=13,IF(OR(G427=1,I427=1),0,IF(E427=D421,U427,[1]DB!AF427)),[1]DB!AF427)</f>
        <v>8</v>
      </c>
      <c r="AG427" s="25">
        <f>IF(B6=13,IF(OR(G427=1,I427=1),0,IF(E427=D421,X427,[1]DB!AG427)),[1]DB!AG427)</f>
        <v>1</v>
      </c>
      <c r="AH427" s="25">
        <f>IF(B6=13,IF(OR(G427=1,I427=1),0,IF(E427=D421,AD427,[1]DB!AH427)),[1]DB!AH427)</f>
        <v>0</v>
      </c>
      <c r="AI427" s="25">
        <f>IF(B6=13,IF(OR(G427=1,I427=1),0,IF(E427=D422,R427,[1]DB!AI427)),[1]DB!AI427)</f>
        <v>7</v>
      </c>
      <c r="AJ427" s="25">
        <f>IF(B6=13,IF(OR(G427=1,I427=1),0,IF(E427=D422,U427,[1]DB!AJ427)),[1]DB!AJ427)</f>
        <v>6</v>
      </c>
      <c r="AK427" s="25">
        <f>IF(B6=13,IF(OR(G427=1,I427=1),0,IF(E427=D422,X427,[1]DB!AK427)),[1]DB!AK427)</f>
        <v>3</v>
      </c>
      <c r="AL427" s="25">
        <f>IF(B6=13,IF(OR(G427=1,I427=1),0,IF(E427=D422,AD427,[1]DB!AL427)),[1]DB!AL427)</f>
        <v>1</v>
      </c>
      <c r="AM427" s="25">
        <f>IF(B6=13,IF(OR(G427=1,I427=1),0,IF(E427=D423,R427,[1]DB!AM427)),[1]DB!AM427)</f>
        <v>5</v>
      </c>
      <c r="AN427" s="25">
        <f>IF(B6=13,IF(OR(G427=1,I427=1),0,IF(E427=D423,U427,[1]DB!AN427)),[1]DB!AN427)</f>
        <v>8</v>
      </c>
      <c r="AO427" s="25">
        <f>IF(B6=13,IF(OR(G427=1,I427=1),0,IF(E427=D423,X427,[1]DB!AO427)),[1]DB!AO427)</f>
        <v>0</v>
      </c>
      <c r="AP427" s="25">
        <f>IF(B6=13,IF(OR(G427=1,I427=1),0,IF(E427=D423,AD427,[1]DB!AP427)),[1]DB!AP427)</f>
        <v>-1</v>
      </c>
      <c r="AQ427" s="25">
        <f>IF(B6=13,IF(OR(G427=1,I427=1),0,IF(E427=D424,R427,[1]DB!AQ427)),[1]DB!AQ427)</f>
        <v>6</v>
      </c>
      <c r="AR427" s="25">
        <f>IF(B6=13,IF(OR(G427=1,I427=1),0,IF(E427=D424,U427,[1]DB!AR427)),[1]DB!AR427)</f>
        <v>8</v>
      </c>
      <c r="AS427" s="25">
        <f>IF(B6=13,IF(OR(G427=1,I427=1),0,IF(E427=D424,X427,[1]DB!AS427)),[1]DB!AS427)</f>
        <v>0</v>
      </c>
      <c r="AT427" s="25">
        <f>IF(B6=13,IF(OR(G427=1,I427=1),0,IF(E427=D424,AD427,[1]DB!AT427)),[1]DB!AT427)</f>
        <v>-1</v>
      </c>
      <c r="AU427" s="25">
        <f>IF(B6=13,IF(OR(G427=1,I427=1),0,IF(E427=D425,R427,[1]DB!AU427)),[1]DB!AU427)</f>
        <v>6</v>
      </c>
      <c r="AV427" s="25">
        <f>IF(B6=13,IF(OR(G427=1,I427=1),0,IF(E427=D425,U427,[1]DB!AV427)),[1]DB!AV427)</f>
        <v>9</v>
      </c>
      <c r="AW427" s="25">
        <f>IF(B6=13,IF(OR(G427=1,I427=1),0,IF(E427=D425,X427,[1]DB!AW427)),[1]DB!AW427)</f>
        <v>0</v>
      </c>
      <c r="AX427" s="25">
        <f>IF(B6=13,IF(OR(G427=1,I427=1),0,IF(E427=D425,AD427,[1]DB!AX427)),[1]DB!AX427)</f>
        <v>-1</v>
      </c>
      <c r="AY427" s="25">
        <f>IF(B6=13,IF(OR(G427=1,I427=1),0,IF(E427=D426,R427,[1]DB!AY427)),[1]DB!AY427)</f>
        <v>6</v>
      </c>
      <c r="AZ427" s="25">
        <f>IF(B6=13,IF(OR(G427=1,I427=1),0,IF(E427=D426,U427,[1]DB!AZ427)),[1]DB!AZ427)</f>
        <v>9</v>
      </c>
      <c r="BA427" s="25">
        <f>IF(B6=13,IF(OR(G427=1,I427=1),0,IF(E427=D426,X427,[1]DB!BA427)),[1]DB!BA427)</f>
        <v>0</v>
      </c>
      <c r="BB427" s="25">
        <f>IF(B6=13,IF(OR(G427=1,I427=1),0,IF(E427=D426,AD427,[1]DB!BB427)),[1]DB!BB427)</f>
        <v>-1</v>
      </c>
      <c r="BC427" s="25">
        <f>IF(B6=13,IF(OR(G427=1,I427=1),0,IF(E427=D427,R427,[1]DB!BC427)),[1]DB!BC427)</f>
        <v>0</v>
      </c>
      <c r="BD427" s="25">
        <f>IF(B6=13,IF(OR(G427=1,I427=1),0,IF(E427=D427,U427,[1]DB!BD427)),[1]DB!BD427)</f>
        <v>0</v>
      </c>
      <c r="BE427" s="25">
        <f>IF(B6=13,IF(OR(G427=1,I427=1),0,IF(E427=D427,X427,[1]DB!BE427)),[1]DB!BE427)</f>
        <v>0</v>
      </c>
      <c r="BF427" s="25">
        <f>IF(B6=13,IF(OR(G427=1,I427=1),0,IF(E427=D427,AD427,[1]DB!BF427)),[1]DB!BF427)</f>
        <v>0</v>
      </c>
      <c r="BG427" s="25">
        <f>IF(B6=13,IF(OR(G427=1,I427=1),0,IF(E427=D428,R427,[1]DB!BG427)),[1]DB!BG427)</f>
        <v>4</v>
      </c>
      <c r="BH427" s="25">
        <f>IF(B6=13,IF(OR(G427=1,I427=1),0,IF(E427=D428,U427,[1]DB!BH427)),[1]DB!BH427)</f>
        <v>5</v>
      </c>
      <c r="BI427" s="25">
        <f>IF(B6=13,IF(OR(G427=1,I427=1),0,IF(E427=D428,X427,[1]DB!BI427)),[1]DB!BI427)</f>
        <v>0</v>
      </c>
      <c r="BJ427" s="25">
        <f>IF(B6=13,IF(OR(G427=1,I427=1),0,IF(E427=D428,AD427,[1]DB!BJ427)),[1]DB!BJ427)</f>
        <v>-1</v>
      </c>
      <c r="BK427" s="25">
        <f>IF(B6=13,IF(OR(G427=1,I427=1),0,IF(E427=D429,R427,[1]DB!BK427)),[1]DB!BK427)</f>
        <v>7</v>
      </c>
      <c r="BL427" s="25">
        <f>IF(B6=13,IF(OR(G427=1,I427=1),0,IF(E427=D429,U427,[1]DB!BL427)),[1]DB!BL427)</f>
        <v>7</v>
      </c>
      <c r="BM427" s="25">
        <f>IF(B6=13,IF(OR(G427=1,I427=1),0,IF(E427=D429,X427,[1]DB!BM427)),[1]DB!BM427)</f>
        <v>1</v>
      </c>
      <c r="BN427" s="25">
        <f>IF(B6=13,IF(OR(G427=1,I427=1),0,IF(E427=D429,AD427,[1]DB!BN427)),[1]DB!BN427)</f>
        <v>1</v>
      </c>
      <c r="BO427" s="25">
        <f>IF(B6=13,IF(OR(G427=1,I427=1),0,IF(E427=D430,R427,[1]DB!BO427)),[1]DB!BO427)</f>
        <v>0</v>
      </c>
      <c r="BP427" s="25">
        <f>IF(B6=13,IF(OR(G427=1,I427=1),0,IF(E427=D430,U427,[1]DB!BP427)),[1]DB!BP427)</f>
        <v>0</v>
      </c>
      <c r="BQ427" s="25">
        <f>IF(B6=13,IF(OR(G427=1,I427=1),0,IF(E427=D430,X427,[1]DB!BQ427)),[1]DB!BQ427)</f>
        <v>0</v>
      </c>
      <c r="BR427" s="25">
        <f>IF(B6=13,IF(OR(G427=1,I427=1),0,IF(E427=D430,AD427,[1]DB!BR427)),[1]DB!BR427)</f>
        <v>0</v>
      </c>
      <c r="BS427" s="25">
        <f>IF(B6=13,IF(OR(G427=1,I427=1),0,IF(E427=D431,R427,[1]DB!BS427)),[1]DB!BS427)</f>
        <v>8</v>
      </c>
      <c r="BT427" s="25">
        <f>IF(B6=13,IF(OR(G427=1,I427=1),0,IF(E427=D431,U427,[1]DB!BT427)),[1]DB!BT427)</f>
        <v>9</v>
      </c>
      <c r="BU427" s="25">
        <f>IF(B6=13,IF(OR(G427=1,I427=1),0,IF(E427=D431,X427,[1]DB!BU427)),[1]DB!BU427)</f>
        <v>0</v>
      </c>
      <c r="BV427" s="25">
        <f>IF(B6=13,IF(OR(G427=1,I427=1),0,IF(E427=D431,AD427,[1]DB!BV427)),[1]DB!BV427)</f>
        <v>-1</v>
      </c>
      <c r="BW427" s="25">
        <f>IF(B6=13,IF(OR(G427=1,I427=1),0,IF(E427=D432,R427,[1]DB!BW427)),[1]DB!BW427)</f>
        <v>5</v>
      </c>
      <c r="BX427" s="25">
        <f>IF(B6=13,IF(OR(G427=1,I427=1),0,IF(E427=D432,U427,[1]DB!BX427)),[1]DB!BX427)</f>
        <v>6</v>
      </c>
      <c r="BY427" s="25">
        <f>IF(B6=13,IF(OR(G427=1,I427=1),0,IF(E427=D432,X427,[1]DB!BY427)),[1]DB!BY427)</f>
        <v>0</v>
      </c>
      <c r="BZ427" s="25">
        <f>IF(B6=13,IF(OR(G427=1,I427=1),0,IF(E427=D432,AD427,[1]DB!BZ427)),[1]DB!BZ427)</f>
        <v>-1</v>
      </c>
      <c r="CA427" s="25">
        <f>(RANK(Y427,Y421:Y432,1)*169)+(RANK(S427,S421:S432,1)*13)+RANK(V427,V421:V432,0)</f>
        <v>183</v>
      </c>
      <c r="CB427" s="25">
        <f>RANK(CA427,CA421:CA432,1)</f>
        <v>1</v>
      </c>
      <c r="CC427" s="25">
        <f>IF(CB427=CB421,AE427,0)+IF(CB427=CB422,AI427,0)+IF(CB427=CB423,AM427,0)+IF(CB427=CB424,AQ427,0)+IF(CB427=CB425,AU427,0)+IF(CB427=CB426,AY427,0)+IF(CB427=CB427,BC427,0)+IF(CB427=CB428,BG427,0)+IF(CB427=CB429,BK427,0)+IF(CB427=CB430,BO427,0)+IF(CB427=CB431,BS427,0)+IF(CB427=CB432,BW427,0)</f>
        <v>0</v>
      </c>
      <c r="CD427" s="25">
        <f>IF(CB427=CB421,AF427,0)+IF(CB427=CB422,AJ427,0)+IF(CB427=CB423,AN427,0)+IF(CB427=CB424,AR427,0)+IF(CB427=CB425,AV427,0)+IF(CB427=CB426,AZ427,0)+IF(CB427=CB427,BD427,0)+IF(CB427=CB428,BH427,0)+IF(CB427=CB429,BL427,0)+IF(CB427=CB430,BP427,0)+IF(CB427=CB431,BT427,0)+IF(CB427=CB432,BX427,0)</f>
        <v>0</v>
      </c>
      <c r="CE427" s="25">
        <f>IF(CB427=CB421,AG427,0)+IF(CB427=CB422,AK427,0)+IF(CB427=CB423,AO427,0)+IF(CB427=CB424,AS427,0)+IF(CB427=CB425,AW427,0)+IF(CB427=CB426,BA427,0)+IF(CB427=CB427,BE427,0)+IF(CB427=CB428,BI427,0)+IF(CB427=CB429,BM427,0)+IF(CB427=CB430,BQ427,0)+IF(CB427=CB431,BU427,0)+IF(CB427=CB432,BY427,0)</f>
        <v>0</v>
      </c>
      <c r="CF427" s="25">
        <f>(RANK(CE427,CE421:CE432,1)*169)+(RANK(CC427,CC421:CC432,1)*13)+RANK(CD427,CD421:CD432,0)</f>
        <v>183</v>
      </c>
      <c r="CG427" s="25">
        <f>CB427+(RANK(CF427,CF421:CF432,1)*0.01)</f>
        <v>1.01</v>
      </c>
      <c r="CH427" s="25">
        <f>IF(COUNTIF(CG421:CG432,CG427)=2,IF(CG427=CG421,1,0)+IF(CG427=CG422,2,0)+IF(CG427=CG423,3,0)+IF(CG427=CG424,4,0)+IF(CG427=CG425,5,0)+IF(CG427=CG426,6,0)+IF(CG427=CG427,7,0)+IF(CG427=CG428,8,0)+IF(CG427=CG429,9,0)+IF(CG427=CG430,10,0)+IF(CG427=CG431,11,0)+IF(CG427=CG432,12,0)-7,0)</f>
        <v>0</v>
      </c>
      <c r="CI427" s="25">
        <f t="shared" si="65"/>
        <v>0</v>
      </c>
      <c r="CJ427" s="25">
        <f t="shared" si="66"/>
        <v>1.01</v>
      </c>
      <c r="CK427" s="25">
        <f>(RANK(CJ427,CJ421:CJ432,1)*17850625)+(RANK(K427,K421:K432,0)*274625)+(RANK(M427,M421:M432,0)*4225)+(RANK(AC427,AC421:AC432,1)*65)+RANK(C427,C421:C432,0)</f>
        <v>18133899</v>
      </c>
      <c r="CL427" s="25">
        <f>RANK(CK427,CK421:CK432,0)</f>
        <v>12</v>
      </c>
    </row>
    <row r="428" spans="1:90" x14ac:dyDescent="0.15">
      <c r="A428" s="25" t="str">
        <f>[1]DB!A428</f>
        <v>Watson</v>
      </c>
      <c r="B428" s="25" t="str">
        <f>[1]DB!B428</f>
        <v>Watson (10)</v>
      </c>
      <c r="C428" s="25">
        <f>[1]DB!C428</f>
        <v>51</v>
      </c>
      <c r="D428" s="25">
        <f t="shared" si="62"/>
        <v>4</v>
      </c>
      <c r="E428" s="25">
        <f t="shared" si="67"/>
        <v>3</v>
      </c>
      <c r="F428" s="25">
        <f>[1]DB!G428</f>
        <v>0</v>
      </c>
      <c r="G428" s="25">
        <f>IF(B6=13,DGET(A11:K75,"Dis E",U532:U533),F428)</f>
        <v>0</v>
      </c>
      <c r="H428" s="25">
        <f>[1]DB!I428</f>
        <v>0</v>
      </c>
      <c r="I428" s="25">
        <f>IF(B6=13,DGET(A11:K75,"Udm E",U532:U533),H428)</f>
        <v>0</v>
      </c>
      <c r="J428" s="25">
        <f>[1]DB!K428</f>
        <v>0</v>
      </c>
      <c r="K428" s="25">
        <f>IF(B6=13,DGET(A11:K75,"MR E",U532:U533),J428)</f>
        <v>0</v>
      </c>
      <c r="L428" s="25">
        <f>[1]DB!M428</f>
        <v>0</v>
      </c>
      <c r="M428" s="25">
        <f>IF(B6=13,DGET(A11:K75,"Res E",U532:U533),L428)</f>
        <v>0</v>
      </c>
      <c r="N428" s="25">
        <f>[1]DB!O428</f>
        <v>9</v>
      </c>
      <c r="O428" s="25">
        <f>IF(B6=13,IF(AND(G428=0,I428=0),N428+1,0),N428)</f>
        <v>10</v>
      </c>
      <c r="P428" s="25">
        <f>[1]DB!S428</f>
        <v>62</v>
      </c>
      <c r="Q428" s="25">
        <f>IF(A428="",0,DGET(A11:AF75,"Total",U532:U533))</f>
        <v>4</v>
      </c>
      <c r="R428" s="25">
        <f>IF(A428="",0,DGET(A11:AF75,"ES N",U532:U533))</f>
        <v>4</v>
      </c>
      <c r="S428" s="25">
        <f>IF(B6=13,IF(OR(G428=1,I428=1),0,P428+R428),P428)</f>
        <v>66</v>
      </c>
      <c r="T428" s="25">
        <f>[1]DB!V428</f>
        <v>64</v>
      </c>
      <c r="U428" s="25">
        <f>IF(A428="",0,DGET(A420:Q432,"Total N",U546:U547))</f>
        <v>5</v>
      </c>
      <c r="V428" s="25">
        <f>IF(B6=13,IF(OR(G428=1,I428=1),0,T428+U428),T428)</f>
        <v>69</v>
      </c>
      <c r="W428" s="25">
        <f>[1]DB!Y428</f>
        <v>11</v>
      </c>
      <c r="X428" s="25">
        <f t="shared" si="63"/>
        <v>0</v>
      </c>
      <c r="Y428" s="25">
        <f>IF(B6=13,IF(OR(G428=1,I428=1),0,W428+X428),W428)</f>
        <v>11</v>
      </c>
      <c r="Z428" s="25">
        <f>[1]DB!AC428</f>
        <v>8</v>
      </c>
      <c r="AA428" s="25">
        <f>IF(A428="",0,DGET(A11:AF75,"BU Pl.",U532:U533))</f>
        <v>13</v>
      </c>
      <c r="AB428" s="25">
        <f t="shared" si="64"/>
        <v>853</v>
      </c>
      <c r="AC428" s="25">
        <f>IF(B6=13,RANK(AB428,AB421:AB432,1),Z428)</f>
        <v>2</v>
      </c>
      <c r="AD428" s="25">
        <f>IF(B6=13,IF(AA428&gt;DGET(A420:AC432,"BU N",U546:U547),1,IF(AA428=DGET(A420:AC432,"BU N",U546:U547),0,-1)),0)</f>
        <v>-1</v>
      </c>
      <c r="AE428" s="25">
        <f>IF(B6=13,IF(OR(G428=1,I428=1),0,IF(E428=D421,R428,[1]DB!AE428)),[1]DB!AE428)</f>
        <v>9</v>
      </c>
      <c r="AF428" s="25">
        <f>IF(B6=13,IF(OR(G428=1,I428=1),0,IF(E428=D421,U428,[1]DB!AF428)),[1]DB!AF428)</f>
        <v>8</v>
      </c>
      <c r="AG428" s="25">
        <f>IF(B6=13,IF(OR(G428=1,I428=1),0,IF(E428=D421,X428,[1]DB!AG428)),[1]DB!AG428)</f>
        <v>3</v>
      </c>
      <c r="AH428" s="25">
        <f>IF(B6=13,IF(OR(G428=1,I428=1),0,IF(E428=D421,AD428,[1]DB!AH428)),[1]DB!AH428)</f>
        <v>1</v>
      </c>
      <c r="AI428" s="25">
        <f>IF(B6=13,IF(OR(G428=1,I428=1),0,IF(E428=D422,R428,[1]DB!AI428)),[1]DB!AI428)</f>
        <v>8</v>
      </c>
      <c r="AJ428" s="25">
        <f>IF(B6=13,IF(OR(G428=1,I428=1),0,IF(E428=D422,U428,[1]DB!AJ428)),[1]DB!AJ428)</f>
        <v>9</v>
      </c>
      <c r="AK428" s="25">
        <f>IF(B6=13,IF(OR(G428=1,I428=1),0,IF(E428=D422,X428,[1]DB!AK428)),[1]DB!AK428)</f>
        <v>0</v>
      </c>
      <c r="AL428" s="25">
        <f>IF(B6=13,IF(OR(G428=1,I428=1),0,IF(E428=D422,AD428,[1]DB!AL428)),[1]DB!AL428)</f>
        <v>-1</v>
      </c>
      <c r="AM428" s="25">
        <f>IF(B6=13,IF(OR(G428=1,I428=1),0,IF(E428=D423,R428,[1]DB!AM428)),[1]DB!AM428)</f>
        <v>4</v>
      </c>
      <c r="AN428" s="25">
        <f>IF(B6=13,IF(OR(G428=1,I428=1),0,IF(E428=D423,U428,[1]DB!AN428)),[1]DB!AN428)</f>
        <v>5</v>
      </c>
      <c r="AO428" s="25">
        <f>IF(B6=13,IF(OR(G428=1,I428=1),0,IF(E428=D423,X428,[1]DB!AO428)),[1]DB!AO428)</f>
        <v>0</v>
      </c>
      <c r="AP428" s="25">
        <f>IF(B6=13,IF(OR(G428=1,I428=1),0,IF(E428=D423,AD428,[1]DB!AP428)),[1]DB!AP428)</f>
        <v>-1</v>
      </c>
      <c r="AQ428" s="25">
        <f>IF(B6=13,IF(OR(G428=1,I428=1),0,IF(E428=D424,R428,[1]DB!AQ428)),[1]DB!AQ428)</f>
        <v>6</v>
      </c>
      <c r="AR428" s="25">
        <f>IF(B6=13,IF(OR(G428=1,I428=1),0,IF(E428=D424,U428,[1]DB!AR428)),[1]DB!AR428)</f>
        <v>8</v>
      </c>
      <c r="AS428" s="25">
        <f>IF(B6=13,IF(OR(G428=1,I428=1),0,IF(E428=D424,X428,[1]DB!AS428)),[1]DB!AS428)</f>
        <v>0</v>
      </c>
      <c r="AT428" s="25">
        <f>IF(B6=13,IF(OR(G428=1,I428=1),0,IF(E428=D424,AD428,[1]DB!AT428)),[1]DB!AT428)</f>
        <v>-1</v>
      </c>
      <c r="AU428" s="25">
        <f>IF(B6=13,IF(OR(G428=1,I428=1),0,IF(E428=D425,R428,[1]DB!AU428)),[1]DB!AU428)</f>
        <v>0</v>
      </c>
      <c r="AV428" s="25">
        <f>IF(B6=13,IF(OR(G428=1,I428=1),0,IF(E428=D425,U428,[1]DB!AV428)),[1]DB!AV428)</f>
        <v>0</v>
      </c>
      <c r="AW428" s="25">
        <f>IF(B6=13,IF(OR(G428=1,I428=1),0,IF(E428=D425,X428,[1]DB!AW428)),[1]DB!AW428)</f>
        <v>0</v>
      </c>
      <c r="AX428" s="25">
        <f>IF(B6=13,IF(OR(G428=1,I428=1),0,IF(E428=D425,AD428,[1]DB!AX428)),[1]DB!AX428)</f>
        <v>0</v>
      </c>
      <c r="AY428" s="25">
        <f>IF(B6=13,IF(OR(G428=1,I428=1),0,IF(E428=D426,R428,[1]DB!AY428)),[1]DB!AY428)</f>
        <v>6</v>
      </c>
      <c r="AZ428" s="25">
        <f>IF(B6=13,IF(OR(G428=1,I428=1),0,IF(E428=D426,U428,[1]DB!AZ428)),[1]DB!AZ428)</f>
        <v>7</v>
      </c>
      <c r="BA428" s="25">
        <f>IF(B6=13,IF(OR(G428=1,I428=1),0,IF(E428=D426,X428,[1]DB!BA428)),[1]DB!BA428)</f>
        <v>0</v>
      </c>
      <c r="BB428" s="25">
        <f>IF(B6=13,IF(OR(G428=1,I428=1),0,IF(E428=D426,AD428,[1]DB!BB428)),[1]DB!BB428)</f>
        <v>-1</v>
      </c>
      <c r="BC428" s="25">
        <f>IF(B6=13,IF(OR(G428=1,I428=1),0,IF(E428=D427,R428,[1]DB!BC428)),[1]DB!BC428)</f>
        <v>5</v>
      </c>
      <c r="BD428" s="25">
        <f>IF(B6=13,IF(OR(G428=1,I428=1),0,IF(E428=D427,U428,[1]DB!BD428)),[1]DB!BD428)</f>
        <v>4</v>
      </c>
      <c r="BE428" s="25">
        <f>IF(B6=13,IF(OR(G428=1,I428=1),0,IF(E428=D427,X428,[1]DB!BE428)),[1]DB!BE428)</f>
        <v>3</v>
      </c>
      <c r="BF428" s="25">
        <f>IF(B6=13,IF(OR(G428=1,I428=1),0,IF(E428=D427,AD428,[1]DB!BF428)),[1]DB!BF428)</f>
        <v>1</v>
      </c>
      <c r="BG428" s="25">
        <f>IF(B6=13,IF(OR(G428=1,I428=1),0,IF(E428=D428,R428,[1]DB!BG428)),[1]DB!BG428)</f>
        <v>0</v>
      </c>
      <c r="BH428" s="25">
        <f>IF(B6=13,IF(OR(G428=1,I428=1),0,IF(E428=D428,U428,[1]DB!BH428)),[1]DB!BH428)</f>
        <v>0</v>
      </c>
      <c r="BI428" s="25">
        <f>IF(B6=13,IF(OR(G428=1,I428=1),0,IF(E428=D428,X428,[1]DB!BI428)),[1]DB!BI428)</f>
        <v>0</v>
      </c>
      <c r="BJ428" s="25">
        <f>IF(B6=13,IF(OR(G428=1,I428=1),0,IF(E428=D428,AD428,[1]DB!BJ428)),[1]DB!BJ428)</f>
        <v>0</v>
      </c>
      <c r="BK428" s="25">
        <f>IF(B6=13,IF(OR(G428=1,I428=1),0,IF(E428=D429,R428,[1]DB!BK428)),[1]DB!BK428)</f>
        <v>6</v>
      </c>
      <c r="BL428" s="25">
        <f>IF(B6=13,IF(OR(G428=1,I428=1),0,IF(E428=D429,U428,[1]DB!BL428)),[1]DB!BL428)</f>
        <v>7</v>
      </c>
      <c r="BM428" s="25">
        <f>IF(B6=13,IF(OR(G428=1,I428=1),0,IF(E428=D429,X428,[1]DB!BM428)),[1]DB!BM428)</f>
        <v>0</v>
      </c>
      <c r="BN428" s="25">
        <f>IF(B6=13,IF(OR(G428=1,I428=1),0,IF(E428=D429,AD428,[1]DB!BN428)),[1]DB!BN428)</f>
        <v>-1</v>
      </c>
      <c r="BO428" s="25">
        <f>IF(B6=13,IF(OR(G428=1,I428=1),0,IF(E428=D430,R428,[1]DB!BO428)),[1]DB!BO428)</f>
        <v>8</v>
      </c>
      <c r="BP428" s="25">
        <f>IF(B6=13,IF(OR(G428=1,I428=1),0,IF(E428=D430,U428,[1]DB!BP428)),[1]DB!BP428)</f>
        <v>7</v>
      </c>
      <c r="BQ428" s="25">
        <f>IF(B6=13,IF(OR(G428=1,I428=1),0,IF(E428=D430,X428,[1]DB!BQ428)),[1]DB!BQ428)</f>
        <v>3</v>
      </c>
      <c r="BR428" s="25">
        <f>IF(B6=13,IF(OR(G428=1,I428=1),0,IF(E428=D430,AD428,[1]DB!BR428)),[1]DB!BR428)</f>
        <v>1</v>
      </c>
      <c r="BS428" s="25">
        <f>IF(B6=13,IF(OR(G428=1,I428=1),0,IF(E428=D431,R428,[1]DB!BS428)),[1]DB!BS428)</f>
        <v>6</v>
      </c>
      <c r="BT428" s="25">
        <f>IF(B6=13,IF(OR(G428=1,I428=1),0,IF(E428=D431,U428,[1]DB!BT428)),[1]DB!BT428)</f>
        <v>6</v>
      </c>
      <c r="BU428" s="25">
        <f>IF(B6=13,IF(OR(G428=1,I428=1),0,IF(E428=D431,X428,[1]DB!BU428)),[1]DB!BU428)</f>
        <v>1</v>
      </c>
      <c r="BV428" s="25">
        <f>IF(B6=13,IF(OR(G428=1,I428=1),0,IF(E428=D431,AD428,[1]DB!BV428)),[1]DB!BV428)</f>
        <v>-1</v>
      </c>
      <c r="BW428" s="25">
        <f>IF(B6=13,IF(OR(G428=1,I428=1),0,IF(E428=D432,R428,[1]DB!BW428)),[1]DB!BW428)</f>
        <v>8</v>
      </c>
      <c r="BX428" s="25">
        <f>IF(B6=13,IF(OR(G428=1,I428=1),0,IF(E428=D432,U428,[1]DB!BX428)),[1]DB!BX428)</f>
        <v>8</v>
      </c>
      <c r="BY428" s="25">
        <f>IF(B6=13,IF(OR(G428=1,I428=1),0,IF(E428=D432,X428,[1]DB!BY428)),[1]DB!BY428)</f>
        <v>1</v>
      </c>
      <c r="BZ428" s="25">
        <f>IF(B6=13,IF(OR(G428=1,I428=1),0,IF(E428=D432,AD428,[1]DB!BZ428)),[1]DB!BZ428)</f>
        <v>0</v>
      </c>
      <c r="CA428" s="25">
        <f>(RANK(Y428,Y421:Y432,1)*169)+(RANK(S428,S421:S432,1)*13)+RANK(V428,V421:V432,0)</f>
        <v>550</v>
      </c>
      <c r="CB428" s="25">
        <f>RANK(CA428,CA421:CA432,1)</f>
        <v>3</v>
      </c>
      <c r="CC428" s="25">
        <f>IF(CB428=CB421,AE428,0)+IF(CB428=CB422,AI428,0)+IF(CB428=CB423,AM428,0)+IF(CB428=CB424,AQ428,0)+IF(CB428=CB425,AU428,0)+IF(CB428=CB426,AY428,0)+IF(CB428=CB427,BC428,0)+IF(CB428=CB428,BG428,0)+IF(CB428=CB429,BK428,0)+IF(CB428=CB430,BO428,0)+IF(CB428=CB431,BS428,0)+IF(CB428=CB432,BW428,0)</f>
        <v>0</v>
      </c>
      <c r="CD428" s="25">
        <f>IF(CB428=CB421,AF428,0)+IF(CB428=CB422,AJ428,0)+IF(CB428=CB423,AN428,0)+IF(CB428=CB424,AR428,0)+IF(CB428=CB425,AV428,0)+IF(CB428=CB426,AZ428,0)+IF(CB428=CB427,BD428,0)+IF(CB428=CB428,BH428,0)+IF(CB428=CB429,BL428,0)+IF(CB428=CB430,BP428,0)+IF(CB428=CB431,BT428,0)+IF(CB428=CB432,BX428,0)</f>
        <v>0</v>
      </c>
      <c r="CE428" s="25">
        <f>IF(CB428=CB421,AG428,0)+IF(CB428=CB422,AK428,0)+IF(CB428=CB423,AO428,0)+IF(CB428=CB424,AS428,0)+IF(CB428=CB425,AW428,0)+IF(CB428=CB426,BA428,0)+IF(CB428=CB427,BE428,0)+IF(CB428=CB428,BI428,0)+IF(CB428=CB429,BM428,0)+IF(CB428=CB430,BQ428,0)+IF(CB428=CB431,BU428,0)+IF(CB428=CB432,BY428,0)</f>
        <v>0</v>
      </c>
      <c r="CF428" s="25">
        <f>(RANK(CE428,CE421:CE432,1)*169)+(RANK(CC428,CC421:CC432,1)*13)+RANK(CD428,CD421:CD432,0)</f>
        <v>183</v>
      </c>
      <c r="CG428" s="25">
        <f>CB428+(RANK(CF428,CF421:CF432,1)*0.01)</f>
        <v>3.01</v>
      </c>
      <c r="CH428" s="25">
        <f>IF(COUNTIF(CG421:CG432,CG428)=2,IF(CG428=CG421,1,0)+IF(CG428=CG422,2,0)+IF(CG428=CG423,3,0)+IF(CG428=CG424,4,0)+IF(CG428=CG425,5,0)+IF(CG428=CG426,6,0)+IF(CG428=CG427,7,0)+IF(CG428=CG428,8,0)+IF(CG428=CG429,9,0)+IF(CG428=CG430,10,0)+IF(CG428=CG431,11,0)+IF(CG428=CG432,12,0)-8,0)</f>
        <v>0</v>
      </c>
      <c r="CI428" s="25">
        <f t="shared" si="65"/>
        <v>0</v>
      </c>
      <c r="CJ428" s="25">
        <f t="shared" si="66"/>
        <v>3.01</v>
      </c>
      <c r="CK428" s="25">
        <f>(RANK(CJ428,CJ421:CJ432,1)*17850625)+(RANK(K428,K421:K432,0)*274625)+(RANK(M428,M421:M432,0)*4225)+(RANK(AC428,AC421:AC432,1)*65)+RANK(C428,C421:C432,0)</f>
        <v>53835081</v>
      </c>
      <c r="CL428" s="25">
        <f>RANK(CK428,CK421:CK432,0)</f>
        <v>10</v>
      </c>
    </row>
    <row r="429" spans="1:90" x14ac:dyDescent="0.15">
      <c r="A429" s="25" t="str">
        <f>[1]DB!A429</f>
        <v>Steam</v>
      </c>
      <c r="B429" s="25" t="str">
        <f>[1]DB!B429</f>
        <v>Steam (10)</v>
      </c>
      <c r="C429" s="25">
        <f>[1]DB!C429</f>
        <v>46</v>
      </c>
      <c r="D429" s="25">
        <f t="shared" si="62"/>
        <v>9</v>
      </c>
      <c r="E429" s="25">
        <f t="shared" si="67"/>
        <v>10</v>
      </c>
      <c r="F429" s="25">
        <f>[1]DB!G429</f>
        <v>0</v>
      </c>
      <c r="G429" s="25">
        <f>IF(B6=13,DGET(A11:K75,"Dis E",V532:V533),F429)</f>
        <v>0</v>
      </c>
      <c r="H429" s="25">
        <f>[1]DB!I429</f>
        <v>0</v>
      </c>
      <c r="I429" s="25">
        <f>IF(B6=13,DGET(A11:K75,"Udm E",V532:V533),H429)</f>
        <v>0</v>
      </c>
      <c r="J429" s="25">
        <f>[1]DB!K429</f>
        <v>0</v>
      </c>
      <c r="K429" s="25">
        <f>IF(B6=13,DGET(A11:K75,"MR E",V532:V533),J429)</f>
        <v>0</v>
      </c>
      <c r="L429" s="25">
        <f>[1]DB!M429</f>
        <v>0</v>
      </c>
      <c r="M429" s="25">
        <f>IF(B6=13,DGET(A11:K75,"Res E",V532:V533),L429)</f>
        <v>0</v>
      </c>
      <c r="N429" s="25">
        <f>[1]DB!O429</f>
        <v>9</v>
      </c>
      <c r="O429" s="25">
        <f>IF(B6=13,IF(AND(G429=0,I429=0),N429+1,0),N429)</f>
        <v>10</v>
      </c>
      <c r="P429" s="25">
        <f>[1]DB!S429</f>
        <v>61</v>
      </c>
      <c r="Q429" s="25">
        <f>IF(A429="",0,DGET(A11:AF75,"Total",V532:V533))</f>
        <v>5</v>
      </c>
      <c r="R429" s="25">
        <f>IF(A429="",0,DGET(A11:AF75,"ES N",V532:V533))</f>
        <v>5</v>
      </c>
      <c r="S429" s="25">
        <f>IF(B6=13,IF(OR(G429=1,I429=1),0,P429+R429),P429)</f>
        <v>66</v>
      </c>
      <c r="T429" s="25">
        <f>[1]DB!V429</f>
        <v>60</v>
      </c>
      <c r="U429" s="25">
        <f>IF(A429="",0,DGET(A420:Q432,"Total N",V546:V547))</f>
        <v>7</v>
      </c>
      <c r="V429" s="25">
        <f>IF(B6=13,IF(OR(G429=1,I429=1),0,T429+U429),T429)</f>
        <v>67</v>
      </c>
      <c r="W429" s="25">
        <f>[1]DB!Y429</f>
        <v>12</v>
      </c>
      <c r="X429" s="25">
        <f t="shared" si="63"/>
        <v>0</v>
      </c>
      <c r="Y429" s="25">
        <f>IF(B6=13,IF(OR(G429=1,I429=1),0,W429+X429),W429)</f>
        <v>12</v>
      </c>
      <c r="Z429" s="25">
        <f>[1]DB!AC429</f>
        <v>7</v>
      </c>
      <c r="AA429" s="25">
        <f>IF(A429="",0,DGET(A11:AF75,"BU Pl.",V532:V533))</f>
        <v>32</v>
      </c>
      <c r="AB429" s="25">
        <f t="shared" si="64"/>
        <v>2087</v>
      </c>
      <c r="AC429" s="25">
        <f>IF(B6=13,RANK(AB429,AB421:AB432,1),Z429)</f>
        <v>6</v>
      </c>
      <c r="AD429" s="25">
        <f>IF(B6=13,IF(AA429&gt;DGET(A420:AC432,"BU N",V546:V547),1,IF(AA429=DGET(A420:AC432,"BU N",V546:V547),0,-1)),0)</f>
        <v>-1</v>
      </c>
      <c r="AE429" s="25">
        <f>IF(B6=13,IF(OR(G429=1,I429=1),0,IF(E429=D421,R429,[1]DB!AE429)),[1]DB!AE429)</f>
        <v>7</v>
      </c>
      <c r="AF429" s="25">
        <f>IF(B6=13,IF(OR(G429=1,I429=1),0,IF(E429=D421,U429,[1]DB!AF429)),[1]DB!AF429)</f>
        <v>6</v>
      </c>
      <c r="AG429" s="25">
        <f>IF(B6=13,IF(OR(G429=1,I429=1),0,IF(E429=D421,X429,[1]DB!AG429)),[1]DB!AG429)</f>
        <v>3</v>
      </c>
      <c r="AH429" s="25">
        <f>IF(B6=13,IF(OR(G429=1,I429=1),0,IF(E429=D421,AD429,[1]DB!AH429)),[1]DB!AH429)</f>
        <v>1</v>
      </c>
      <c r="AI429" s="25">
        <f>IF(B6=13,IF(OR(G429=1,I429=1),0,IF(E429=D422,R429,[1]DB!AI429)),[1]DB!AI429)</f>
        <v>9</v>
      </c>
      <c r="AJ429" s="25">
        <f>IF(B6=13,IF(OR(G429=1,I429=1),0,IF(E429=D422,U429,[1]DB!AJ429)),[1]DB!AJ429)</f>
        <v>9</v>
      </c>
      <c r="AK429" s="25">
        <f>IF(B6=13,IF(OR(G429=1,I429=1),0,IF(E429=D422,X429,[1]DB!AK429)),[1]DB!AK429)</f>
        <v>1</v>
      </c>
      <c r="AL429" s="25">
        <f>IF(B6=13,IF(OR(G429=1,I429=1),0,IF(E429=D422,AD429,[1]DB!AL429)),[1]DB!AL429)</f>
        <v>-1</v>
      </c>
      <c r="AM429" s="25">
        <f>IF(B6=13,IF(OR(G429=1,I429=1),0,IF(E429=D423,R429,[1]DB!AM429)),[1]DB!AM429)</f>
        <v>6</v>
      </c>
      <c r="AN429" s="25">
        <f>IF(B6=13,IF(OR(G429=1,I429=1),0,IF(E429=D423,U429,[1]DB!AN429)),[1]DB!AN429)</f>
        <v>7</v>
      </c>
      <c r="AO429" s="25">
        <f>IF(B6=13,IF(OR(G429=1,I429=1),0,IF(E429=D423,X429,[1]DB!AO429)),[1]DB!AO429)</f>
        <v>0</v>
      </c>
      <c r="AP429" s="25">
        <f>IF(B6=13,IF(OR(G429=1,I429=1),0,IF(E429=D423,AD429,[1]DB!AP429)),[1]DB!AP429)</f>
        <v>-1</v>
      </c>
      <c r="AQ429" s="25">
        <f>IF(B6=13,IF(OR(G429=1,I429=1),0,IF(E429=D424,R429,[1]DB!AQ429)),[1]DB!AQ429)</f>
        <v>7</v>
      </c>
      <c r="AR429" s="25">
        <f>IF(B6=13,IF(OR(G429=1,I429=1),0,IF(E429=D424,U429,[1]DB!AR429)),[1]DB!AR429)</f>
        <v>8</v>
      </c>
      <c r="AS429" s="25">
        <f>IF(B6=13,IF(OR(G429=1,I429=1),0,IF(E429=D424,X429,[1]DB!AS429)),[1]DB!AS429)</f>
        <v>0</v>
      </c>
      <c r="AT429" s="25">
        <f>IF(B6=13,IF(OR(G429=1,I429=1),0,IF(E429=D424,AD429,[1]DB!AT429)),[1]DB!AT429)</f>
        <v>-1</v>
      </c>
      <c r="AU429" s="25">
        <f>IF(B6=13,IF(OR(G429=1,I429=1),0,IF(E429=D425,R429,[1]DB!AU429)),[1]DB!AU429)</f>
        <v>7</v>
      </c>
      <c r="AV429" s="25">
        <f>IF(B6=13,IF(OR(G429=1,I429=1),0,IF(E429=D425,U429,[1]DB!AV429)),[1]DB!AV429)</f>
        <v>8</v>
      </c>
      <c r="AW429" s="25">
        <f>IF(B6=13,IF(OR(G429=1,I429=1),0,IF(E429=D425,X429,[1]DB!AW429)),[1]DB!AW429)</f>
        <v>0</v>
      </c>
      <c r="AX429" s="25">
        <f>IF(B6=13,IF(OR(G429=1,I429=1),0,IF(E429=D425,AD429,[1]DB!AX429)),[1]DB!AX429)</f>
        <v>-1</v>
      </c>
      <c r="AY429" s="25">
        <f>IF(B6=13,IF(OR(G429=1,I429=1),0,IF(E429=D426,R429,[1]DB!AY429)),[1]DB!AY429)</f>
        <v>6</v>
      </c>
      <c r="AZ429" s="25">
        <f>IF(B6=13,IF(OR(G429=1,I429=1),0,IF(E429=D426,U429,[1]DB!AZ429)),[1]DB!AZ429)</f>
        <v>4</v>
      </c>
      <c r="BA429" s="25">
        <f>IF(B6=13,IF(OR(G429=1,I429=1),0,IF(E429=D426,X429,[1]DB!BA429)),[1]DB!BA429)</f>
        <v>3</v>
      </c>
      <c r="BB429" s="25">
        <f>IF(B6=13,IF(OR(G429=1,I429=1),0,IF(E429=D426,AD429,[1]DB!BB429)),[1]DB!BB429)</f>
        <v>1</v>
      </c>
      <c r="BC429" s="25">
        <f>IF(B6=13,IF(OR(G429=1,I429=1),0,IF(E429=D427,R429,[1]DB!BC429)),[1]DB!BC429)</f>
        <v>7</v>
      </c>
      <c r="BD429" s="25">
        <f>IF(B6=13,IF(OR(G429=1,I429=1),0,IF(E429=D427,U429,[1]DB!BD429)),[1]DB!BD429)</f>
        <v>7</v>
      </c>
      <c r="BE429" s="25">
        <f>IF(B6=13,IF(OR(G429=1,I429=1),0,IF(E429=D427,X429,[1]DB!BE429)),[1]DB!BE429)</f>
        <v>1</v>
      </c>
      <c r="BF429" s="25">
        <f>IF(B6=13,IF(OR(G429=1,I429=1),0,IF(E429=D427,AD429,[1]DB!BF429)),[1]DB!BF429)</f>
        <v>-1</v>
      </c>
      <c r="BG429" s="25">
        <f>IF(B6=13,IF(OR(G429=1,I429=1),0,IF(E429=D428,R429,[1]DB!BG429)),[1]DB!BG429)</f>
        <v>7</v>
      </c>
      <c r="BH429" s="25">
        <f>IF(B6=13,IF(OR(G429=1,I429=1),0,IF(E429=D428,U429,[1]DB!BH429)),[1]DB!BH429)</f>
        <v>6</v>
      </c>
      <c r="BI429" s="25">
        <f>IF(B6=13,IF(OR(G429=1,I429=1),0,IF(E429=D428,X429,[1]DB!BI429)),[1]DB!BI429)</f>
        <v>3</v>
      </c>
      <c r="BJ429" s="25">
        <f>IF(B6=13,IF(OR(G429=1,I429=1),0,IF(E429=D428,AD429,[1]DB!BJ429)),[1]DB!BJ429)</f>
        <v>1</v>
      </c>
      <c r="BK429" s="25">
        <f>IF(B6=13,IF(OR(G429=1,I429=1),0,IF(E429=D429,R429,[1]DB!BK429)),[1]DB!BK429)</f>
        <v>0</v>
      </c>
      <c r="BL429" s="25">
        <f>IF(B6=13,IF(OR(G429=1,I429=1),0,IF(E429=D429,U429,[1]DB!BL429)),[1]DB!BL429)</f>
        <v>0</v>
      </c>
      <c r="BM429" s="25">
        <f>IF(B6=13,IF(OR(G429=1,I429=1),0,IF(E429=D429,X429,[1]DB!BM429)),[1]DB!BM429)</f>
        <v>0</v>
      </c>
      <c r="BN429" s="25">
        <f>IF(B6=13,IF(OR(G429=1,I429=1),0,IF(E429=D429,AD429,[1]DB!BN429)),[1]DB!BN429)</f>
        <v>0</v>
      </c>
      <c r="BO429" s="25">
        <f>IF(B6=13,IF(OR(G429=1,I429=1),0,IF(E429=D430,R429,[1]DB!BO429)),[1]DB!BO429)</f>
        <v>5</v>
      </c>
      <c r="BP429" s="25">
        <f>IF(B6=13,IF(OR(G429=1,I429=1),0,IF(E429=D430,U429,[1]DB!BP429)),[1]DB!BP429)</f>
        <v>5</v>
      </c>
      <c r="BQ429" s="25">
        <f>IF(B6=13,IF(OR(G429=1,I429=1),0,IF(E429=D430,X429,[1]DB!BQ429)),[1]DB!BQ429)</f>
        <v>1</v>
      </c>
      <c r="BR429" s="25">
        <f>IF(B6=13,IF(OR(G429=1,I429=1),0,IF(E429=D430,AD429,[1]DB!BR429)),[1]DB!BR429)</f>
        <v>1</v>
      </c>
      <c r="BS429" s="25">
        <f>IF(B6=13,IF(OR(G429=1,I429=1),0,IF(E429=D431,R429,[1]DB!BS429)),[1]DB!BS429)</f>
        <v>5</v>
      </c>
      <c r="BT429" s="25">
        <f>IF(B6=13,IF(OR(G429=1,I429=1),0,IF(E429=D431,U429,[1]DB!BT429)),[1]DB!BT429)</f>
        <v>7</v>
      </c>
      <c r="BU429" s="25">
        <f>IF(B6=13,IF(OR(G429=1,I429=1),0,IF(E429=D431,X429,[1]DB!BU429)),[1]DB!BU429)</f>
        <v>0</v>
      </c>
      <c r="BV429" s="25">
        <f>IF(B6=13,IF(OR(G429=1,I429=1),0,IF(E429=D431,AD429,[1]DB!BV429)),[1]DB!BV429)</f>
        <v>-1</v>
      </c>
      <c r="BW429" s="25">
        <f>IF(B6=13,IF(OR(G429=1,I429=1),0,IF(E429=D432,R429,[1]DB!BW429)),[1]DB!BW429)</f>
        <v>0</v>
      </c>
      <c r="BX429" s="25">
        <f>IF(B6=13,IF(OR(G429=1,I429=1),0,IF(E429=D432,U429,[1]DB!BX429)),[1]DB!BX429)</f>
        <v>0</v>
      </c>
      <c r="BY429" s="25">
        <f>IF(B6=13,IF(OR(G429=1,I429=1),0,IF(E429=D432,X429,[1]DB!BY429)),[1]DB!BY429)</f>
        <v>0</v>
      </c>
      <c r="BZ429" s="25">
        <f>IF(B6=13,IF(OR(G429=1,I429=1),0,IF(E429=D432,AD429,[1]DB!BZ429)),[1]DB!BZ429)</f>
        <v>0</v>
      </c>
      <c r="CA429" s="25">
        <f>(RANK(Y429,Y421:Y432,1)*169)+(RANK(S429,S421:S432,1)*13)+RANK(V429,V421:V432,0)</f>
        <v>722</v>
      </c>
      <c r="CB429" s="25">
        <f>RANK(CA429,CA421:CA432,1)</f>
        <v>5</v>
      </c>
      <c r="CC429" s="25">
        <f>IF(CB429=CB421,AE429,0)+IF(CB429=CB422,AI429,0)+IF(CB429=CB423,AM429,0)+IF(CB429=CB424,AQ429,0)+IF(CB429=CB425,AU429,0)+IF(CB429=CB426,AY429,0)+IF(CB429=CB427,BC429,0)+IF(CB429=CB428,BG429,0)+IF(CB429=CB429,BK429,0)+IF(CB429=CB430,BO429,0)+IF(CB429=CB431,BS429,0)+IF(CB429=CB432,BW429,0)</f>
        <v>0</v>
      </c>
      <c r="CD429" s="25">
        <f>IF(CB429=CB421,AF429,0)+IF(CB429=CB422,AJ429,0)+IF(CB429=CB423,AN429,0)+IF(CB429=CB424,AR429,0)+IF(CB429=CB425,AV429,0)+IF(CB429=CB426,AZ429,0)+IF(CB429=CB427,BD429,0)+IF(CB429=CB428,BH429,0)+IF(CB429=CB429,BL429,0)+IF(CB429=CB430,BP429,0)+IF(CB429=CB431,BT429,0)+IF(CB429=CB432,BX429,0)</f>
        <v>0</v>
      </c>
      <c r="CE429" s="25">
        <f>IF(CB429=CB421,AG429,0)+IF(CB429=CB422,AK429,0)+IF(CB429=CB423,AO429,0)+IF(CB429=CB424,AS429,0)+IF(CB429=CB425,AW429,0)+IF(CB429=CB426,BA429,0)+IF(CB429=CB427,BE429,0)+IF(CB429=CB428,BI429,0)+IF(CB429=CB429,BM429,0)+IF(CB429=CB430,BQ429,0)+IF(CB429=CB431,BU429,0)+IF(CB429=CB432,BY429,0)</f>
        <v>0</v>
      </c>
      <c r="CF429" s="25">
        <f>(RANK(CE429,CE421:CE432,1)*169)+(RANK(CC429,CC421:CC432,1)*13)+RANK(CD429,CD421:CD432,0)</f>
        <v>183</v>
      </c>
      <c r="CG429" s="25">
        <f>CB429+(RANK(CF429,CF421:CF432,1)*0.01)</f>
        <v>5.01</v>
      </c>
      <c r="CH429" s="25">
        <f>IF(COUNTIF(CG421:CG432,CG429)=2,IF(CG429=CG421,1,0)+IF(CG429=CG422,2,0)+IF(CG429=CG423,3,0)+IF(CG429=CG424,4,0)+IF(CG429=CG425,5,0)+IF(CG429=CG426,6,0)+IF(CG429=CG427,7,0)+IF(CG429=CG428,8,0)+IF(CG429=CG429,9,0)+IF(CG429=CG430,10,0)+IF(CG429=CG431,11,0)+IF(CG429=CG432,12,0)-9,0)</f>
        <v>0</v>
      </c>
      <c r="CI429" s="25">
        <f t="shared" si="65"/>
        <v>0</v>
      </c>
      <c r="CJ429" s="25">
        <f t="shared" si="66"/>
        <v>5.01</v>
      </c>
      <c r="CK429" s="25">
        <f>(RANK(CJ429,CJ421:CJ432,1)*17850625)+(RANK(K429,K421:K432,0)*274625)+(RANK(M429,M421:M432,0)*4225)+(RANK(AC429,AC421:AC432,1)*65)+RANK(C429,C421:C432,0)</f>
        <v>89536593</v>
      </c>
      <c r="CL429" s="25">
        <f>RANK(CK429,CK421:CK432,0)</f>
        <v>8</v>
      </c>
    </row>
    <row r="430" spans="1:90" x14ac:dyDescent="0.15">
      <c r="A430" s="25" t="str">
        <f>[1]DB!A430</f>
        <v>Laplace</v>
      </c>
      <c r="B430" s="25" t="str">
        <f>[1]DB!B430</f>
        <v>Laplace (10)</v>
      </c>
      <c r="C430" s="25">
        <f>[1]DB!C430</f>
        <v>26</v>
      </c>
      <c r="D430" s="25">
        <f t="shared" si="62"/>
        <v>6</v>
      </c>
      <c r="E430" s="25">
        <f t="shared" si="67"/>
        <v>5</v>
      </c>
      <c r="F430" s="25">
        <f>[1]DB!G430</f>
        <v>0</v>
      </c>
      <c r="G430" s="25">
        <f>IF(B6=13,DGET(A11:K75,"Dis E",W532:W533),F430)</f>
        <v>0</v>
      </c>
      <c r="H430" s="25">
        <f>[1]DB!I430</f>
        <v>0</v>
      </c>
      <c r="I430" s="25">
        <f>IF(B6=13,DGET(A11:K75,"Udm E",W532:W533),H430)</f>
        <v>0</v>
      </c>
      <c r="J430" s="25">
        <f>[1]DB!K430</f>
        <v>0</v>
      </c>
      <c r="K430" s="25">
        <f>IF(B6=13,DGET(A11:K75,"MR E",W532:W533),J430)</f>
        <v>0</v>
      </c>
      <c r="L430" s="25">
        <f>[1]DB!M430</f>
        <v>0</v>
      </c>
      <c r="M430" s="25">
        <f>IF(B6=13,DGET(A11:K75,"Res E",W532:W533),L430)</f>
        <v>0</v>
      </c>
      <c r="N430" s="25">
        <f>[1]DB!O430</f>
        <v>9</v>
      </c>
      <c r="O430" s="25">
        <f>IF(B6=13,IF(AND(G430=0,I430=0),N430+1,0),N430)</f>
        <v>10</v>
      </c>
      <c r="P430" s="25">
        <f>[1]DB!S430</f>
        <v>59</v>
      </c>
      <c r="Q430" s="25">
        <f>IF(A430="",0,DGET(A11:AF75,"Total",W532:W533))</f>
        <v>4</v>
      </c>
      <c r="R430" s="25">
        <f>IF(A430="",0,DGET(A11:AF75,"ES N",W532:W533))</f>
        <v>4</v>
      </c>
      <c r="S430" s="25">
        <f>IF(B6=13,IF(OR(G430=1,I430=1),0,P430+R430),P430)</f>
        <v>63</v>
      </c>
      <c r="T430" s="25">
        <f>[1]DB!V430</f>
        <v>66</v>
      </c>
      <c r="U430" s="25">
        <f>IF(A430="",0,DGET(A420:Q432,"Total N",W546:W547))</f>
        <v>5</v>
      </c>
      <c r="V430" s="25">
        <f>IF(B6=13,IF(OR(G430=1,I430=1),0,T430+U430),T430)</f>
        <v>71</v>
      </c>
      <c r="W430" s="25">
        <f>[1]DB!Y430</f>
        <v>5</v>
      </c>
      <c r="X430" s="25">
        <f t="shared" si="63"/>
        <v>0</v>
      </c>
      <c r="Y430" s="25">
        <f>IF(B6=13,IF(OR(G430=1,I430=1),0,W430+X430),W430)</f>
        <v>5</v>
      </c>
      <c r="Z430" s="25">
        <f>[1]DB!AC430</f>
        <v>1</v>
      </c>
      <c r="AA430" s="25">
        <f>IF(A430="",0,DGET(A11:AF75,"BU Pl.",W532:W533))</f>
        <v>13</v>
      </c>
      <c r="AB430" s="25">
        <f t="shared" si="64"/>
        <v>846</v>
      </c>
      <c r="AC430" s="25">
        <f>IF(B6=13,RANK(AB430,AB421:AB432,1),Z430)</f>
        <v>1</v>
      </c>
      <c r="AD430" s="25">
        <f>IF(B6=13,IF(AA430&gt;DGET(A420:AC432,"BU N",W546:W547),1,IF(AA430=DGET(A420:AC432,"BU N",W546:W547),0,-1)),0)</f>
        <v>-1</v>
      </c>
      <c r="AE430" s="25">
        <f>IF(B6=13,IF(OR(G430=1,I430=1),0,IF(E430=D421,R430,[1]DB!AE430)),[1]DB!AE430)</f>
        <v>8</v>
      </c>
      <c r="AF430" s="25">
        <f>IF(B6=13,IF(OR(G430=1,I430=1),0,IF(E430=D421,U430,[1]DB!AF430)),[1]DB!AF430)</f>
        <v>8</v>
      </c>
      <c r="AG430" s="25">
        <f>IF(B6=13,IF(OR(G430=1,I430=1),0,IF(E430=D421,X430,[1]DB!AG430)),[1]DB!AG430)</f>
        <v>1</v>
      </c>
      <c r="AH430" s="25">
        <f>IF(B6=13,IF(OR(G430=1,I430=1),0,IF(E430=D421,AD430,[1]DB!AH430)),[1]DB!AH430)</f>
        <v>1</v>
      </c>
      <c r="AI430" s="25">
        <f>IF(B6=13,IF(OR(G430=1,I430=1),0,IF(E430=D422,R430,[1]DB!AI430)),[1]DB!AI430)</f>
        <v>8</v>
      </c>
      <c r="AJ430" s="25">
        <f>IF(B6=13,IF(OR(G430=1,I430=1),0,IF(E430=D422,U430,[1]DB!AJ430)),[1]DB!AJ430)</f>
        <v>8</v>
      </c>
      <c r="AK430" s="25">
        <f>IF(B6=13,IF(OR(G430=1,I430=1),0,IF(E430=D422,X430,[1]DB!AK430)),[1]DB!AK430)</f>
        <v>1</v>
      </c>
      <c r="AL430" s="25">
        <f>IF(B6=13,IF(OR(G430=1,I430=1),0,IF(E430=D422,AD430,[1]DB!AL430)),[1]DB!AL430)</f>
        <v>0</v>
      </c>
      <c r="AM430" s="25">
        <f>IF(B6=13,IF(OR(G430=1,I430=1),0,IF(E430=D423,R430,[1]DB!AM430)),[1]DB!AM430)</f>
        <v>7</v>
      </c>
      <c r="AN430" s="25">
        <f>IF(B6=13,IF(OR(G430=1,I430=1),0,IF(E430=D423,U430,[1]DB!AN430)),[1]DB!AN430)</f>
        <v>9</v>
      </c>
      <c r="AO430" s="25">
        <f>IF(B6=13,IF(OR(G430=1,I430=1),0,IF(E430=D423,X430,[1]DB!AO430)),[1]DB!AO430)</f>
        <v>0</v>
      </c>
      <c r="AP430" s="25">
        <f>IF(B6=13,IF(OR(G430=1,I430=1),0,IF(E430=D423,AD430,[1]DB!AP430)),[1]DB!AP430)</f>
        <v>-1</v>
      </c>
      <c r="AQ430" s="25">
        <f>IF(B6=13,IF(OR(G430=1,I430=1),0,IF(E430=D424,R430,[1]DB!AQ430)),[1]DB!AQ430)</f>
        <v>6</v>
      </c>
      <c r="AR430" s="25">
        <f>IF(B6=13,IF(OR(G430=1,I430=1),0,IF(E430=D424,U430,[1]DB!AR430)),[1]DB!AR430)</f>
        <v>7</v>
      </c>
      <c r="AS430" s="25">
        <f>IF(B6=13,IF(OR(G430=1,I430=1),0,IF(E430=D424,X430,[1]DB!AS430)),[1]DB!AS430)</f>
        <v>0</v>
      </c>
      <c r="AT430" s="25">
        <f>IF(B6=13,IF(OR(G430=1,I430=1),0,IF(E430=D424,AD430,[1]DB!AT430)),[1]DB!AT430)</f>
        <v>-1</v>
      </c>
      <c r="AU430" s="25">
        <f>IF(B6=13,IF(OR(G430=1,I430=1),0,IF(E430=D425,R430,[1]DB!AU430)),[1]DB!AU430)</f>
        <v>4</v>
      </c>
      <c r="AV430" s="25">
        <f>IF(B6=13,IF(OR(G430=1,I430=1),0,IF(E430=D425,U430,[1]DB!AV430)),[1]DB!AV430)</f>
        <v>5</v>
      </c>
      <c r="AW430" s="25">
        <f>IF(B6=13,IF(OR(G430=1,I430=1),0,IF(E430=D425,X430,[1]DB!AW430)),[1]DB!AW430)</f>
        <v>0</v>
      </c>
      <c r="AX430" s="25">
        <f>IF(B6=13,IF(OR(G430=1,I430=1),0,IF(E430=D425,AD430,[1]DB!AX430)),[1]DB!AX430)</f>
        <v>-1</v>
      </c>
      <c r="AY430" s="25">
        <f>IF(B6=13,IF(OR(G430=1,I430=1),0,IF(E430=D426,R430,[1]DB!AY430)),[1]DB!AY430)</f>
        <v>5</v>
      </c>
      <c r="AZ430" s="25">
        <f>IF(B6=13,IF(OR(G430=1,I430=1),0,IF(E430=D426,U430,[1]DB!AZ430)),[1]DB!AZ430)</f>
        <v>8</v>
      </c>
      <c r="BA430" s="25">
        <f>IF(B6=13,IF(OR(G430=1,I430=1),0,IF(E430=D426,X430,[1]DB!BA430)),[1]DB!BA430)</f>
        <v>0</v>
      </c>
      <c r="BB430" s="25">
        <f>IF(B6=13,IF(OR(G430=1,I430=1),0,IF(E430=D426,AD430,[1]DB!BB430)),[1]DB!BB430)</f>
        <v>-1</v>
      </c>
      <c r="BC430" s="25">
        <f>IF(B6=13,IF(OR(G430=1,I430=1),0,IF(E430=D427,R430,[1]DB!BC430)),[1]DB!BC430)</f>
        <v>0</v>
      </c>
      <c r="BD430" s="25">
        <f>IF(B6=13,IF(OR(G430=1,I430=1),0,IF(E430=D427,U430,[1]DB!BD430)),[1]DB!BD430)</f>
        <v>0</v>
      </c>
      <c r="BE430" s="25">
        <f>IF(B6=13,IF(OR(G430=1,I430=1),0,IF(E430=D427,X430,[1]DB!BE430)),[1]DB!BE430)</f>
        <v>0</v>
      </c>
      <c r="BF430" s="25">
        <f>IF(B6=13,IF(OR(G430=1,I430=1),0,IF(E430=D427,AD430,[1]DB!BF430)),[1]DB!BF430)</f>
        <v>0</v>
      </c>
      <c r="BG430" s="25">
        <f>IF(B6=13,IF(OR(G430=1,I430=1),0,IF(E430=D428,R430,[1]DB!BG430)),[1]DB!BG430)</f>
        <v>7</v>
      </c>
      <c r="BH430" s="25">
        <f>IF(B6=13,IF(OR(G430=1,I430=1),0,IF(E430=D428,U430,[1]DB!BH430)),[1]DB!BH430)</f>
        <v>8</v>
      </c>
      <c r="BI430" s="25">
        <f>IF(B6=13,IF(OR(G430=1,I430=1),0,IF(E430=D428,X430,[1]DB!BI430)),[1]DB!BI430)</f>
        <v>0</v>
      </c>
      <c r="BJ430" s="25">
        <f>IF(B6=13,IF(OR(G430=1,I430=1),0,IF(E430=D428,AD430,[1]DB!BJ430)),[1]DB!BJ430)</f>
        <v>-1</v>
      </c>
      <c r="BK430" s="25">
        <f>IF(B6=13,IF(OR(G430=1,I430=1),0,IF(E430=D429,R430,[1]DB!BK430)),[1]DB!BK430)</f>
        <v>5</v>
      </c>
      <c r="BL430" s="25">
        <f>IF(B6=13,IF(OR(G430=1,I430=1),0,IF(E430=D429,U430,[1]DB!BL430)),[1]DB!BL430)</f>
        <v>5</v>
      </c>
      <c r="BM430" s="25">
        <f>IF(B6=13,IF(OR(G430=1,I430=1),0,IF(E430=D429,X430,[1]DB!BM430)),[1]DB!BM430)</f>
        <v>1</v>
      </c>
      <c r="BN430" s="25">
        <f>IF(B6=13,IF(OR(G430=1,I430=1),0,IF(E430=D429,AD430,[1]DB!BN430)),[1]DB!BN430)</f>
        <v>-1</v>
      </c>
      <c r="BO430" s="25">
        <f>IF(B6=13,IF(OR(G430=1,I430=1),0,IF(E430=D430,R430,[1]DB!BO430)),[1]DB!BO430)</f>
        <v>0</v>
      </c>
      <c r="BP430" s="25">
        <f>IF(B6=13,IF(OR(G430=1,I430=1),0,IF(E430=D430,U430,[1]DB!BP430)),[1]DB!BP430)</f>
        <v>0</v>
      </c>
      <c r="BQ430" s="25">
        <f>IF(B6=13,IF(OR(G430=1,I430=1),0,IF(E430=D430,X430,[1]DB!BQ430)),[1]DB!BQ430)</f>
        <v>0</v>
      </c>
      <c r="BR430" s="25">
        <f>IF(B6=13,IF(OR(G430=1,I430=1),0,IF(E430=D430,AD430,[1]DB!BR430)),[1]DB!BR430)</f>
        <v>0</v>
      </c>
      <c r="BS430" s="25">
        <f>IF(B6=13,IF(OR(G430=1,I430=1),0,IF(E430=D431,R430,[1]DB!BS430)),[1]DB!BS430)</f>
        <v>6</v>
      </c>
      <c r="BT430" s="25">
        <f>IF(B6=13,IF(OR(G430=1,I430=1),0,IF(E430=D431,U430,[1]DB!BT430)),[1]DB!BT430)</f>
        <v>6</v>
      </c>
      <c r="BU430" s="25">
        <f>IF(B6=13,IF(OR(G430=1,I430=1),0,IF(E430=D431,X430,[1]DB!BU430)),[1]DB!BU430)</f>
        <v>1</v>
      </c>
      <c r="BV430" s="25">
        <f>IF(B6=13,IF(OR(G430=1,I430=1),0,IF(E430=D431,AD430,[1]DB!BV430)),[1]DB!BV430)</f>
        <v>1</v>
      </c>
      <c r="BW430" s="25">
        <f>IF(B6=13,IF(OR(G430=1,I430=1),0,IF(E430=D432,R430,[1]DB!BW430)),[1]DB!BW430)</f>
        <v>7</v>
      </c>
      <c r="BX430" s="25">
        <f>IF(B6=13,IF(OR(G430=1,I430=1),0,IF(E430=D432,U430,[1]DB!BX430)),[1]DB!BX430)</f>
        <v>7</v>
      </c>
      <c r="BY430" s="25">
        <f>IF(B6=13,IF(OR(G430=1,I430=1),0,IF(E430=D432,X430,[1]DB!BY430)),[1]DB!BY430)</f>
        <v>1</v>
      </c>
      <c r="BZ430" s="25">
        <f>IF(B6=13,IF(OR(G430=1,I430=1),0,IF(E430=D432,AD430,[1]DB!BZ430)),[1]DB!BZ430)</f>
        <v>0</v>
      </c>
      <c r="CA430" s="25">
        <f>(RANK(Y430,Y421:Y432,1)*169)+(RANK(S430,S421:S432,1)*13)+RANK(V430,V421:V432,0)</f>
        <v>197</v>
      </c>
      <c r="CB430" s="25">
        <f>RANK(CA430,CA421:CA432,1)</f>
        <v>2</v>
      </c>
      <c r="CC430" s="25">
        <f>IF(CB430=CB421,AE430,0)+IF(CB430=CB422,AI430,0)+IF(CB430=CB423,AM430,0)+IF(CB430=CB424,AQ430,0)+IF(CB430=CB425,AU430,0)+IF(CB430=CB426,AY430,0)+IF(CB430=CB427,BC430,0)+IF(CB430=CB428,BG430,0)+IF(CB430=CB429,BK430,0)+IF(CB430=CB430,BO430,0)+IF(CB430=CB431,BS430,0)+IF(CB430=CB432,BW430,0)</f>
        <v>0</v>
      </c>
      <c r="CD430" s="25">
        <f>IF(CB430=CB421,AF430,0)+IF(CB430=CB422,AJ430,0)+IF(CB430=CB423,AN430,0)+IF(CB430=CB424,AR430,0)+IF(CB430=CB425,AV430,0)+IF(CB430=CB426,AZ430,0)+IF(CB430=CB427,BD430,0)+IF(CB430=CB428,BH430,0)+IF(CB430=CB429,BL430,0)+IF(CB430=CB430,BP430,0)+IF(CB430=CB431,BT430,0)+IF(CB430=CB432,BX430,0)</f>
        <v>0</v>
      </c>
      <c r="CE430" s="25">
        <f>IF(CB430=CB421,AG430,0)+IF(CB430=CB422,AK430,0)+IF(CB430=CB423,AO430,0)+IF(CB430=CB424,AS430,0)+IF(CB430=CB425,AW430,0)+IF(CB430=CB426,BA430,0)+IF(CB430=CB427,BE430,0)+IF(CB430=CB428,BI430,0)+IF(CB430=CB429,BM430,0)+IF(CB430=CB430,BQ430,0)+IF(CB430=CB431,BU430,0)+IF(CB430=CB432,BY430,0)</f>
        <v>0</v>
      </c>
      <c r="CF430" s="25">
        <f>(RANK(CE430,CE421:CE432,1)*169)+(RANK(CC430,CC421:CC432,1)*13)+RANK(CD430,CD421:CD432,0)</f>
        <v>183</v>
      </c>
      <c r="CG430" s="25">
        <f>CB430+(RANK(CF430,CF421:CF432,1)*0.01)</f>
        <v>2.0099999999999998</v>
      </c>
      <c r="CH430" s="25">
        <f>IF(COUNTIF(CG421:CG432,CG430)=2,IF(CG430=CG421,1,0)+IF(CG430=CG422,2,0)+IF(CG430=CG423,3,0)+IF(CG430=CG424,4,0)+IF(CG430=CG425,5,0)+IF(CG430=CG426,6,0)+IF(CG430=CG427,7,0)+IF(CG430=CG428,8,0)+IF(CG430=CG429,9,0)+IF(CG430=CG430,10,0)+IF(CG430=CG431,11,0)+IF(CG430=CG432,12,0)-10,0)</f>
        <v>0</v>
      </c>
      <c r="CI430" s="25">
        <f t="shared" si="65"/>
        <v>0</v>
      </c>
      <c r="CJ430" s="25">
        <f t="shared" si="66"/>
        <v>2.0099999999999998</v>
      </c>
      <c r="CK430" s="25">
        <f>(RANK(CJ430,CJ421:CJ432,1)*17850625)+(RANK(K430,K421:K432,0)*274625)+(RANK(M430,M421:M432,0)*4225)+(RANK(AC430,AC421:AC432,1)*65)+RANK(C430,C421:C432,0)</f>
        <v>35984397</v>
      </c>
      <c r="CL430" s="25">
        <f>RANK(CK430,CK421:CK432,0)</f>
        <v>11</v>
      </c>
    </row>
    <row r="431" spans="1:90" x14ac:dyDescent="0.15">
      <c r="A431" s="25" t="str">
        <f>[1]DB!A431</f>
        <v>Futte</v>
      </c>
      <c r="B431" s="25" t="str">
        <f>[1]DB!B431</f>
        <v>Futte (10)</v>
      </c>
      <c r="C431" s="25">
        <f>[1]DB!C431</f>
        <v>14</v>
      </c>
      <c r="D431" s="25">
        <f t="shared" si="62"/>
        <v>10</v>
      </c>
      <c r="E431" s="25">
        <f t="shared" si="67"/>
        <v>9</v>
      </c>
      <c r="F431" s="25">
        <f>[1]DB!G431</f>
        <v>0</v>
      </c>
      <c r="G431" s="25">
        <f>IF(B6=13,DGET(A11:K75,"Dis E",X532:X533),F431)</f>
        <v>0</v>
      </c>
      <c r="H431" s="25">
        <f>[1]DB!I431</f>
        <v>0</v>
      </c>
      <c r="I431" s="25">
        <f>IF(B6=13,DGET(A11:K75,"Udm E",X532:X533),H431)</f>
        <v>0</v>
      </c>
      <c r="J431" s="25">
        <f>[1]DB!K431</f>
        <v>0</v>
      </c>
      <c r="K431" s="25">
        <f>IF(B6=13,DGET(A11:K75,"MR E",X532:X533),J431)</f>
        <v>0</v>
      </c>
      <c r="L431" s="25">
        <f>[1]DB!M431</f>
        <v>0</v>
      </c>
      <c r="M431" s="25">
        <f>IF(B6=13,DGET(A11:K75,"Res E",X532:X533),L431)</f>
        <v>0</v>
      </c>
      <c r="N431" s="25">
        <f>[1]DB!O431</f>
        <v>9</v>
      </c>
      <c r="O431" s="25">
        <f>IF(B6=13,IF(AND(G431=0,I431=0),N431+1,0),N431)</f>
        <v>10</v>
      </c>
      <c r="P431" s="25">
        <f>[1]DB!S431</f>
        <v>59</v>
      </c>
      <c r="Q431" s="25">
        <f>IF(A431="",0,DGET(A11:AF75,"Total",X532:X533))</f>
        <v>7</v>
      </c>
      <c r="R431" s="25">
        <f>IF(A431="",0,DGET(A11:AF75,"ES N",X532:X533))</f>
        <v>7</v>
      </c>
      <c r="S431" s="25">
        <f>IF(B6=13,IF(OR(G431=1,I431=1),0,P431+R431),P431)</f>
        <v>66</v>
      </c>
      <c r="T431" s="25">
        <f>[1]DB!V431</f>
        <v>63</v>
      </c>
      <c r="U431" s="25">
        <f>IF(A431="",0,DGET(A420:Q432,"Total N",X546:X547))</f>
        <v>5</v>
      </c>
      <c r="V431" s="25">
        <f>IF(B6=13,IF(OR(G431=1,I431=1),0,T431+U431),T431)</f>
        <v>68</v>
      </c>
      <c r="W431" s="25">
        <f>[1]DB!Y431</f>
        <v>9</v>
      </c>
      <c r="X431" s="25">
        <f t="shared" si="63"/>
        <v>3</v>
      </c>
      <c r="Y431" s="25">
        <f>IF(B6=13,IF(OR(G431=1,I431=1),0,W431+X431),W431)</f>
        <v>12</v>
      </c>
      <c r="Z431" s="25">
        <f>[1]DB!AC431</f>
        <v>9</v>
      </c>
      <c r="AA431" s="25">
        <f>IF(A431="",0,DGET(A11:AF75,"BU Pl.",X532:X533))</f>
        <v>62</v>
      </c>
      <c r="AB431" s="25">
        <f t="shared" si="64"/>
        <v>4039</v>
      </c>
      <c r="AC431" s="25">
        <f>IF(B6=13,RANK(AB431,AB421:AB432,1),Z431)</f>
        <v>12</v>
      </c>
      <c r="AD431" s="25">
        <f>IF(B6=13,IF(AA431&gt;DGET(A420:AC432,"BU N",X546:X547),1,IF(AA431=DGET(A420:AC432,"BU N",X546:X547),0,-1)),0)</f>
        <v>1</v>
      </c>
      <c r="AE431" s="25">
        <f>IF(B6=13,IF(OR(G431=1,I431=1),0,IF(E431=D421,R431,[1]DB!AE431)),[1]DB!AE431)</f>
        <v>6</v>
      </c>
      <c r="AF431" s="25">
        <f>IF(B6=13,IF(OR(G431=1,I431=1),0,IF(E431=D421,U431,[1]DB!AF431)),[1]DB!AF431)</f>
        <v>9</v>
      </c>
      <c r="AG431" s="25">
        <f>IF(B6=13,IF(OR(G431=1,I431=1),0,IF(E431=D421,X431,[1]DB!AG431)),[1]DB!AG431)</f>
        <v>0</v>
      </c>
      <c r="AH431" s="25">
        <f>IF(B6=13,IF(OR(G431=1,I431=1),0,IF(E431=D421,AD431,[1]DB!AH431)),[1]DB!AH431)</f>
        <v>-1</v>
      </c>
      <c r="AI431" s="25">
        <f>IF(B6=13,IF(OR(G431=1,I431=1),0,IF(E431=D422,R431,[1]DB!AI431)),[1]DB!AI431)</f>
        <v>0</v>
      </c>
      <c r="AJ431" s="25">
        <f>IF(B6=13,IF(OR(G431=1,I431=1),0,IF(E431=D422,U431,[1]DB!AJ431)),[1]DB!AJ431)</f>
        <v>0</v>
      </c>
      <c r="AK431" s="25">
        <f>IF(B6=13,IF(OR(G431=1,I431=1),0,IF(E431=D422,X431,[1]DB!AK431)),[1]DB!AK431)</f>
        <v>0</v>
      </c>
      <c r="AL431" s="25">
        <f>IF(B6=13,IF(OR(G431=1,I431=1),0,IF(E431=D422,AD431,[1]DB!AL431)),[1]DB!AL431)</f>
        <v>0</v>
      </c>
      <c r="AM431" s="25">
        <f>IF(B6=13,IF(OR(G431=1,I431=1),0,IF(E431=D423,R431,[1]DB!AM431)),[1]DB!AM431)</f>
        <v>9</v>
      </c>
      <c r="AN431" s="25">
        <f>IF(B6=13,IF(OR(G431=1,I431=1),0,IF(E431=D423,U431,[1]DB!AN431)),[1]DB!AN431)</f>
        <v>8</v>
      </c>
      <c r="AO431" s="25">
        <f>IF(B6=13,IF(OR(G431=1,I431=1),0,IF(E431=D423,X431,[1]DB!AO431)),[1]DB!AO431)</f>
        <v>3</v>
      </c>
      <c r="AP431" s="25">
        <f>IF(B6=13,IF(OR(G431=1,I431=1),0,IF(E431=D423,AD431,[1]DB!AP431)),[1]DB!AP431)</f>
        <v>1</v>
      </c>
      <c r="AQ431" s="25">
        <f>IF(B6=13,IF(OR(G431=1,I431=1),0,IF(E431=D424,R431,[1]DB!AQ431)),[1]DB!AQ431)</f>
        <v>6</v>
      </c>
      <c r="AR431" s="25">
        <f>IF(B6=13,IF(OR(G431=1,I431=1),0,IF(E431=D424,U431,[1]DB!AR431)),[1]DB!AR431)</f>
        <v>6</v>
      </c>
      <c r="AS431" s="25">
        <f>IF(B6=13,IF(OR(G431=1,I431=1),0,IF(E431=D424,X431,[1]DB!AS431)),[1]DB!AS431)</f>
        <v>1</v>
      </c>
      <c r="AT431" s="25">
        <f>IF(B6=13,IF(OR(G431=1,I431=1),0,IF(E431=D424,AD431,[1]DB!AT431)),[1]DB!AT431)</f>
        <v>1</v>
      </c>
      <c r="AU431" s="25">
        <f>IF(B6=13,IF(OR(G431=1,I431=1),0,IF(E431=D425,R431,[1]DB!AU431)),[1]DB!AU431)</f>
        <v>5</v>
      </c>
      <c r="AV431" s="25">
        <f>IF(B6=13,IF(OR(G431=1,I431=1),0,IF(E431=D425,U431,[1]DB!AV431)),[1]DB!AV431)</f>
        <v>6</v>
      </c>
      <c r="AW431" s="25">
        <f>IF(B6=13,IF(OR(G431=1,I431=1),0,IF(E431=D425,X431,[1]DB!AW431)),[1]DB!AW431)</f>
        <v>0</v>
      </c>
      <c r="AX431" s="25">
        <f>IF(B6=13,IF(OR(G431=1,I431=1),0,IF(E431=D425,AD431,[1]DB!AX431)),[1]DB!AX431)</f>
        <v>-1</v>
      </c>
      <c r="AY431" s="25">
        <f>IF(B6=13,IF(OR(G431=1,I431=1),0,IF(E431=D426,R431,[1]DB!AY431)),[1]DB!AY431)</f>
        <v>7</v>
      </c>
      <c r="AZ431" s="25">
        <f>IF(B6=13,IF(OR(G431=1,I431=1),0,IF(E431=D426,U431,[1]DB!AZ431)),[1]DB!AZ431)</f>
        <v>8</v>
      </c>
      <c r="BA431" s="25">
        <f>IF(B6=13,IF(OR(G431=1,I431=1),0,IF(E431=D426,X431,[1]DB!BA431)),[1]DB!BA431)</f>
        <v>0</v>
      </c>
      <c r="BB431" s="25">
        <f>IF(B6=13,IF(OR(G431=1,I431=1),0,IF(E431=D426,AD431,[1]DB!BB431)),[1]DB!BB431)</f>
        <v>-1</v>
      </c>
      <c r="BC431" s="25">
        <f>IF(B6=13,IF(OR(G431=1,I431=1),0,IF(E431=D427,R431,[1]DB!BC431)),[1]DB!BC431)</f>
        <v>9</v>
      </c>
      <c r="BD431" s="25">
        <f>IF(B6=13,IF(OR(G431=1,I431=1),0,IF(E431=D427,U431,[1]DB!BD431)),[1]DB!BD431)</f>
        <v>8</v>
      </c>
      <c r="BE431" s="25">
        <f>IF(B6=13,IF(OR(G431=1,I431=1),0,IF(E431=D427,X431,[1]DB!BE431)),[1]DB!BE431)</f>
        <v>3</v>
      </c>
      <c r="BF431" s="25">
        <f>IF(B6=13,IF(OR(G431=1,I431=1),0,IF(E431=D427,AD431,[1]DB!BF431)),[1]DB!BF431)</f>
        <v>1</v>
      </c>
      <c r="BG431" s="25">
        <f>IF(B6=13,IF(OR(G431=1,I431=1),0,IF(E431=D428,R431,[1]DB!BG431)),[1]DB!BG431)</f>
        <v>6</v>
      </c>
      <c r="BH431" s="25">
        <f>IF(B6=13,IF(OR(G431=1,I431=1),0,IF(E431=D428,U431,[1]DB!BH431)),[1]DB!BH431)</f>
        <v>6</v>
      </c>
      <c r="BI431" s="25">
        <f>IF(B6=13,IF(OR(G431=1,I431=1),0,IF(E431=D428,X431,[1]DB!BI431)),[1]DB!BI431)</f>
        <v>1</v>
      </c>
      <c r="BJ431" s="25">
        <f>IF(B6=13,IF(OR(G431=1,I431=1),0,IF(E431=D428,AD431,[1]DB!BJ431)),[1]DB!BJ431)</f>
        <v>1</v>
      </c>
      <c r="BK431" s="25">
        <f>IF(B6=13,IF(OR(G431=1,I431=1),0,IF(E431=D429,R431,[1]DB!BK431)),[1]DB!BK431)</f>
        <v>7</v>
      </c>
      <c r="BL431" s="25">
        <f>IF(B6=13,IF(OR(G431=1,I431=1),0,IF(E431=D429,U431,[1]DB!BL431)),[1]DB!BL431)</f>
        <v>5</v>
      </c>
      <c r="BM431" s="25">
        <f>IF(B6=13,IF(OR(G431=1,I431=1),0,IF(E431=D429,X431,[1]DB!BM431)),[1]DB!BM431)</f>
        <v>3</v>
      </c>
      <c r="BN431" s="25">
        <f>IF(B6=13,IF(OR(G431=1,I431=1),0,IF(E431=D429,AD431,[1]DB!BN431)),[1]DB!BN431)</f>
        <v>1</v>
      </c>
      <c r="BO431" s="25">
        <f>IF(B6=13,IF(OR(G431=1,I431=1),0,IF(E431=D430,R431,[1]DB!BO431)),[1]DB!BO431)</f>
        <v>6</v>
      </c>
      <c r="BP431" s="25">
        <f>IF(B6=13,IF(OR(G431=1,I431=1),0,IF(E431=D430,U431,[1]DB!BP431)),[1]DB!BP431)</f>
        <v>6</v>
      </c>
      <c r="BQ431" s="25">
        <f>IF(B6=13,IF(OR(G431=1,I431=1),0,IF(E431=D430,X431,[1]DB!BQ431)),[1]DB!BQ431)</f>
        <v>1</v>
      </c>
      <c r="BR431" s="25">
        <f>IF(B6=13,IF(OR(G431=1,I431=1),0,IF(E431=D430,AD431,[1]DB!BR431)),[1]DB!BR431)</f>
        <v>-1</v>
      </c>
      <c r="BS431" s="25">
        <f>IF(B6=13,IF(OR(G431=1,I431=1),0,IF(E431=D431,R431,[1]DB!BS431)),[1]DB!BS431)</f>
        <v>0</v>
      </c>
      <c r="BT431" s="25">
        <f>IF(B6=13,IF(OR(G431=1,I431=1),0,IF(E431=D431,U431,[1]DB!BT431)),[1]DB!BT431)</f>
        <v>0</v>
      </c>
      <c r="BU431" s="25">
        <f>IF(B6=13,IF(OR(G431=1,I431=1),0,IF(E431=D431,X431,[1]DB!BU431)),[1]DB!BU431)</f>
        <v>0</v>
      </c>
      <c r="BV431" s="25">
        <f>IF(B6=13,IF(OR(G431=1,I431=1),0,IF(E431=D431,AD431,[1]DB!BV431)),[1]DB!BV431)</f>
        <v>0</v>
      </c>
      <c r="BW431" s="25">
        <f>IF(B6=13,IF(OR(G431=1,I431=1),0,IF(E431=D432,R431,[1]DB!BW431)),[1]DB!BW431)</f>
        <v>5</v>
      </c>
      <c r="BX431" s="25">
        <f>IF(B6=13,IF(OR(G431=1,I431=1),0,IF(E431=D432,U431,[1]DB!BX431)),[1]DB!BX431)</f>
        <v>6</v>
      </c>
      <c r="BY431" s="25">
        <f>IF(B6=13,IF(OR(G431=1,I431=1),0,IF(E431=D432,X431,[1]DB!BY431)),[1]DB!BY431)</f>
        <v>0</v>
      </c>
      <c r="BZ431" s="25">
        <f>IF(B6=13,IF(OR(G431=1,I431=1),0,IF(E431=D432,AD431,[1]DB!BZ431)),[1]DB!BZ431)</f>
        <v>-1</v>
      </c>
      <c r="CA431" s="25">
        <f>(RANK(Y431,Y421:Y432,1)*169)+(RANK(S431,S421:S432,1)*13)+RANK(V431,V421:V432,0)</f>
        <v>720</v>
      </c>
      <c r="CB431" s="25">
        <f>RANK(CA431,CA421:CA432,1)</f>
        <v>4</v>
      </c>
      <c r="CC431" s="25">
        <f>IF(CB431=CB421,AE431,0)+IF(CB431=CB422,AI431,0)+IF(CB431=CB423,AM431,0)+IF(CB431=CB424,AQ431,0)+IF(CB431=CB425,AU431,0)+IF(CB431=CB426,AY431,0)+IF(CB431=CB427,BC431,0)+IF(CB431=CB428,BG431,0)+IF(CB431=CB429,BK431,0)+IF(CB431=CB430,BO431,0)+IF(CB431=CB431,BS431,0)+IF(CB431=CB432,BW431,0)</f>
        <v>0</v>
      </c>
      <c r="CD431" s="25">
        <f>IF(CB431=CB421,AF431,0)+IF(CB431=CB422,AJ431,0)+IF(CB431=CB423,AN431,0)+IF(CB431=CB424,AR431,0)+IF(CB431=CB425,AV431,0)+IF(CB431=CB426,AZ431,0)+IF(CB431=CB427,BD431,0)+IF(CB431=CB428,BH431,0)+IF(CB431=CB429,BL431,0)+IF(CB431=CB430,BP431,0)+IF(CB431=CB431,BT431,0)+IF(CB431=CB432,BX431,0)</f>
        <v>0</v>
      </c>
      <c r="CE431" s="25">
        <f>IF(CB431=CB421,AG431,0)+IF(CB431=CB422,AK431,0)+IF(CB431=CB423,AO431,0)+IF(CB431=CB424,AS431,0)+IF(CB431=CB425,AW431,0)+IF(CB431=CB426,BA431,0)+IF(CB431=CB427,BE431,0)+IF(CB431=CB428,BI431,0)+IF(CB431=CB429,BM431,0)+IF(CB431=CB430,BQ431,0)+IF(CB431=CB431,BU431,0)+IF(CB431=CB432,BY431,0)</f>
        <v>0</v>
      </c>
      <c r="CF431" s="25">
        <f>(RANK(CE431,CE421:CE432,1)*169)+(RANK(CC431,CC421:CC432,1)*13)+RANK(CD431,CD421:CD432,0)</f>
        <v>183</v>
      </c>
      <c r="CG431" s="25">
        <f>CB431+(RANK(CF431,CF421:CF432,1)*0.01)</f>
        <v>4.01</v>
      </c>
      <c r="CH431" s="25">
        <f>IF(COUNTIF(CG421:CG432,CG431)=2,IF(CG431=CG421,1,0)+IF(CG431=CG422,2,0)+IF(CG431=CG423,3,0)+IF(CG431=CG424,4,0)+IF(CG431=CG425,5,0)+IF(CG431=CG426,6,0)+IF(CG431=CG427,7,0)+IF(CG431=CG428,8,0)+IF(CG431=CG429,9,0)+IF(CG431=CG430,10,0)+IF(CG431=CG431,11,0)+IF(CG431=CG432,12,0)-11,0)</f>
        <v>0</v>
      </c>
      <c r="CI431" s="25">
        <f t="shared" si="65"/>
        <v>0</v>
      </c>
      <c r="CJ431" s="25">
        <f t="shared" si="66"/>
        <v>4.01</v>
      </c>
      <c r="CK431" s="25">
        <f>(RANK(CJ431,CJ421:CJ432,1)*17850625)+(RANK(K431,K421:K432,0)*274625)+(RANK(M431,M421:M432,0)*4225)+(RANK(AC431,AC421:AC432,1)*65)+RANK(C431,C421:C432,0)</f>
        <v>71686364</v>
      </c>
      <c r="CL431" s="25">
        <f>RANK(CK431,CK421:CK432,0)</f>
        <v>9</v>
      </c>
    </row>
    <row r="432" spans="1:90" x14ac:dyDescent="0.15">
      <c r="A432" s="25" t="str">
        <f>[1]DB!A432</f>
        <v>LPHJ</v>
      </c>
      <c r="B432" s="25" t="str">
        <f>[1]DB!B432</f>
        <v>LPHJ (10)</v>
      </c>
      <c r="C432" s="25">
        <f>[1]DB!C432</f>
        <v>29</v>
      </c>
      <c r="D432" s="25">
        <f t="shared" si="62"/>
        <v>8</v>
      </c>
      <c r="E432" s="25">
        <f t="shared" si="67"/>
        <v>7</v>
      </c>
      <c r="F432" s="25">
        <f>[1]DB!G432</f>
        <v>0</v>
      </c>
      <c r="G432" s="25">
        <f>IF(B6=13,DGET(A11:K75,"Dis E",Y532:Y533),F432)</f>
        <v>0</v>
      </c>
      <c r="H432" s="25">
        <f>[1]DB!I432</f>
        <v>0</v>
      </c>
      <c r="I432" s="25">
        <f>IF(B6=13,DGET(A11:K75,"Udm E",Y532:Y533),H432)</f>
        <v>0</v>
      </c>
      <c r="J432" s="25">
        <f>[1]DB!K432</f>
        <v>0</v>
      </c>
      <c r="K432" s="25">
        <f>IF(B6=13,DGET(A11:K75,"MR E",Y532:Y533),J432)</f>
        <v>0</v>
      </c>
      <c r="L432" s="25">
        <f>[1]DB!M432</f>
        <v>0</v>
      </c>
      <c r="M432" s="25">
        <f>IF(B6=13,DGET(A11:K75,"Res E",Y532:Y533),L432)</f>
        <v>0</v>
      </c>
      <c r="N432" s="25">
        <f>[1]DB!O432</f>
        <v>9</v>
      </c>
      <c r="O432" s="25">
        <f>IF(B6=13,IF(AND(G432=0,I432=0),N432+1,0),N432)</f>
        <v>10</v>
      </c>
      <c r="P432" s="25">
        <f>[1]DB!S432</f>
        <v>62</v>
      </c>
      <c r="Q432" s="25">
        <f>IF(A432="",0,DGET(A11:AF75,"Total",Y532:Y533))</f>
        <v>6</v>
      </c>
      <c r="R432" s="25">
        <f>IF(A432="",0,DGET(A11:AF75,"ES N",Y532:Y533))</f>
        <v>6</v>
      </c>
      <c r="S432" s="25">
        <f>IF(B6=13,IF(OR(G432=1,I432=1),0,P432+R432),P432)</f>
        <v>68</v>
      </c>
      <c r="T432" s="25">
        <f>[1]DB!V432</f>
        <v>61</v>
      </c>
      <c r="U432" s="25">
        <f>IF(A432="",0,DGET(A420:Q432,"Total N",Y546:Y547))</f>
        <v>5</v>
      </c>
      <c r="V432" s="25">
        <f>IF(B6=13,IF(OR(G432=1,I432=1),0,T432+U432),T432)</f>
        <v>66</v>
      </c>
      <c r="W432" s="25">
        <f>[1]DB!Y432</f>
        <v>14</v>
      </c>
      <c r="X432" s="25">
        <f t="shared" si="63"/>
        <v>3</v>
      </c>
      <c r="Y432" s="25">
        <f>IF(B6=13,IF(OR(G432=1,I432=1),0,W432+X432),W432)</f>
        <v>17</v>
      </c>
      <c r="Z432" s="25">
        <f>[1]DB!AC432</f>
        <v>5</v>
      </c>
      <c r="AA432" s="25">
        <f>IF(A432="",0,DGET(A11:AF75,"BU Pl.",Y532:Y533))</f>
        <v>52</v>
      </c>
      <c r="AB432" s="25">
        <f t="shared" si="64"/>
        <v>3385</v>
      </c>
      <c r="AC432" s="25">
        <f>IF(B6=13,RANK(AB432,AB421:AB432,1),Z432)</f>
        <v>10</v>
      </c>
      <c r="AD432" s="25">
        <f>IF(B6=13,IF(AA432&gt;DGET(A420:AC432,"BU N",Y546:Y547),1,IF(AA432=DGET(A420:AC432,"BU N",Y546:Y547),0,-1)),0)</f>
        <v>1</v>
      </c>
      <c r="AE432" s="25">
        <f>IF(B6=13,IF(OR(G432=1,I432=1),0,IF(E432=D421,R432,[1]DB!AE432)),[1]DB!AE432)</f>
        <v>6</v>
      </c>
      <c r="AF432" s="25">
        <f>IF(B6=13,IF(OR(G432=1,I432=1),0,IF(E432=D421,U432,[1]DB!AF432)),[1]DB!AF432)</f>
        <v>8</v>
      </c>
      <c r="AG432" s="25">
        <f>IF(B6=13,IF(OR(G432=1,I432=1),0,IF(E432=D421,X432,[1]DB!AG432)),[1]DB!AG432)</f>
        <v>0</v>
      </c>
      <c r="AH432" s="25">
        <f>IF(B6=13,IF(OR(G432=1,I432=1),0,IF(E432=D421,AD432,[1]DB!AH432)),[1]DB!AH432)</f>
        <v>-1</v>
      </c>
      <c r="AI432" s="25">
        <f>IF(B6=13,IF(OR(G432=1,I432=1),0,IF(E432=D422,R432,[1]DB!AI432)),[1]DB!AI432)</f>
        <v>7</v>
      </c>
      <c r="AJ432" s="25">
        <f>IF(B6=13,IF(OR(G432=1,I432=1),0,IF(E432=D422,U432,[1]DB!AJ432)),[1]DB!AJ432)</f>
        <v>7</v>
      </c>
      <c r="AK432" s="25">
        <f>IF(B6=13,IF(OR(G432=1,I432=1),0,IF(E432=D422,X432,[1]DB!AK432)),[1]DB!AK432)</f>
        <v>1</v>
      </c>
      <c r="AL432" s="25">
        <f>IF(B6=13,IF(OR(G432=1,I432=1),0,IF(E432=D422,AD432,[1]DB!AL432)),[1]DB!AL432)</f>
        <v>0</v>
      </c>
      <c r="AM432" s="25">
        <f>IF(B6=13,IF(OR(G432=1,I432=1),0,IF(E432=D423,R432,[1]DB!AM432)),[1]DB!AM432)</f>
        <v>7</v>
      </c>
      <c r="AN432" s="25">
        <f>IF(B6=13,IF(OR(G432=1,I432=1),0,IF(E432=D423,U432,[1]DB!AN432)),[1]DB!AN432)</f>
        <v>7</v>
      </c>
      <c r="AO432" s="25">
        <f>IF(B6=13,IF(OR(G432=1,I432=1),0,IF(E432=D423,X432,[1]DB!AO432)),[1]DB!AO432)</f>
        <v>1</v>
      </c>
      <c r="AP432" s="25">
        <f>IF(B6=13,IF(OR(G432=1,I432=1),0,IF(E432=D423,AD432,[1]DB!AP432)),[1]DB!AP432)</f>
        <v>1</v>
      </c>
      <c r="AQ432" s="25">
        <f>IF(B6=13,IF(OR(G432=1,I432=1),0,IF(E432=D424,R432,[1]DB!AQ432)),[1]DB!AQ432)</f>
        <v>7</v>
      </c>
      <c r="AR432" s="25">
        <f>IF(B6=13,IF(OR(G432=1,I432=1),0,IF(E432=D424,U432,[1]DB!AR432)),[1]DB!AR432)</f>
        <v>6</v>
      </c>
      <c r="AS432" s="25">
        <f>IF(B6=13,IF(OR(G432=1,I432=1),0,IF(E432=D424,X432,[1]DB!AS432)),[1]DB!AS432)</f>
        <v>3</v>
      </c>
      <c r="AT432" s="25">
        <f>IF(B6=13,IF(OR(G432=1,I432=1),0,IF(E432=D424,AD432,[1]DB!AT432)),[1]DB!AT432)</f>
        <v>1</v>
      </c>
      <c r="AU432" s="25">
        <f>IF(B6=13,IF(OR(G432=1,I432=1),0,IF(E432=D425,R432,[1]DB!AU432)),[1]DB!AU432)</f>
        <v>8</v>
      </c>
      <c r="AV432" s="25">
        <f>IF(B6=13,IF(OR(G432=1,I432=1),0,IF(E432=D425,U432,[1]DB!AV432)),[1]DB!AV432)</f>
        <v>7</v>
      </c>
      <c r="AW432" s="25">
        <f>IF(B6=13,IF(OR(G432=1,I432=1),0,IF(E432=D425,X432,[1]DB!AW432)),[1]DB!AW432)</f>
        <v>3</v>
      </c>
      <c r="AX432" s="25">
        <f>IF(B6=13,IF(OR(G432=1,I432=1),0,IF(E432=D425,AD432,[1]DB!AX432)),[1]DB!AX432)</f>
        <v>1</v>
      </c>
      <c r="AY432" s="25">
        <f>IF(B6=13,IF(OR(G432=1,I432=1),0,IF(E432=D426,R432,[1]DB!AY432)),[1]DB!AY432)</f>
        <v>6</v>
      </c>
      <c r="AZ432" s="25">
        <f>IF(B6=13,IF(OR(G432=1,I432=1),0,IF(E432=D426,U432,[1]DB!AZ432)),[1]DB!AZ432)</f>
        <v>6</v>
      </c>
      <c r="BA432" s="25">
        <f>IF(B6=13,IF(OR(G432=1,I432=1),0,IF(E432=D426,X432,[1]DB!BA432)),[1]DB!BA432)</f>
        <v>1</v>
      </c>
      <c r="BB432" s="25">
        <f>IF(B6=13,IF(OR(G432=1,I432=1),0,IF(E432=D426,AD432,[1]DB!BB432)),[1]DB!BB432)</f>
        <v>1</v>
      </c>
      <c r="BC432" s="25">
        <f>IF(B6=13,IF(OR(G432=1,I432=1),0,IF(E432=D427,R432,[1]DB!BC432)),[1]DB!BC432)</f>
        <v>6</v>
      </c>
      <c r="BD432" s="25">
        <f>IF(B6=13,IF(OR(G432=1,I432=1),0,IF(E432=D427,U432,[1]DB!BD432)),[1]DB!BD432)</f>
        <v>5</v>
      </c>
      <c r="BE432" s="25">
        <f>IF(B6=13,IF(OR(G432=1,I432=1),0,IF(E432=D427,X432,[1]DB!BE432)),[1]DB!BE432)</f>
        <v>3</v>
      </c>
      <c r="BF432" s="25">
        <f>IF(B6=13,IF(OR(G432=1,I432=1),0,IF(E432=D427,AD432,[1]DB!BF432)),[1]DB!BF432)</f>
        <v>1</v>
      </c>
      <c r="BG432" s="25">
        <f>IF(B6=13,IF(OR(G432=1,I432=1),0,IF(E432=D428,R432,[1]DB!BG432)),[1]DB!BG432)</f>
        <v>8</v>
      </c>
      <c r="BH432" s="25">
        <f>IF(B6=13,IF(OR(G432=1,I432=1),0,IF(E432=D428,U432,[1]DB!BH432)),[1]DB!BH432)</f>
        <v>8</v>
      </c>
      <c r="BI432" s="25">
        <f>IF(B6=13,IF(OR(G432=1,I432=1),0,IF(E432=D428,X432,[1]DB!BI432)),[1]DB!BI432)</f>
        <v>1</v>
      </c>
      <c r="BJ432" s="25">
        <f>IF(B6=13,IF(OR(G432=1,I432=1),0,IF(E432=D428,AD432,[1]DB!BJ432)),[1]DB!BJ432)</f>
        <v>0</v>
      </c>
      <c r="BK432" s="25">
        <f>IF(B6=13,IF(OR(G432=1,I432=1),0,IF(E432=D429,R432,[1]DB!BK432)),[1]DB!BK432)</f>
        <v>0</v>
      </c>
      <c r="BL432" s="25">
        <f>IF(B6=13,IF(OR(G432=1,I432=1),0,IF(E432=D429,U432,[1]DB!BL432)),[1]DB!BL432)</f>
        <v>0</v>
      </c>
      <c r="BM432" s="25">
        <f>IF(B6=13,IF(OR(G432=1,I432=1),0,IF(E432=D429,X432,[1]DB!BM432)),[1]DB!BM432)</f>
        <v>0</v>
      </c>
      <c r="BN432" s="25">
        <f>IF(B6=13,IF(OR(G432=1,I432=1),0,IF(E432=D429,AD432,[1]DB!BN432)),[1]DB!BN432)</f>
        <v>0</v>
      </c>
      <c r="BO432" s="25">
        <f>IF(B6=13,IF(OR(G432=1,I432=1),0,IF(E432=D430,R432,[1]DB!BO432)),[1]DB!BO432)</f>
        <v>7</v>
      </c>
      <c r="BP432" s="25">
        <f>IF(B6=13,IF(OR(G432=1,I432=1),0,IF(E432=D430,U432,[1]DB!BP432)),[1]DB!BP432)</f>
        <v>7</v>
      </c>
      <c r="BQ432" s="25">
        <f>IF(B6=13,IF(OR(G432=1,I432=1),0,IF(E432=D430,X432,[1]DB!BQ432)),[1]DB!BQ432)</f>
        <v>1</v>
      </c>
      <c r="BR432" s="25">
        <f>IF(B6=13,IF(OR(G432=1,I432=1),0,IF(E432=D430,AD432,[1]DB!BR432)),[1]DB!BR432)</f>
        <v>0</v>
      </c>
      <c r="BS432" s="25">
        <f>IF(B6=13,IF(OR(G432=1,I432=1),0,IF(E432=D431,R432,[1]DB!BS432)),[1]DB!BS432)</f>
        <v>6</v>
      </c>
      <c r="BT432" s="25">
        <f>IF(B6=13,IF(OR(G432=1,I432=1),0,IF(E432=D431,U432,[1]DB!BT432)),[1]DB!BT432)</f>
        <v>5</v>
      </c>
      <c r="BU432" s="25">
        <f>IF(B6=13,IF(OR(G432=1,I432=1),0,IF(E432=D431,X432,[1]DB!BU432)),[1]DB!BU432)</f>
        <v>3</v>
      </c>
      <c r="BV432" s="25">
        <f>IF(B6=13,IF(OR(G432=1,I432=1),0,IF(E432=D431,AD432,[1]DB!BV432)),[1]DB!BV432)</f>
        <v>1</v>
      </c>
      <c r="BW432" s="25">
        <f>IF(B6=13,IF(OR(G432=1,I432=1),0,IF(E432=D432,R432,[1]DB!BW432)),[1]DB!BW432)</f>
        <v>0</v>
      </c>
      <c r="BX432" s="25">
        <f>IF(B6=13,IF(OR(G432=1,I432=1),0,IF(E432=D432,U432,[1]DB!BX432)),[1]DB!BX432)</f>
        <v>0</v>
      </c>
      <c r="BY432" s="25">
        <f>IF(B6=13,IF(OR(G432=1,I432=1),0,IF(E432=D432,X432,[1]DB!BY432)),[1]DB!BY432)</f>
        <v>0</v>
      </c>
      <c r="BZ432" s="25">
        <f>IF(B6=13,IF(OR(G432=1,I432=1),0,IF(E432=D432,AD432,[1]DB!BZ432)),[1]DB!BZ432)</f>
        <v>0</v>
      </c>
      <c r="CA432" s="25">
        <f>(RANK(Y432,Y421:Y432,1)*169)+(RANK(S432,S421:S432,1)*13)+RANK(V432,V421:V432,0)</f>
        <v>1789</v>
      </c>
      <c r="CB432" s="25">
        <f>RANK(CA432,CA421:CA432,1)</f>
        <v>10</v>
      </c>
      <c r="CC432" s="25">
        <f>IF(CB432=CB421,AE432,0)+IF(CB432=CB422,AI432,0)+IF(CB432=CB423,AM432,0)+IF(CB432=CB424,AQ432,0)+IF(CB432=CB425,AU432,0)+IF(CB432=CB426,AY432,0)+IF(CB432=CB427,BC432,0)+IF(CB432=CB428,BG432,0)+IF(CB432=CB429,BK432,0)+IF(CB432=CB430,BO432,0)+IF(CB432=CB431,BS432,0)+IF(CB432=CB432,BW432,0)</f>
        <v>0</v>
      </c>
      <c r="CD432" s="25">
        <f>IF(CB432=CB421,AF432,0)+IF(CB432=CB422,AJ432,0)+IF(CB432=CB423,AN432,0)+IF(CB432=CB424,AR432,0)+IF(CB432=CB425,AV432,0)+IF(CB432=CB426,AZ432,0)+IF(CB432=CB427,BD432,0)+IF(CB432=CB428,BH432,0)+IF(CB432=CB429,BL432,0)+IF(CB432=CB430,BP432,0)+IF(CB432=CB431,BT432,0)+IF(CB432=CB432,BX432,0)</f>
        <v>0</v>
      </c>
      <c r="CE432" s="25">
        <f>IF(CB432=CB421,AG432,0)+IF(CB432=CB422,AK432,0)+IF(CB432=CB423,AO432,0)+IF(CB432=CB424,AS432,0)+IF(CB432=CB425,AW432,0)+IF(CB432=CB426,BA432,0)+IF(CB432=CB427,BE432,0)+IF(CB432=CB428,BI432,0)+IF(CB432=CB429,BM432,0)+IF(CB432=CB430,BQ432,0)+IF(CB432=CB431,BU432,0)+IF(CB432=CB432,BY432,0)</f>
        <v>0</v>
      </c>
      <c r="CF432" s="25">
        <f>(RANK(CE432,CE421:CE432,1)*169)+(RANK(CC432,CC421:CC432,1)*13)+RANK(CD432,CD421:CD432,0)</f>
        <v>183</v>
      </c>
      <c r="CG432" s="25">
        <f>CB432+(RANK(CF432,CF421:CF432,1)*0.01)</f>
        <v>10.01</v>
      </c>
      <c r="CH432" s="25">
        <f>IF(COUNTIF(CG421:CG432,CG432)=2,IF(CG432=CG421,1,0)+IF(CG432=CG422,2,0)+IF(CG432=CG423,3,0)+IF(CG432=CG424,4,0)+IF(CG432=CG425,5,0)+IF(CG432=CG426,6,0)+IF(CG432=CG427,7,0)+IF(CG432=CG428,8,0)+IF(CG432=CG429,9,0)+IF(CG432=CG430,10,0)+IF(CG432=CG431,11,0)+IF(CG432=CG432,12,0)-12,0)</f>
        <v>0</v>
      </c>
      <c r="CI432" s="25">
        <f t="shared" si="65"/>
        <v>0</v>
      </c>
      <c r="CJ432" s="25">
        <f t="shared" si="66"/>
        <v>10.01</v>
      </c>
      <c r="CK432" s="25">
        <f>(RANK(CJ432,CJ421:CJ432,1)*17850625)+(RANK(K432,K421:K432,0)*274625)+(RANK(M432,M421:M432,0)*4225)+(RANK(AC432,AC421:AC432,1)*65)+RANK(C432,C421:C432,0)</f>
        <v>178789981</v>
      </c>
      <c r="CL432" s="25">
        <f>RANK(CK432,CK421:CK432,0)</f>
        <v>3</v>
      </c>
    </row>
    <row r="433" spans="1:90" x14ac:dyDescent="0.15">
      <c r="A433" s="25" t="s">
        <v>17</v>
      </c>
      <c r="B433" s="25" t="s">
        <v>86</v>
      </c>
      <c r="C433" s="25" t="s">
        <v>45</v>
      </c>
      <c r="D433" s="25" t="s">
        <v>102</v>
      </c>
      <c r="E433" s="25" t="s">
        <v>103</v>
      </c>
      <c r="F433" s="25" t="s">
        <v>87</v>
      </c>
      <c r="G433" s="25" t="s">
        <v>88</v>
      </c>
      <c r="H433" s="25" t="s">
        <v>89</v>
      </c>
      <c r="I433" s="25" t="s">
        <v>90</v>
      </c>
      <c r="J433" s="25" t="s">
        <v>91</v>
      </c>
      <c r="K433" s="25" t="s">
        <v>92</v>
      </c>
      <c r="L433" s="25" t="s">
        <v>93</v>
      </c>
      <c r="M433" s="25" t="s">
        <v>94</v>
      </c>
      <c r="N433" s="25" t="s">
        <v>95</v>
      </c>
      <c r="O433" s="25" t="s">
        <v>96</v>
      </c>
      <c r="P433" s="25" t="s">
        <v>78</v>
      </c>
      <c r="Q433" s="25" t="s">
        <v>104</v>
      </c>
      <c r="R433" s="25" t="s">
        <v>73</v>
      </c>
      <c r="S433" s="25" t="s">
        <v>97</v>
      </c>
      <c r="T433" s="25" t="s">
        <v>98</v>
      </c>
      <c r="U433" s="25" t="s">
        <v>105</v>
      </c>
      <c r="V433" s="25" t="s">
        <v>99</v>
      </c>
      <c r="W433" s="25" t="s">
        <v>100</v>
      </c>
      <c r="X433" s="25" t="s">
        <v>106</v>
      </c>
      <c r="Y433" s="25" t="s">
        <v>101</v>
      </c>
      <c r="Z433" s="25" t="s">
        <v>107</v>
      </c>
      <c r="AA433" s="25" t="s">
        <v>79</v>
      </c>
      <c r="AB433" s="25" t="s">
        <v>109</v>
      </c>
      <c r="AC433" s="25" t="s">
        <v>108</v>
      </c>
      <c r="AD433" s="25" t="s">
        <v>110</v>
      </c>
      <c r="AE433" s="175" t="str">
        <f>A434</f>
        <v>Agger</v>
      </c>
      <c r="AF433" s="175"/>
      <c r="AG433" s="175"/>
      <c r="AH433" s="106"/>
      <c r="AI433" s="175" t="str">
        <f>A435</f>
        <v>Steam</v>
      </c>
      <c r="AJ433" s="175"/>
      <c r="AK433" s="175"/>
      <c r="AL433" s="175"/>
      <c r="AM433" s="175" t="str">
        <f>A436</f>
        <v>Zico</v>
      </c>
      <c r="AN433" s="175"/>
      <c r="AO433" s="175"/>
      <c r="AP433" s="175"/>
      <c r="AQ433" s="175" t="str">
        <f>A437</f>
        <v>Select</v>
      </c>
      <c r="AR433" s="175"/>
      <c r="AS433" s="175"/>
      <c r="AT433" s="175"/>
      <c r="AU433" s="175" t="str">
        <f>A438</f>
        <v>Tøfting</v>
      </c>
      <c r="AV433" s="175"/>
      <c r="AW433" s="175"/>
      <c r="AX433" s="175"/>
      <c r="AY433" s="175" t="str">
        <f>A439</f>
        <v>Nuser</v>
      </c>
      <c r="AZ433" s="175"/>
      <c r="BA433" s="175"/>
      <c r="BB433" s="175"/>
      <c r="BC433" s="175" t="str">
        <f>A440</f>
        <v>Højgård</v>
      </c>
      <c r="BD433" s="175"/>
      <c r="BE433" s="175"/>
      <c r="BF433" s="175"/>
      <c r="BG433" s="175" t="str">
        <f>A441</f>
        <v>Frydkær</v>
      </c>
      <c r="BH433" s="175"/>
      <c r="BI433" s="175"/>
      <c r="BJ433" s="175"/>
      <c r="BK433" s="175" t="str">
        <f>A442</f>
        <v>Nielsen</v>
      </c>
      <c r="BL433" s="175"/>
      <c r="BM433" s="175"/>
      <c r="BN433" s="175"/>
      <c r="BO433" s="175" t="str">
        <f>A443</f>
        <v>Chelsea</v>
      </c>
      <c r="BP433" s="175"/>
      <c r="BQ433" s="175"/>
      <c r="BR433" s="175"/>
      <c r="BS433" s="175" t="str">
        <f>A444</f>
        <v>Far</v>
      </c>
      <c r="BT433" s="175"/>
      <c r="BU433" s="175"/>
      <c r="BV433" s="175"/>
      <c r="BW433" s="175" t="str">
        <f>A445</f>
        <v>Himbo</v>
      </c>
      <c r="BX433" s="175"/>
      <c r="BY433" s="175"/>
      <c r="BZ433" s="175"/>
      <c r="CA433" s="25" t="s">
        <v>111</v>
      </c>
      <c r="CB433" s="25" t="s">
        <v>112</v>
      </c>
      <c r="CC433" s="25" t="s">
        <v>25</v>
      </c>
      <c r="CD433" s="25" t="s">
        <v>26</v>
      </c>
      <c r="CE433" s="25" t="s">
        <v>113</v>
      </c>
      <c r="CF433" s="175" t="s">
        <v>114</v>
      </c>
      <c r="CG433" s="175"/>
      <c r="CH433" s="175">
        <v>2</v>
      </c>
      <c r="CI433" s="175"/>
      <c r="CJ433" s="106"/>
      <c r="CL433" s="25" t="s">
        <v>115</v>
      </c>
    </row>
    <row r="434" spans="1:90" x14ac:dyDescent="0.15">
      <c r="A434" s="25" t="str">
        <f>[1]DB!A434</f>
        <v>Agger</v>
      </c>
      <c r="B434" s="25" t="str">
        <f>[1]DB!B434</f>
        <v>Agger (11)</v>
      </c>
      <c r="C434" s="25">
        <f>[1]DB!C434</f>
        <v>1</v>
      </c>
      <c r="D434" s="25">
        <f>D421</f>
        <v>1</v>
      </c>
      <c r="E434" s="25">
        <f>IF(EVEN(D434)=D434,D434-1,D434+1)</f>
        <v>2</v>
      </c>
      <c r="F434" s="25">
        <f>[1]DB!G434</f>
        <v>0</v>
      </c>
      <c r="G434" s="25">
        <f>IF(B6=13,DGET(A11:K75,"Dis E",N534:N535),F434)</f>
        <v>0</v>
      </c>
      <c r="H434" s="25">
        <f>[1]DB!I434</f>
        <v>0</v>
      </c>
      <c r="I434" s="25">
        <f>IF(B6=13,DGET(A11:K75,"Udm E",N534:N535),H434)</f>
        <v>0</v>
      </c>
      <c r="J434" s="25">
        <f>[1]DB!K434</f>
        <v>0</v>
      </c>
      <c r="K434" s="25">
        <f>IF(B6=13,DGET(A11:K75,"MR E",N534:N535),J434)</f>
        <v>0</v>
      </c>
      <c r="L434" s="25">
        <f>[1]DB!M434</f>
        <v>0</v>
      </c>
      <c r="M434" s="25">
        <f>IF(B6=13,DGET(A11:K75,"Res E",N534:N535),L434)</f>
        <v>0</v>
      </c>
      <c r="N434" s="25">
        <f>[1]DB!O434</f>
        <v>9</v>
      </c>
      <c r="O434" s="25">
        <f>IF(B6=13,IF(AND(G434=0,I434=0),N434+1,0),N434)</f>
        <v>10</v>
      </c>
      <c r="P434" s="25">
        <f>[1]DB!S434</f>
        <v>59</v>
      </c>
      <c r="Q434" s="25">
        <f>IF(A434="",0,DGET(A11:AF75,"Total",N534:N535))</f>
        <v>4</v>
      </c>
      <c r="R434" s="25">
        <f>IF(A434="",0,DGET(A11:AF75,"ES N",N534:N535))</f>
        <v>4</v>
      </c>
      <c r="S434" s="25">
        <f>IF(B6=13,IF(OR(G434=1,I434=1),0,P434+R434),P434)</f>
        <v>63</v>
      </c>
      <c r="T434" s="25">
        <f>[1]DB!V434</f>
        <v>62</v>
      </c>
      <c r="U434" s="25">
        <f>IF(A434="",0,DGET(A433:Q445,"Total N",N546:N547))</f>
        <v>4</v>
      </c>
      <c r="V434" s="25">
        <f>IF(B6=13,IF(OR(G434=1,I434=1),0,T434+U434),T434)</f>
        <v>66</v>
      </c>
      <c r="W434" s="25">
        <f>[1]DB!Y434</f>
        <v>8</v>
      </c>
      <c r="X434" s="25">
        <f>IF(OR(G434=1,I434=1,J434&lt;&gt;K434),0,IF(R434&gt;U434,3,IF(R434=U434,1,0)))</f>
        <v>1</v>
      </c>
      <c r="Y434" s="25">
        <f>IF(B6=13,IF(OR(G434=1,I434=1),0,W434+X434),W434)</f>
        <v>9</v>
      </c>
      <c r="Z434" s="25">
        <f>[1]DB!AC434</f>
        <v>2</v>
      </c>
      <c r="AA434" s="25">
        <f>IF(A434="",0,DGET(A11:AF75,"BU Pl.",N534:N535))</f>
        <v>24</v>
      </c>
      <c r="AB434" s="25">
        <f>(AA434*65)+Z434</f>
        <v>1562</v>
      </c>
      <c r="AC434" s="25">
        <f>IF(B6=13,RANK(AB434,AB434:AB445,1),Z434)</f>
        <v>3</v>
      </c>
      <c r="AD434" s="25">
        <f>IF(B6=13,IF(AA434&gt;DGET(A433:AC445,"BU N",N546:N547),1,IF(AA434=DGET(A433:AC445,"BU N",N546:N547),0,-1)),0)</f>
        <v>1</v>
      </c>
      <c r="AE434" s="25">
        <f>IF(B6=13,IF(OR(G434=1,I434=1),0,IF(E434=D434,R434,[1]DB!AE434)),[1]DB!AE434)</f>
        <v>0</v>
      </c>
      <c r="AF434" s="25">
        <f>IF(B6=13,IF(OR(G434=1,I434=1),0,IF(E434=D434,U434,[1]DB!AF434)),[1]DB!AF434)</f>
        <v>0</v>
      </c>
      <c r="AG434" s="25">
        <f>IF(B6=13,IF(OR(G434=1,I434=1),0,IF(E434=D434,X434,[1]DB!AG434)),[1]DB!AG434)</f>
        <v>0</v>
      </c>
      <c r="AH434" s="25">
        <f>IF(B6=13,IF(OR(G434=1,I434=1),0,IF(E434=D434,AD434,[1]DB!AH434)),[1]DB!AH434)</f>
        <v>0</v>
      </c>
      <c r="AI434" s="25">
        <f>IF(B6=13,IF(OR(G434=1,I434=1),0,IF(E434=D435,R434,[1]DB!AI434)),[1]DB!AI434)</f>
        <v>5</v>
      </c>
      <c r="AJ434" s="25">
        <f>IF(B6=13,IF(OR(G434=1,I434=1),0,IF(E434=D435,U434,[1]DB!AJ434)),[1]DB!AJ434)</f>
        <v>5</v>
      </c>
      <c r="AK434" s="25">
        <f>IF(B6=13,IF(OR(G434=1,I434=1),0,IF(E434=D435,X434,[1]DB!AK434)),[1]DB!AK434)</f>
        <v>1</v>
      </c>
      <c r="AL434" s="25">
        <f>IF(B6=13,IF(OR(G434=1,I434=1),0,IF(E434=D435,AD434,[1]DB!AL434)),[1]DB!AL434)</f>
        <v>0</v>
      </c>
      <c r="AM434" s="25">
        <f>IF(B6=13,IF(OR(G434=1,I434=1),0,IF(E434=D436,R434,[1]DB!AM434)),[1]DB!AM434)</f>
        <v>8</v>
      </c>
      <c r="AN434" s="25">
        <f>IF(B6=13,IF(OR(G434=1,I434=1),0,IF(E434=D436,U434,[1]DB!AN434)),[1]DB!AN434)</f>
        <v>8</v>
      </c>
      <c r="AO434" s="25">
        <f>IF(B6=13,IF(OR(G434=1,I434=1),0,IF(E434=D436,X434,[1]DB!AO434)),[1]DB!AO434)</f>
        <v>1</v>
      </c>
      <c r="AP434" s="25">
        <f>IF(B6=13,IF(OR(G434=1,I434=1),0,IF(E434=D436,AD434,[1]DB!AP434)),[1]DB!AP434)</f>
        <v>1</v>
      </c>
      <c r="AQ434" s="25">
        <f>IF(B6=13,IF(OR(G434=1,I434=1),0,IF(E434=D437,R434,[1]DB!AQ434)),[1]DB!AQ434)</f>
        <v>0</v>
      </c>
      <c r="AR434" s="25">
        <f>IF(B6=13,IF(OR(G434=1,I434=1),0,IF(E434=D437,U434,[1]DB!AR434)),[1]DB!AR434)</f>
        <v>0</v>
      </c>
      <c r="AS434" s="25">
        <f>IF(B6=13,IF(OR(G434=1,I434=1),0,IF(E434=D437,X434,[1]DB!AS434)),[1]DB!AS434)</f>
        <v>0</v>
      </c>
      <c r="AT434" s="25">
        <f>IF(B6=13,IF(OR(G434=1,I434=1),0,IF(E434=D437,AD434,[1]DB!AT434)),[1]DB!AT434)</f>
        <v>0</v>
      </c>
      <c r="AU434" s="25">
        <f>IF(B6=13,IF(OR(G434=1,I434=1),0,IF(E434=D438,R434,[1]DB!AU434)),[1]DB!AU434)</f>
        <v>7</v>
      </c>
      <c r="AV434" s="25">
        <f>IF(B6=13,IF(OR(G434=1,I434=1),0,IF(E434=D438,U434,[1]DB!AV434)),[1]DB!AV434)</f>
        <v>7</v>
      </c>
      <c r="AW434" s="25">
        <f>IF(B6=13,IF(OR(G434=1,I434=1),0,IF(E434=D438,X434,[1]DB!AW434)),[1]DB!AW434)</f>
        <v>1</v>
      </c>
      <c r="AX434" s="25">
        <f>IF(B6=13,IF(OR(G434=1,I434=1),0,IF(E434=D438,AD434,[1]DB!AX434)),[1]DB!AX434)</f>
        <v>1</v>
      </c>
      <c r="AY434" s="25">
        <f>IF(B6=13,IF(OR(G434=1,I434=1),0,IF(E434=D439,R434,[1]DB!AY434)),[1]DB!AY434)</f>
        <v>4</v>
      </c>
      <c r="AZ434" s="25">
        <f>IF(B6=13,IF(OR(G434=1,I434=1),0,IF(E434=D439,U434,[1]DB!AZ434)),[1]DB!AZ434)</f>
        <v>4</v>
      </c>
      <c r="BA434" s="25">
        <f>IF(B6=13,IF(OR(G434=1,I434=1),0,IF(E434=D439,X434,[1]DB!BA434)),[1]DB!BA434)</f>
        <v>1</v>
      </c>
      <c r="BB434" s="25">
        <f>IF(B6=13,IF(OR(G434=1,I434=1),0,IF(E434=D439,AD434,[1]DB!BB434)),[1]DB!BB434)</f>
        <v>1</v>
      </c>
      <c r="BC434" s="25">
        <f>IF(B6=13,IF(OR(G434=1,I434=1),0,IF(E434=D440,R434,[1]DB!BC434)),[1]DB!BC434)</f>
        <v>6</v>
      </c>
      <c r="BD434" s="25">
        <f>IF(B6=13,IF(OR(G434=1,I434=1),0,IF(E434=D440,U434,[1]DB!BD434)),[1]DB!BD434)</f>
        <v>8</v>
      </c>
      <c r="BE434" s="25">
        <f>IF(B6=13,IF(OR(G434=1,I434=1),0,IF(E434=D440,X434,[1]DB!BE434)),[1]DB!BE434)</f>
        <v>0</v>
      </c>
      <c r="BF434" s="25">
        <f>IF(B6=13,IF(OR(G434=1,I434=1),0,IF(E434=D440,AD434,[1]DB!BF434)),[1]DB!BF434)</f>
        <v>-1</v>
      </c>
      <c r="BG434" s="25">
        <f>IF(B6=13,IF(OR(G434=1,I434=1),0,IF(E434=D441,R434,[1]DB!BG434)),[1]DB!BG434)</f>
        <v>8</v>
      </c>
      <c r="BH434" s="25">
        <f>IF(B6=13,IF(OR(G434=1,I434=1),0,IF(E434=D441,U434,[1]DB!BH434)),[1]DB!BH434)</f>
        <v>8</v>
      </c>
      <c r="BI434" s="25">
        <f>IF(B6=13,IF(OR(G434=1,I434=1),0,IF(E434=D441,X434,[1]DB!BI434)),[1]DB!BI434)</f>
        <v>1</v>
      </c>
      <c r="BJ434" s="25">
        <f>IF(B6=13,IF(OR(G434=1,I434=1),0,IF(E434=D441,AD434,[1]DB!BJ434)),[1]DB!BJ434)</f>
        <v>-1</v>
      </c>
      <c r="BK434" s="25">
        <f>IF(B6=13,IF(OR(G434=1,I434=1),0,IF(E434=D442,R434,[1]DB!BK434)),[1]DB!BK434)</f>
        <v>7</v>
      </c>
      <c r="BL434" s="25">
        <f>IF(B6=13,IF(OR(G434=1,I434=1),0,IF(E434=D442,U434,[1]DB!BL434)),[1]DB!BL434)</f>
        <v>4</v>
      </c>
      <c r="BM434" s="25">
        <f>IF(B6=13,IF(OR(G434=1,I434=1),0,IF(E434=D442,X434,[1]DB!BM434)),[1]DB!BM434)</f>
        <v>3</v>
      </c>
      <c r="BN434" s="25">
        <f>IF(B6=13,IF(OR(G434=1,I434=1),0,IF(E434=D442,AD434,[1]DB!BN434)),[1]DB!BN434)</f>
        <v>1</v>
      </c>
      <c r="BO434" s="25">
        <f>IF(B6=13,IF(OR(G434=1,I434=1),0,IF(E434=D443,R434,[1]DB!BO434)),[1]DB!BO434)</f>
        <v>7</v>
      </c>
      <c r="BP434" s="25">
        <f>IF(B6=13,IF(OR(G434=1,I434=1),0,IF(E434=D443,U434,[1]DB!BP434)),[1]DB!BP434)</f>
        <v>7</v>
      </c>
      <c r="BQ434" s="25">
        <f>IF(B6=13,IF(OR(G434=1,I434=1),0,IF(E434=D443,X434,[1]DB!BQ434)),[1]DB!BQ434)</f>
        <v>1</v>
      </c>
      <c r="BR434" s="25">
        <f>IF(B6=13,IF(OR(G434=1,I434=1),0,IF(E434=D443,AD434,[1]DB!BR434)),[1]DB!BR434)</f>
        <v>1</v>
      </c>
      <c r="BS434" s="25">
        <f>IF(B6=13,IF(OR(G434=1,I434=1),0,IF(E434=D444,R434,[1]DB!BS434)),[1]DB!BS434)</f>
        <v>5</v>
      </c>
      <c r="BT434" s="25">
        <f>IF(B6=13,IF(OR(G434=1,I434=1),0,IF(E434=D444,U434,[1]DB!BT434)),[1]DB!BT434)</f>
        <v>7</v>
      </c>
      <c r="BU434" s="25">
        <f>IF(B6=13,IF(OR(G434=1,I434=1),0,IF(E434=D444,X434,[1]DB!BU434)),[1]DB!BU434)</f>
        <v>0</v>
      </c>
      <c r="BV434" s="25">
        <f>IF(B6=13,IF(OR(G434=1,I434=1),0,IF(E434=D444,AD434,[1]DB!BV434)),[1]DB!BV434)</f>
        <v>-1</v>
      </c>
      <c r="BW434" s="25">
        <f>IF(B6=13,IF(OR(G434=1,I434=1),0,IF(E434=D445,R434,[1]DB!BW434)),[1]DB!BW434)</f>
        <v>6</v>
      </c>
      <c r="BX434" s="25">
        <f>IF(B6=13,IF(OR(G434=1,I434=1),0,IF(E434=D445,U434,[1]DB!BX434)),[1]DB!BX434)</f>
        <v>8</v>
      </c>
      <c r="BY434" s="25">
        <f>IF(B6=13,IF(OR(G434=1,I434=1),0,IF(E434=D445,X434,[1]DB!BY434)),[1]DB!BY434)</f>
        <v>0</v>
      </c>
      <c r="BZ434" s="25">
        <f>IF(B6=13,IF(OR(G434=1,I434=1),0,IF(E434=D445,AD434,[1]DB!BZ434)),[1]DB!BZ434)</f>
        <v>-1</v>
      </c>
      <c r="CA434" s="25">
        <f>(RANK(Y434,Y434:Y445,1)*169)+(RANK(S434,S434:S445,1)*13)+RANK(V434,V434:V445,0)</f>
        <v>538</v>
      </c>
      <c r="CB434" s="25">
        <f>RANK(CA434,CA434:CA445,1)</f>
        <v>3</v>
      </c>
      <c r="CC434" s="25">
        <f>IF(CB434=CB434,AE434,0)+IF(CB434=CB435,AI434,0)+IF(CB434=CB436,AM434,0)+IF(CB434=CB437,AQ434,0)+IF(CB434=CB438,AU434,0)+IF(CB434=CB439,AY434,0)+IF(CB434=CB440,BC434,0)+IF(CB434=CB441,BG434,0)+IF(CB434=CB442,BK434,0)+IF(CB434=CB443,BO434,0)+IF(CB434=CB444,BS434,0)+IF(CB434=CB445,BW434,0)</f>
        <v>0</v>
      </c>
      <c r="CD434" s="25">
        <f>IF(CB434=CB434,AF434,0)+IF(CB434=CB435,AJ434,0)+IF(CB434=CB436,AN434,0)+IF(CB434=CB437,AR434,0)+IF(CB434=CB438,AV434,0)+IF(CB434=CB439,AZ434,0)+IF(CB434=CB440,BD434,0)+IF(CB434=CB441,BH434,0)+IF(CB434=CB442,BL434,0)+IF(CB434=CB443,BP434,0)+IF(CB434=CB444,BT434,0)+IF(CB434=CB445,BX434,0)</f>
        <v>0</v>
      </c>
      <c r="CE434" s="25">
        <f>IF(CB434=CB434,AG434,0)+IF(CB434=CB435,AK434,0)+IF(CB434=CB436,AO434,0)+IF(CB434=CB437,AS434,0)+IF(CB434=CB438,AW434,0)+IF(CB434=CB439,BA434,0)+IF(CB434=CB440,BE434,0)+IF(CB434=CB441,BI434,0)+IF(CB434=CB442,BM434,0)+IF(CB434=CB443,BQ434,0)+IF(CB434=CB444,BU434,0)+IF(CB434=CB445,BY434,0)</f>
        <v>0</v>
      </c>
      <c r="CF434" s="25">
        <f>(RANK(CE434,CE434:CE445,1)*169)+(RANK(CC434,CC434:CC445,1)*13)+RANK(CD434,CD434:CD445,0)</f>
        <v>183</v>
      </c>
      <c r="CG434" s="25">
        <f>CB434+(RANK(CF434,CF434:CF445,1)*0.01)</f>
        <v>3.01</v>
      </c>
      <c r="CH434" s="25">
        <f>IF(COUNTIF(CG434:CG445,CG434)=2,IF(CG434=CG434,1,0)+IF(CG434=CG435,2,0)+IF(CG434=CG436,3,0)+IF(CG434=CG437,4,0)+IF(CG434=CG438,5,0)+IF(CG434=CG439,6,0)+IF(CG434=CG440,7,0)+IF(CG434=CG441,8,0)+IF(CG434=CG442,9,0)+IF(CG434=CG443,10,0)+IF(CG434=CG444,11,0)+IF(CG434=CG445,12,0)-1,0)</f>
        <v>0</v>
      </c>
      <c r="CI434" s="25">
        <f>IF(CH434=1,AH434,0)+IF(CH434=2,AL434,0)+IF(CH434=3,AP434,0)+IF(CH434=4,AT434,0)+IF(CH434=5,AX434,0)+IF(CH434=6,BB434,0)+IF(CH434=7,BF434,0)+IF(CH434=8,BJ434,0)+IF(CH434=9,BN434,0)+IF(CH434=10,BR434,0)+IF(CH434=11,BV434,0)+IF(CH434=12,BZ434,0)</f>
        <v>0</v>
      </c>
      <c r="CJ434" s="25">
        <f>IF(CI434=1,CB434+0.01,IF(CI434=-1,CB434,CG434))</f>
        <v>3.01</v>
      </c>
      <c r="CK434" s="25">
        <f>(RANK(CJ434,CJ434:CJ445,1)*17850625)+(RANK(K434,K434:K445,0)*274625)+(RANK(M434,M434:M445,0)*4225)+(RANK(AC434,AC434:AC445,1)*65)+RANK(C434,C434:C445,0)</f>
        <v>53835157</v>
      </c>
      <c r="CL434" s="25">
        <f>RANK(CK434,CK434:CK445,0)</f>
        <v>10</v>
      </c>
    </row>
    <row r="435" spans="1:90" x14ac:dyDescent="0.15">
      <c r="A435" s="25" t="str">
        <f>[1]DB!A435</f>
        <v>Steam</v>
      </c>
      <c r="B435" s="25" t="str">
        <f>[1]DB!B435</f>
        <v>Steam (11)</v>
      </c>
      <c r="C435" s="25">
        <f>[1]DB!C435</f>
        <v>46</v>
      </c>
      <c r="D435" s="25">
        <f t="shared" ref="D435:D445" si="68">D422</f>
        <v>11</v>
      </c>
      <c r="E435" s="25">
        <f>IF(EVEN(D435)=D435,D435-1,D435+1)</f>
        <v>12</v>
      </c>
      <c r="F435" s="25">
        <f>[1]DB!G435</f>
        <v>0</v>
      </c>
      <c r="G435" s="25">
        <f>IF(B6=13,DGET(A11:K75,"Dis E",O534:O535),F435)</f>
        <v>0</v>
      </c>
      <c r="H435" s="25">
        <f>[1]DB!I435</f>
        <v>0</v>
      </c>
      <c r="I435" s="25">
        <f>IF(B6=13,DGET(A11:K75,"Udm E",O534:O535),H435)</f>
        <v>0</v>
      </c>
      <c r="J435" s="25">
        <f>[1]DB!K435</f>
        <v>0</v>
      </c>
      <c r="K435" s="25">
        <f>IF(B6=13,DGET(A11:K75,"MR E",O534:O535),J435)</f>
        <v>0</v>
      </c>
      <c r="L435" s="25">
        <f>[1]DB!M435</f>
        <v>0</v>
      </c>
      <c r="M435" s="25">
        <f>IF(B6=13,DGET(A11:K75,"Res E",O534:O535),L435)</f>
        <v>0</v>
      </c>
      <c r="N435" s="25">
        <f>[1]DB!O435</f>
        <v>9</v>
      </c>
      <c r="O435" s="25">
        <f>IF(B6=13,IF(AND(G435=0,I435=0),N435+1,0),N435)</f>
        <v>10</v>
      </c>
      <c r="P435" s="25">
        <f>[1]DB!S435</f>
        <v>61</v>
      </c>
      <c r="Q435" s="25">
        <f>IF(A435="",0,DGET(A11:AF75,"Total",O534:O535))</f>
        <v>5</v>
      </c>
      <c r="R435" s="25">
        <f>IF(A435="",0,DGET(A11:AF75,"ES N",O534:O535))</f>
        <v>5</v>
      </c>
      <c r="S435" s="25">
        <f>IF(B6=13,IF(OR(G435=1,I435=1),0,P435+R435),P435)</f>
        <v>66</v>
      </c>
      <c r="T435" s="25">
        <f>[1]DB!V435</f>
        <v>58</v>
      </c>
      <c r="U435" s="25">
        <f>IF(A435="",0,DGET(A433:Q445,"Total N",O546:O547))</f>
        <v>6</v>
      </c>
      <c r="V435" s="25">
        <f>IF(B6=13,IF(OR(G435=1,I435=1),0,T435+U435),T435)</f>
        <v>64</v>
      </c>
      <c r="W435" s="25">
        <f>[1]DB!Y435</f>
        <v>15</v>
      </c>
      <c r="X435" s="25">
        <f t="shared" ref="X435:X445" si="69">IF(OR(G435=1,I435=1,J435&lt;&gt;K435),0,IF(R435&gt;U435,3,IF(R435=U435,1,0)))</f>
        <v>0</v>
      </c>
      <c r="Y435" s="25">
        <f>IF(B6=13,IF(OR(G435=1,I435=1),0,W435+X435),W435)</f>
        <v>15</v>
      </c>
      <c r="Z435" s="25">
        <f>[1]DB!AC435</f>
        <v>8</v>
      </c>
      <c r="AA435" s="25">
        <f>IF(A435="",0,DGET(A11:AF75,"BU Pl.",O534:O535))</f>
        <v>32</v>
      </c>
      <c r="AB435" s="25">
        <f t="shared" ref="AB435:AB445" si="70">(AA435*65)+Z435</f>
        <v>2088</v>
      </c>
      <c r="AC435" s="25">
        <f>IF(B6=13,RANK(AB435,AB434:AB445,1),Z435)</f>
        <v>7</v>
      </c>
      <c r="AD435" s="25">
        <f>IF(B6=13,IF(AA435&gt;DGET(A433:AC445,"BU N",O546:O547),1,IF(AA435=DGET(A433:AC445,"BU N",O546:O547),0,-1)),0)</f>
        <v>-1</v>
      </c>
      <c r="AE435" s="25">
        <f>IF(B6=13,IF(OR(G435=1,I435=1),0,IF(E435=D434,R435,[1]DB!AE435)),[1]DB!AE435)</f>
        <v>5</v>
      </c>
      <c r="AF435" s="25">
        <f>IF(B6=13,IF(OR(G435=1,I435=1),0,IF(E435=D434,U435,[1]DB!AF435)),[1]DB!AF435)</f>
        <v>5</v>
      </c>
      <c r="AG435" s="25">
        <f>IF(B6=13,IF(OR(G435=1,I435=1),0,IF(E435=D434,X435,[1]DB!AG435)),[1]DB!AG435)</f>
        <v>1</v>
      </c>
      <c r="AH435" s="25">
        <f>IF(B6=13,IF(OR(G435=1,I435=1),0,IF(E435=D434,AD435,[1]DB!AH435)),[1]DB!AH435)</f>
        <v>0</v>
      </c>
      <c r="AI435" s="25">
        <f>IF(B6=13,IF(OR(G435=1,I435=1),0,IF(E435=D435,R435,[1]DB!AI435)),[1]DB!AI435)</f>
        <v>0</v>
      </c>
      <c r="AJ435" s="25">
        <f>IF(B6=13,IF(OR(G435=1,I435=1),0,IF(E435=D435,U435,[1]DB!AJ435)),[1]DB!AJ435)</f>
        <v>0</v>
      </c>
      <c r="AK435" s="25">
        <f>IF(B6=13,IF(OR(G435=1,I435=1),0,IF(E435=D435,X435,[1]DB!AK435)),[1]DB!AK435)</f>
        <v>0</v>
      </c>
      <c r="AL435" s="25">
        <f>IF(B6=13,IF(OR(G435=1,I435=1),0,IF(E435=D435,AD435,[1]DB!AL435)),[1]DB!AL435)</f>
        <v>0</v>
      </c>
      <c r="AM435" s="25">
        <f>IF(B6=13,IF(OR(G435=1,I435=1),0,IF(E435=D436,R435,[1]DB!AM435)),[1]DB!AM435)</f>
        <v>6</v>
      </c>
      <c r="AN435" s="25">
        <f>IF(B6=13,IF(OR(G435=1,I435=1),0,IF(E435=D436,U435,[1]DB!AN435)),[1]DB!AN435)</f>
        <v>5</v>
      </c>
      <c r="AO435" s="25">
        <f>IF(B6=13,IF(OR(G435=1,I435=1),0,IF(E435=D436,X435,[1]DB!AO435)),[1]DB!AO435)</f>
        <v>3</v>
      </c>
      <c r="AP435" s="25">
        <f>IF(B6=13,IF(OR(G435=1,I435=1),0,IF(E435=D436,AD435,[1]DB!AP435)),[1]DB!AP435)</f>
        <v>1</v>
      </c>
      <c r="AQ435" s="25">
        <f>IF(B6=13,IF(OR(G435=1,I435=1),0,IF(E435=D437,R435,[1]DB!AQ435)),[1]DB!AQ435)</f>
        <v>5</v>
      </c>
      <c r="AR435" s="25">
        <f>IF(B6=13,IF(OR(G435=1,I435=1),0,IF(E435=D437,U435,[1]DB!AR435)),[1]DB!AR435)</f>
        <v>6</v>
      </c>
      <c r="AS435" s="25">
        <f>IF(B6=13,IF(OR(G435=1,I435=1),0,IF(E435=D437,X435,[1]DB!AS435)),[1]DB!AS435)</f>
        <v>0</v>
      </c>
      <c r="AT435" s="25">
        <f>IF(B6=13,IF(OR(G435=1,I435=1),0,IF(E435=D437,AD435,[1]DB!AT435)),[1]DB!AT435)</f>
        <v>-1</v>
      </c>
      <c r="AU435" s="25">
        <f>IF(B6=13,IF(OR(G435=1,I435=1),0,IF(E435=D438,R435,[1]DB!AU435)),[1]DB!AU435)</f>
        <v>7</v>
      </c>
      <c r="AV435" s="25">
        <f>IF(B6=13,IF(OR(G435=1,I435=1),0,IF(E435=D438,U435,[1]DB!AV435)),[1]DB!AV435)</f>
        <v>6</v>
      </c>
      <c r="AW435" s="25">
        <f>IF(B6=13,IF(OR(G435=1,I435=1),0,IF(E435=D438,X435,[1]DB!AW435)),[1]DB!AW435)</f>
        <v>3</v>
      </c>
      <c r="AX435" s="25">
        <f>IF(B6=13,IF(OR(G435=1,I435=1),0,IF(E435=D438,AD435,[1]DB!AX435)),[1]DB!AX435)</f>
        <v>1</v>
      </c>
      <c r="AY435" s="25">
        <f>IF(B6=13,IF(OR(G435=1,I435=1),0,IF(E435=D439,R435,[1]DB!AY435)),[1]DB!AY435)</f>
        <v>7</v>
      </c>
      <c r="AZ435" s="25">
        <f>IF(B6=13,IF(OR(G435=1,I435=1),0,IF(E435=D439,U435,[1]DB!AZ435)),[1]DB!AZ435)</f>
        <v>8</v>
      </c>
      <c r="BA435" s="25">
        <f>IF(B6=13,IF(OR(G435=1,I435=1),0,IF(E435=D439,X435,[1]DB!BA435)),[1]DB!BA435)</f>
        <v>0</v>
      </c>
      <c r="BB435" s="25">
        <f>IF(B6=13,IF(OR(G435=1,I435=1),0,IF(E435=D439,AD435,[1]DB!BB435)),[1]DB!BB435)</f>
        <v>-1</v>
      </c>
      <c r="BC435" s="25">
        <f>IF(B6=13,IF(OR(G435=1,I435=1),0,IF(E435=D440,R435,[1]DB!BC435)),[1]DB!BC435)</f>
        <v>7</v>
      </c>
      <c r="BD435" s="25">
        <f>IF(B6=13,IF(OR(G435=1,I435=1),0,IF(E435=D440,U435,[1]DB!BD435)),[1]DB!BD435)</f>
        <v>6</v>
      </c>
      <c r="BE435" s="25">
        <f>IF(B6=13,IF(OR(G435=1,I435=1),0,IF(E435=D440,X435,[1]DB!BE435)),[1]DB!BE435)</f>
        <v>3</v>
      </c>
      <c r="BF435" s="25">
        <f>IF(B6=13,IF(OR(G435=1,I435=1),0,IF(E435=D440,AD435,[1]DB!BF435)),[1]DB!BF435)</f>
        <v>1</v>
      </c>
      <c r="BG435" s="25">
        <f>IF(B6=13,IF(OR(G435=1,I435=1),0,IF(E435=D441,R435,[1]DB!BG435)),[1]DB!BG435)</f>
        <v>6</v>
      </c>
      <c r="BH435" s="25">
        <f>IF(B6=13,IF(OR(G435=1,I435=1),0,IF(E435=D441,U435,[1]DB!BH435)),[1]DB!BH435)</f>
        <v>7</v>
      </c>
      <c r="BI435" s="25">
        <f>IF(B6=13,IF(OR(G435=1,I435=1),0,IF(E435=D441,X435,[1]DB!BI435)),[1]DB!BI435)</f>
        <v>0</v>
      </c>
      <c r="BJ435" s="25">
        <f>IF(B6=13,IF(OR(G435=1,I435=1),0,IF(E435=D441,AD435,[1]DB!BJ435)),[1]DB!BJ435)</f>
        <v>-1</v>
      </c>
      <c r="BK435" s="25">
        <f>IF(B6=13,IF(OR(G435=1,I435=1),0,IF(E435=D442,R435,[1]DB!BK435)),[1]DB!BK435)</f>
        <v>9</v>
      </c>
      <c r="BL435" s="25">
        <f>IF(B6=13,IF(OR(G435=1,I435=1),0,IF(E435=D442,U435,[1]DB!BL435)),[1]DB!BL435)</f>
        <v>7</v>
      </c>
      <c r="BM435" s="25">
        <f>IF(B6=13,IF(OR(G435=1,I435=1),0,IF(E435=D442,X435,[1]DB!BM435)),[1]DB!BM435)</f>
        <v>3</v>
      </c>
      <c r="BN435" s="25">
        <f>IF(B6=13,IF(OR(G435=1,I435=1),0,IF(E435=D442,AD435,[1]DB!BN435)),[1]DB!BN435)</f>
        <v>1</v>
      </c>
      <c r="BO435" s="25">
        <f>IF(B6=13,IF(OR(G435=1,I435=1),0,IF(E435=D443,R435,[1]DB!BO435)),[1]DB!BO435)</f>
        <v>7</v>
      </c>
      <c r="BP435" s="25">
        <f>IF(B6=13,IF(OR(G435=1,I435=1),0,IF(E435=D443,U435,[1]DB!BP435)),[1]DB!BP435)</f>
        <v>7</v>
      </c>
      <c r="BQ435" s="25">
        <f>IF(B6=13,IF(OR(G435=1,I435=1),0,IF(E435=D443,X435,[1]DB!BQ435)),[1]DB!BQ435)</f>
        <v>1</v>
      </c>
      <c r="BR435" s="25">
        <f>IF(B6=13,IF(OR(G435=1,I435=1),0,IF(E435=D443,AD435,[1]DB!BR435)),[1]DB!BR435)</f>
        <v>-1</v>
      </c>
      <c r="BS435" s="25">
        <f>IF(B6=13,IF(OR(G435=1,I435=1),0,IF(E435=D444,R435,[1]DB!BS435)),[1]DB!BS435)</f>
        <v>0</v>
      </c>
      <c r="BT435" s="25">
        <f>IF(B6=13,IF(OR(G435=1,I435=1),0,IF(E435=D444,U435,[1]DB!BT435)),[1]DB!BT435)</f>
        <v>0</v>
      </c>
      <c r="BU435" s="25">
        <f>IF(B6=13,IF(OR(G435=1,I435=1),0,IF(E435=D444,X435,[1]DB!BU435)),[1]DB!BU435)</f>
        <v>0</v>
      </c>
      <c r="BV435" s="25">
        <f>IF(B6=13,IF(OR(G435=1,I435=1),0,IF(E435=D444,AD435,[1]DB!BV435)),[1]DB!BV435)</f>
        <v>0</v>
      </c>
      <c r="BW435" s="25">
        <f>IF(B6=13,IF(OR(G435=1,I435=1),0,IF(E435=D445,R435,[1]DB!BW435)),[1]DB!BW435)</f>
        <v>7</v>
      </c>
      <c r="BX435" s="25">
        <f>IF(B6=13,IF(OR(G435=1,I435=1),0,IF(E435=D445,U435,[1]DB!BX435)),[1]DB!BX435)</f>
        <v>7</v>
      </c>
      <c r="BY435" s="25">
        <f>IF(B6=13,IF(OR(G435=1,I435=1),0,IF(E435=D445,X435,[1]DB!BY435)),[1]DB!BY435)</f>
        <v>1</v>
      </c>
      <c r="BZ435" s="25">
        <f>IF(B6=13,IF(OR(G435=1,I435=1),0,IF(E435=D445,AD435,[1]DB!BZ435)),[1]DB!BZ435)</f>
        <v>-1</v>
      </c>
      <c r="CA435" s="25">
        <f>(RANK(Y435,Y434:Y445,1)*169)+(RANK(S435,S434:S445,1)*13)+RANK(V435,V434:V445,0)</f>
        <v>1282</v>
      </c>
      <c r="CB435" s="25">
        <f>RANK(CA435,CA434:CA445,1)</f>
        <v>7</v>
      </c>
      <c r="CC435" s="25">
        <f>IF(CB435=CB434,AE435,0)+IF(CB435=CB435,AI435,0)+IF(CB435=CB436,AM435,0)+IF(CB435=CB437,AQ435,0)+IF(CB435=CB438,AU435,0)+IF(CB435=CB439,AY435,0)+IF(CB435=CB440,BC435,0)+IF(CB435=CB441,BG435,0)+IF(CB435=CB442,BK435,0)+IF(CB435=CB443,BO435,0)+IF(CB435=CB444,BS435,0)+IF(CB435=CB445,BW435,0)</f>
        <v>0</v>
      </c>
      <c r="CD435" s="25">
        <f>IF(CB435=CB434,AF435,0)+IF(CB435=CB435,AJ435,0)+IF(CB435=CB436,AN435,0)+IF(CB435=CB437,AR435,0)+IF(CB435=CB438,AV435,0)+IF(CB435=CB439,AZ435,0)+IF(CB435=CB440,BD435,0)+IF(CB435=CB441,BH435,0)+IF(CB435=CB442,BL435,0)+IF(CB435=CB443,BP435,0)+IF(CB435=CB444,BT435,0)+IF(CB435=CB445,BX435,0)</f>
        <v>0</v>
      </c>
      <c r="CE435" s="25">
        <f>IF(CB435=CB434,AG435,0)+IF(CB435=CB435,AK435,0)+IF(CB435=CB436,AO435,0)+IF(CB435=CB437,AS435,0)+IF(CB435=CB438,AW435,0)+IF(CB435=CB439,BA435,0)+IF(CB435=CB440,BE435,0)+IF(CB435=CB441,BI435,0)+IF(CB435=CB442,BM435,0)+IF(CB435=CB443,BQ435,0)+IF(CB435=CB444,BU435,0)+IF(CB435=CB445,BY435,0)</f>
        <v>0</v>
      </c>
      <c r="CF435" s="25">
        <f>(RANK(CE435,CE434:CE445,1)*169)+(RANK(CC435,CC434:CC445,1)*13)+RANK(CD435,CD434:CD445,0)</f>
        <v>183</v>
      </c>
      <c r="CG435" s="25">
        <f>CB435+(RANK(CF435,CF434:CF445,1)*0.01)</f>
        <v>7.01</v>
      </c>
      <c r="CH435" s="25">
        <f>IF(COUNTIF(CG434:CG445,CG435)=2,IF(CG435=CG434,1,0)+IF(CG435=CG435,2,0)+IF(CG435=CG436,3,0)+IF(CG435=CG437,4,0)+IF(CG435=CG438,5,0)+IF(CG435=CG439,6,0)+IF(CG435=CG440,7,0)+IF(CG435=CG441,8,0)+IF(CG435=CG442,9,0)+IF(CG435=CG443,10,0)+IF(CG435=CG444,11,0)+IF(CG435=CG445,12,0)-2,0)</f>
        <v>0</v>
      </c>
      <c r="CI435" s="25">
        <f t="shared" ref="CI435:CI445" si="71">IF(CH435=1,AH435,0)+IF(CH435=2,AL435,0)+IF(CH435=3,AP435,0)+IF(CH435=4,AT435,0)+IF(CH435=5,AX435,0)+IF(CH435=6,BB435,0)+IF(CH435=7,BF435,0)+IF(CH435=8,BJ435,0)+IF(CH435=9,BN435,0)+IF(CH435=10,BR435,0)+IF(CH435=11,BV435,0)+IF(CH435=12,BZ435,0)</f>
        <v>0</v>
      </c>
      <c r="CJ435" s="25">
        <f t="shared" ref="CJ435:CJ445" si="72">IF(CI435=1,CB435+0.01,IF(CI435=-1,CB435,CG435))</f>
        <v>7.01</v>
      </c>
      <c r="CK435" s="25">
        <f>(RANK(CJ435,CJ434:CJ445,1)*17850625)+(RANK(K435,K434:K445,0)*274625)+(RANK(M435,M434:M445,0)*4225)+(RANK(AC435,AC434:AC445,1)*65)+RANK(C435,C434:C445,0)</f>
        <v>125237908</v>
      </c>
      <c r="CL435" s="25">
        <f>RANK(CK435,CK434:CK445,0)</f>
        <v>6</v>
      </c>
    </row>
    <row r="436" spans="1:90" x14ac:dyDescent="0.15">
      <c r="A436" s="25" t="str">
        <f>[1]DB!A436</f>
        <v>Zico</v>
      </c>
      <c r="B436" s="25" t="str">
        <f>[1]DB!B436</f>
        <v>Zico (11)</v>
      </c>
      <c r="C436" s="25">
        <f>[1]DB!C436</f>
        <v>52</v>
      </c>
      <c r="D436" s="25">
        <f t="shared" si="68"/>
        <v>3</v>
      </c>
      <c r="E436" s="25">
        <f t="shared" ref="E436:E445" si="73">IF(EVEN(D436)=D436,D436-1,D436+1)</f>
        <v>4</v>
      </c>
      <c r="F436" s="25">
        <f>[1]DB!G436</f>
        <v>0</v>
      </c>
      <c r="G436" s="25">
        <f>IF(B6=13,DGET(A11:K75,"Dis E",P534:P535),F436)</f>
        <v>0</v>
      </c>
      <c r="H436" s="25">
        <f>[1]DB!I436</f>
        <v>0</v>
      </c>
      <c r="I436" s="25">
        <f>IF(B6=13,DGET(A11:K75,"Udm E",P534:P535),H436)</f>
        <v>0</v>
      </c>
      <c r="J436" s="25">
        <f>[1]DB!K436</f>
        <v>0</v>
      </c>
      <c r="K436" s="25">
        <f>IF(B6=13,DGET(A11:K75,"MR E",P534:P535),J436)</f>
        <v>0</v>
      </c>
      <c r="L436" s="25">
        <f>[1]DB!M436</f>
        <v>0</v>
      </c>
      <c r="M436" s="25">
        <f>IF(B6=13,DGET(A11:K75,"Res E",P534:P535),L436)</f>
        <v>0</v>
      </c>
      <c r="N436" s="25">
        <f>[1]DB!O436</f>
        <v>9</v>
      </c>
      <c r="O436" s="25">
        <f>IF(B6=13,IF(AND(G436=0,I436=0),N436+1,0),N436)</f>
        <v>10</v>
      </c>
      <c r="P436" s="25">
        <f>[1]DB!S436</f>
        <v>53</v>
      </c>
      <c r="Q436" s="25">
        <f>IF(A436="",0,DGET(A11:AF75,"Total",P534:P535))</f>
        <v>5</v>
      </c>
      <c r="R436" s="25">
        <f>IF(A436="",0,DGET(A11:AF75,"ES N",P534:P535))</f>
        <v>5</v>
      </c>
      <c r="S436" s="25">
        <f>IF(B6=13,IF(OR(G436=1,I436=1),0,P436+R436),P436)</f>
        <v>58</v>
      </c>
      <c r="T436" s="25">
        <f>[1]DB!V436</f>
        <v>61</v>
      </c>
      <c r="U436" s="25">
        <f>IF(A436="",0,DGET(A433:Q445,"Total N",P546:P547))</f>
        <v>6</v>
      </c>
      <c r="V436" s="25">
        <f>IF(B6=13,IF(OR(G436=1,I436=1),0,T436+U436),T436)</f>
        <v>67</v>
      </c>
      <c r="W436" s="25">
        <f>[1]DB!Y436</f>
        <v>7</v>
      </c>
      <c r="X436" s="25">
        <f t="shared" si="69"/>
        <v>0</v>
      </c>
      <c r="Y436" s="25">
        <f>IF(B6=13,IF(OR(G436=1,I436=1),0,W436+X436),W436)</f>
        <v>7</v>
      </c>
      <c r="Z436" s="25">
        <f>[1]DB!AC436</f>
        <v>7</v>
      </c>
      <c r="AA436" s="25">
        <f>IF(A436="",0,DGET(A11:AF75,"BU Pl.",P534:P535))</f>
        <v>28</v>
      </c>
      <c r="AB436" s="25">
        <f t="shared" si="70"/>
        <v>1827</v>
      </c>
      <c r="AC436" s="25">
        <f>IF(B6=13,RANK(AB436,AB434:AB445,1),Z436)</f>
        <v>4</v>
      </c>
      <c r="AD436" s="25">
        <f>IF(B6=13,IF(AA436&gt;DGET(A433:AC445,"BU N",P546:P547),1,IF(AA436=DGET(A433:AC445,"BU N",P546:P547),0,-1)),0)</f>
        <v>-1</v>
      </c>
      <c r="AE436" s="25">
        <f>IF(B6=13,IF(OR(G436=1,I436=1),0,IF(E436=D434,R436,[1]DB!AE436)),[1]DB!AE436)</f>
        <v>8</v>
      </c>
      <c r="AF436" s="25">
        <f>IF(B6=13,IF(OR(G436=1,I436=1),0,IF(E436=D434,U436,[1]DB!AF436)),[1]DB!AF436)</f>
        <v>8</v>
      </c>
      <c r="AG436" s="25">
        <f>IF(B6=13,IF(OR(G436=1,I436=1),0,IF(E436=D434,X436,[1]DB!AG436)),[1]DB!AG436)</f>
        <v>1</v>
      </c>
      <c r="AH436" s="25">
        <f>IF(B6=13,IF(OR(G436=1,I436=1),0,IF(E436=D434,AD436,[1]DB!AH436)),[1]DB!AH436)</f>
        <v>-1</v>
      </c>
      <c r="AI436" s="25">
        <f>IF(B6=13,IF(OR(G436=1,I436=1),0,IF(E436=D435,R436,[1]DB!AI436)),[1]DB!AI436)</f>
        <v>5</v>
      </c>
      <c r="AJ436" s="25">
        <f>IF(B6=13,IF(OR(G436=1,I436=1),0,IF(E436=D435,U436,[1]DB!AJ436)),[1]DB!AJ436)</f>
        <v>6</v>
      </c>
      <c r="AK436" s="25">
        <f>IF(B6=13,IF(OR(G436=1,I436=1),0,IF(E436=D435,X436,[1]DB!AK436)),[1]DB!AK436)</f>
        <v>0</v>
      </c>
      <c r="AL436" s="25">
        <f>IF(B6=13,IF(OR(G436=1,I436=1),0,IF(E436=D435,AD436,[1]DB!AL436)),[1]DB!AL436)</f>
        <v>-1</v>
      </c>
      <c r="AM436" s="25">
        <f>IF(B6=13,IF(OR(G436=1,I436=1),0,IF(E436=D436,R436,[1]DB!AM436)),[1]DB!AM436)</f>
        <v>0</v>
      </c>
      <c r="AN436" s="25">
        <f>IF(B6=13,IF(OR(G436=1,I436=1),0,IF(E436=D436,U436,[1]DB!AN436)),[1]DB!AN436)</f>
        <v>0</v>
      </c>
      <c r="AO436" s="25">
        <f>IF(B6=13,IF(OR(G436=1,I436=1),0,IF(E436=D436,X436,[1]DB!AO436)),[1]DB!AO436)</f>
        <v>0</v>
      </c>
      <c r="AP436" s="25">
        <f>IF(B6=13,IF(OR(G436=1,I436=1),0,IF(E436=D436,AD436,[1]DB!AP436)),[1]DB!AP436)</f>
        <v>0</v>
      </c>
      <c r="AQ436" s="25">
        <f>IF(B6=13,IF(OR(G436=1,I436=1),0,IF(E436=D437,R436,[1]DB!AQ436)),[1]DB!AQ436)</f>
        <v>4</v>
      </c>
      <c r="AR436" s="25">
        <f>IF(B6=13,IF(OR(G436=1,I436=1),0,IF(E436=D437,U436,[1]DB!AR436)),[1]DB!AR436)</f>
        <v>6</v>
      </c>
      <c r="AS436" s="25">
        <f>IF(B6=13,IF(OR(G436=1,I436=1),0,IF(E436=D437,X436,[1]DB!AS436)),[1]DB!AS436)</f>
        <v>0</v>
      </c>
      <c r="AT436" s="25">
        <f>IF(B6=13,IF(OR(G436=1,I436=1),0,IF(E436=D437,AD436,[1]DB!AT436)),[1]DB!AT436)</f>
        <v>-1</v>
      </c>
      <c r="AU436" s="25">
        <f>IF(B6=13,IF(OR(G436=1,I436=1),0,IF(E436=D438,R436,[1]DB!AU436)),[1]DB!AU436)</f>
        <v>8</v>
      </c>
      <c r="AV436" s="25">
        <f>IF(B6=13,IF(OR(G436=1,I436=1),0,IF(E436=D438,U436,[1]DB!AV436)),[1]DB!AV436)</f>
        <v>6</v>
      </c>
      <c r="AW436" s="25">
        <f>IF(B6=13,IF(OR(G436=1,I436=1),0,IF(E436=D438,X436,[1]DB!AW436)),[1]DB!AW436)</f>
        <v>3</v>
      </c>
      <c r="AX436" s="25">
        <f>IF(B6=13,IF(OR(G436=1,I436=1),0,IF(E436=D438,AD436,[1]DB!AX436)),[1]DB!AX436)</f>
        <v>1</v>
      </c>
      <c r="AY436" s="25">
        <f>IF(B6=13,IF(OR(G436=1,I436=1),0,IF(E436=D439,R436,[1]DB!AY436)),[1]DB!AY436)</f>
        <v>0</v>
      </c>
      <c r="AZ436" s="25">
        <f>IF(B6=13,IF(OR(G436=1,I436=1),0,IF(E436=D439,U436,[1]DB!AZ436)),[1]DB!AZ436)</f>
        <v>0</v>
      </c>
      <c r="BA436" s="25">
        <f>IF(B6=13,IF(OR(G436=1,I436=1),0,IF(E436=D439,X436,[1]DB!BA436)),[1]DB!BA436)</f>
        <v>0</v>
      </c>
      <c r="BB436" s="25">
        <f>IF(B6=13,IF(OR(G436=1,I436=1),0,IF(E436=D439,AD436,[1]DB!BB436)),[1]DB!BB436)</f>
        <v>0</v>
      </c>
      <c r="BC436" s="25">
        <f>IF(B6=13,IF(OR(G436=1,I436=1),0,IF(E436=D440,R436,[1]DB!BC436)),[1]DB!BC436)</f>
        <v>5</v>
      </c>
      <c r="BD436" s="25">
        <f>IF(B6=13,IF(OR(G436=1,I436=1),0,IF(E436=D440,U436,[1]DB!BD436)),[1]DB!BD436)</f>
        <v>6</v>
      </c>
      <c r="BE436" s="25">
        <f>IF(B6=13,IF(OR(G436=1,I436=1),0,IF(E436=D440,X436,[1]DB!BE436)),[1]DB!BE436)</f>
        <v>0</v>
      </c>
      <c r="BF436" s="25">
        <f>IF(B6=13,IF(OR(G436=1,I436=1),0,IF(E436=D440,AD436,[1]DB!BF436)),[1]DB!BF436)</f>
        <v>-1</v>
      </c>
      <c r="BG436" s="25">
        <f>IF(B6=13,IF(OR(G436=1,I436=1),0,IF(E436=D441,R436,[1]DB!BG436)),[1]DB!BG436)</f>
        <v>5</v>
      </c>
      <c r="BH436" s="25">
        <f>IF(B6=13,IF(OR(G436=1,I436=1),0,IF(E436=D441,U436,[1]DB!BH436)),[1]DB!BH436)</f>
        <v>6</v>
      </c>
      <c r="BI436" s="25">
        <f>IF(B6=13,IF(OR(G436=1,I436=1),0,IF(E436=D441,X436,[1]DB!BI436)),[1]DB!BI436)</f>
        <v>0</v>
      </c>
      <c r="BJ436" s="25">
        <f>IF(B6=13,IF(OR(G436=1,I436=1),0,IF(E436=D441,AD436,[1]DB!BJ436)),[1]DB!BJ436)</f>
        <v>-1</v>
      </c>
      <c r="BK436" s="25">
        <f>IF(B6=13,IF(OR(G436=1,I436=1),0,IF(E436=D442,R436,[1]DB!BK436)),[1]DB!BK436)</f>
        <v>6</v>
      </c>
      <c r="BL436" s="25">
        <f>IF(B6=13,IF(OR(G436=1,I436=1),0,IF(E436=D442,U436,[1]DB!BL436)),[1]DB!BL436)</f>
        <v>5</v>
      </c>
      <c r="BM436" s="25">
        <f>IF(B6=13,IF(OR(G436=1,I436=1),0,IF(E436=D442,X436,[1]DB!BM436)),[1]DB!BM436)</f>
        <v>3</v>
      </c>
      <c r="BN436" s="25">
        <f>IF(B6=13,IF(OR(G436=1,I436=1),0,IF(E436=D442,AD436,[1]DB!BN436)),[1]DB!BN436)</f>
        <v>1</v>
      </c>
      <c r="BO436" s="25">
        <f>IF(B6=13,IF(OR(G436=1,I436=1),0,IF(E436=D443,R436,[1]DB!BO436)),[1]DB!BO436)</f>
        <v>8</v>
      </c>
      <c r="BP436" s="25">
        <f>IF(B6=13,IF(OR(G436=1,I436=1),0,IF(E436=D443,U436,[1]DB!BP436)),[1]DB!BP436)</f>
        <v>9</v>
      </c>
      <c r="BQ436" s="25">
        <f>IF(B6=13,IF(OR(G436=1,I436=1),0,IF(E436=D443,X436,[1]DB!BQ436)),[1]DB!BQ436)</f>
        <v>0</v>
      </c>
      <c r="BR436" s="25">
        <f>IF(B6=13,IF(OR(G436=1,I436=1),0,IF(E436=D443,AD436,[1]DB!BR436)),[1]DB!BR436)</f>
        <v>-1</v>
      </c>
      <c r="BS436" s="25">
        <f>IF(B6=13,IF(OR(G436=1,I436=1),0,IF(E436=D444,R436,[1]DB!BS436)),[1]DB!BS436)</f>
        <v>5</v>
      </c>
      <c r="BT436" s="25">
        <f>IF(B6=13,IF(OR(G436=1,I436=1),0,IF(E436=D444,U436,[1]DB!BT436)),[1]DB!BT436)</f>
        <v>7</v>
      </c>
      <c r="BU436" s="25">
        <f>IF(B6=13,IF(OR(G436=1,I436=1),0,IF(E436=D444,X436,[1]DB!BU436)),[1]DB!BU436)</f>
        <v>0</v>
      </c>
      <c r="BV436" s="25">
        <f>IF(B6=13,IF(OR(G436=1,I436=1),0,IF(E436=D444,AD436,[1]DB!BV436)),[1]DB!BV436)</f>
        <v>-1</v>
      </c>
      <c r="BW436" s="25">
        <f>IF(B6=13,IF(OR(G436=1,I436=1),0,IF(E436=D445,R436,[1]DB!BW436)),[1]DB!BW436)</f>
        <v>4</v>
      </c>
      <c r="BX436" s="25">
        <f>IF(B6=13,IF(OR(G436=1,I436=1),0,IF(E436=D445,U436,[1]DB!BX436)),[1]DB!BX436)</f>
        <v>8</v>
      </c>
      <c r="BY436" s="25">
        <f>IF(B6=13,IF(OR(G436=1,I436=1),0,IF(E436=D445,X436,[1]DB!BY436)),[1]DB!BY436)</f>
        <v>0</v>
      </c>
      <c r="BZ436" s="25">
        <f>IF(B6=13,IF(OR(G436=1,I436=1),0,IF(E436=D445,AD436,[1]DB!BZ436)),[1]DB!BZ436)</f>
        <v>-1</v>
      </c>
      <c r="CA436" s="25">
        <f>(RANK(Y436,Y434:Y445,1)*169)+(RANK(S436,S434:S445,1)*13)+RANK(V436,V434:V445,0)</f>
        <v>186</v>
      </c>
      <c r="CB436" s="25">
        <f>RANK(CA436,CA434:CA445,1)</f>
        <v>1</v>
      </c>
      <c r="CC436" s="25">
        <f>IF(CB436=CB434,AE436,0)+IF(CB436=CB435,AI436,0)+IF(CB436=CB436,AM436,0)+IF(CB436=CB437,AQ436,0)+IF(CB436=CB438,AU436,0)+IF(CB436=CB439,AY436,0)+IF(CB436=CB440,BC436,0)+IF(CB436=CB441,BG436,0)+IF(CB436=CB442,BK436,0)+IF(CB436=CB443,BO436,0)+IF(CB436=CB444,BS436,0)+IF(CB436=CB445,BW436,0)</f>
        <v>0</v>
      </c>
      <c r="CD436" s="25">
        <f>IF(CB436=CB434,AF436,0)+IF(CB436=CB435,AJ436,0)+IF(CB436=CB436,AN436,0)+IF(CB436=CB437,AR436,0)+IF(CB436=CB438,AV436,0)+IF(CB436=CB439,AZ436,0)+IF(CB436=CB440,BD436,0)+IF(CB436=CB441,BH436,0)+IF(CB436=CB442,BL436,0)+IF(CB436=CB443,BP436,0)+IF(CB436=CB444,BT436,0)+IF(CB436=CB445,BX436,0)</f>
        <v>0</v>
      </c>
      <c r="CE436" s="25">
        <f>IF(CB436=CB434,AG436,0)+IF(CB436=CB435,AK436,0)+IF(CB436=CB436,AO436,0)+IF(CB436=CB437,AS436,0)+IF(CB436=CB438,AW436,0)+IF(CB436=CB439,BA436,0)+IF(CB436=CB440,BE436,0)+IF(CB436=CB441,BI436,0)+IF(CB436=CB442,BM436,0)+IF(CB436=CB443,BQ436,0)+IF(CB436=CB444,BU436,0)+IF(CB436=CB445,BY436,0)</f>
        <v>0</v>
      </c>
      <c r="CF436" s="25">
        <f>(RANK(CE436,CE434:CE445,1)*169)+(RANK(CC436,CC434:CC445,1)*13)+RANK(CD436,CD434:CD445,0)</f>
        <v>183</v>
      </c>
      <c r="CG436" s="25">
        <f>CB436+(RANK(CF436,CF434:CF445,1)*0.01)</f>
        <v>1.01</v>
      </c>
      <c r="CH436" s="25">
        <f>IF(COUNTIF(CG434:CG445,CG436)=2,IF(CG436=CG434,1,0)+IF(CG436=CG435,2,0)+IF(CG436=CG436,3,0)+IF(CG436=CG437,4,0)+IF(CG436=CG438,5,0)+IF(CG436=CG439,6,0)+IF(CG436=CG440,7,0)+IF(CG436=CG441,8,0)+IF(CG436=CG442,9,0)+IF(CG436=CG443,10,0)+IF(CG436=CG444,11,0)+IF(CG436=CG445,12,0)-3,0)</f>
        <v>0</v>
      </c>
      <c r="CI436" s="25">
        <f t="shared" si="71"/>
        <v>0</v>
      </c>
      <c r="CJ436" s="25">
        <f t="shared" si="72"/>
        <v>1.01</v>
      </c>
      <c r="CK436" s="25">
        <f>(RANK(CJ436,CJ434:CJ445,1)*17850625)+(RANK(K436,K434:K445,0)*274625)+(RANK(M436,M434:M445,0)*4225)+(RANK(AC436,AC434:AC445,1)*65)+RANK(C436,C434:C445,0)</f>
        <v>18133961</v>
      </c>
      <c r="CL436" s="25">
        <f>RANK(CK436,CK434:CK445,0)</f>
        <v>12</v>
      </c>
    </row>
    <row r="437" spans="1:90" x14ac:dyDescent="0.15">
      <c r="A437" s="25" t="str">
        <f>[1]DB!A437</f>
        <v>Select</v>
      </c>
      <c r="B437" s="25" t="str">
        <f>[1]DB!B437</f>
        <v>Select (11)</v>
      </c>
      <c r="C437" s="25">
        <f>[1]DB!C437</f>
        <v>44</v>
      </c>
      <c r="D437" s="25">
        <f t="shared" si="68"/>
        <v>12</v>
      </c>
      <c r="E437" s="25">
        <f t="shared" si="73"/>
        <v>11</v>
      </c>
      <c r="F437" s="25">
        <f>[1]DB!G437</f>
        <v>0</v>
      </c>
      <c r="G437" s="25">
        <f>IF(B6=13,DGET(A11:K75,"Dis E",Q534:Q535),F437)</f>
        <v>0</v>
      </c>
      <c r="H437" s="25">
        <f>[1]DB!I437</f>
        <v>0</v>
      </c>
      <c r="I437" s="25">
        <f>IF(B6=13,DGET(A11:K75,"Udm E",Q534:Q535),H437)</f>
        <v>0</v>
      </c>
      <c r="J437" s="25">
        <f>[1]DB!K437</f>
        <v>0</v>
      </c>
      <c r="K437" s="25">
        <f>IF(B6=13,DGET(A11:K75,"MR E",Q534:Q535),J437)</f>
        <v>0</v>
      </c>
      <c r="L437" s="25">
        <f>[1]DB!M437</f>
        <v>0</v>
      </c>
      <c r="M437" s="25">
        <f>IF(B6=13,DGET(A11:K75,"Res E",Q534:Q535),L437)</f>
        <v>0</v>
      </c>
      <c r="N437" s="25">
        <f>[1]DB!O437</f>
        <v>9</v>
      </c>
      <c r="O437" s="25">
        <f>IF(B6=13,IF(AND(G437=0,I437=0),N437+1,0),N437)</f>
        <v>10</v>
      </c>
      <c r="P437" s="25">
        <f>[1]DB!S437</f>
        <v>62</v>
      </c>
      <c r="Q437" s="25">
        <f>IF(A437="",0,DGET(A11:AF75,"Total",Q534:Q535))</f>
        <v>6</v>
      </c>
      <c r="R437" s="25">
        <f>IF(A437="",0,DGET(A11:AF75,"ES N",Q534:Q535))</f>
        <v>6</v>
      </c>
      <c r="S437" s="25">
        <f>IF(B6=13,IF(OR(G437=1,I437=1),0,P437+R437),P437)</f>
        <v>68</v>
      </c>
      <c r="T437" s="25">
        <f>[1]DB!V437</f>
        <v>60</v>
      </c>
      <c r="U437" s="25">
        <f>IF(A437="",0,DGET(A433:Q445,"Total N",Q546:Q547))</f>
        <v>5</v>
      </c>
      <c r="V437" s="25">
        <f>IF(B6=13,IF(OR(G437=1,I437=1),0,T437+U437),T437)</f>
        <v>65</v>
      </c>
      <c r="W437" s="25">
        <f>[1]DB!Y437</f>
        <v>12</v>
      </c>
      <c r="X437" s="25">
        <f t="shared" si="69"/>
        <v>3</v>
      </c>
      <c r="Y437" s="25">
        <f>IF(B6=13,IF(OR(G437=1,I437=1),0,W437+X437),W437)</f>
        <v>15</v>
      </c>
      <c r="Z437" s="25">
        <f>[1]DB!AC437</f>
        <v>11</v>
      </c>
      <c r="AA437" s="25">
        <f>IF(A437="",0,DGET(A11:AF75,"BU Pl.",Q534:Q535))</f>
        <v>50</v>
      </c>
      <c r="AB437" s="25">
        <f t="shared" si="70"/>
        <v>3261</v>
      </c>
      <c r="AC437" s="25">
        <f>IF(B6=13,RANK(AB437,AB434:AB445,1),Z437)</f>
        <v>10</v>
      </c>
      <c r="AD437" s="25">
        <f>IF(B6=13,IF(AA437&gt;DGET(A433:AC445,"BU N",Q546:Q547),1,IF(AA437=DGET(A433:AC445,"BU N",Q546:Q547),0,-1)),0)</f>
        <v>1</v>
      </c>
      <c r="AE437" s="25">
        <f>IF(B6=13,IF(OR(G437=1,I437=1),0,IF(E437=D434,R437,[1]DB!AE437)),[1]DB!AE437)</f>
        <v>0</v>
      </c>
      <c r="AF437" s="25">
        <f>IF(B6=13,IF(OR(G437=1,I437=1),0,IF(E437=D434,U437,[1]DB!AF437)),[1]DB!AF437)</f>
        <v>0</v>
      </c>
      <c r="AG437" s="25">
        <f>IF(B6=13,IF(OR(G437=1,I437=1),0,IF(E437=D434,X437,[1]DB!AG437)),[1]DB!AG437)</f>
        <v>0</v>
      </c>
      <c r="AH437" s="25">
        <f>IF(B6=13,IF(OR(G437=1,I437=1),0,IF(E437=D434,AD437,[1]DB!AH437)),[1]DB!AH437)</f>
        <v>0</v>
      </c>
      <c r="AI437" s="25">
        <f>IF(B6=13,IF(OR(G437=1,I437=1),0,IF(E437=D435,R437,[1]DB!AI437)),[1]DB!AI437)</f>
        <v>6</v>
      </c>
      <c r="AJ437" s="25">
        <f>IF(B6=13,IF(OR(G437=1,I437=1),0,IF(E437=D435,U437,[1]DB!AJ437)),[1]DB!AJ437)</f>
        <v>5</v>
      </c>
      <c r="AK437" s="25">
        <f>IF(B6=13,IF(OR(G437=1,I437=1),0,IF(E437=D435,X437,[1]DB!AK437)),[1]DB!AK437)</f>
        <v>3</v>
      </c>
      <c r="AL437" s="25">
        <f>IF(B6=13,IF(OR(G437=1,I437=1),0,IF(E437=D435,AD437,[1]DB!AL437)),[1]DB!AL437)</f>
        <v>1</v>
      </c>
      <c r="AM437" s="25">
        <f>IF(B6=13,IF(OR(G437=1,I437=1),0,IF(E437=D436,R437,[1]DB!AM437)),[1]DB!AM437)</f>
        <v>6</v>
      </c>
      <c r="AN437" s="25">
        <f>IF(B6=13,IF(OR(G437=1,I437=1),0,IF(E437=D436,U437,[1]DB!AN437)),[1]DB!AN437)</f>
        <v>4</v>
      </c>
      <c r="AO437" s="25">
        <f>IF(B6=13,IF(OR(G437=1,I437=1),0,IF(E437=D436,X437,[1]DB!AO437)),[1]DB!AO437)</f>
        <v>3</v>
      </c>
      <c r="AP437" s="25">
        <f>IF(B6=13,IF(OR(G437=1,I437=1),0,IF(E437=D436,AD437,[1]DB!AP437)),[1]DB!AP437)</f>
        <v>1</v>
      </c>
      <c r="AQ437" s="25">
        <f>IF(B6=13,IF(OR(G437=1,I437=1),0,IF(E437=D437,R437,[1]DB!AQ437)),[1]DB!AQ437)</f>
        <v>0</v>
      </c>
      <c r="AR437" s="25">
        <f>IF(B6=13,IF(OR(G437=1,I437=1),0,IF(E437=D437,U437,[1]DB!AR437)),[1]DB!AR437)</f>
        <v>0</v>
      </c>
      <c r="AS437" s="25">
        <f>IF(B6=13,IF(OR(G437=1,I437=1),0,IF(E437=D437,X437,[1]DB!AS437)),[1]DB!AS437)</f>
        <v>0</v>
      </c>
      <c r="AT437" s="25">
        <f>IF(B6=13,IF(OR(G437=1,I437=1),0,IF(E437=D437,AD437,[1]DB!AT437)),[1]DB!AT437)</f>
        <v>0</v>
      </c>
      <c r="AU437" s="25">
        <f>IF(B6=13,IF(OR(G437=1,I437=1),0,IF(E437=D438,R437,[1]DB!AU437)),[1]DB!AU437)</f>
        <v>6</v>
      </c>
      <c r="AV437" s="25">
        <f>IF(B6=13,IF(OR(G437=1,I437=1),0,IF(E437=D438,U437,[1]DB!AV437)),[1]DB!AV437)</f>
        <v>6</v>
      </c>
      <c r="AW437" s="25">
        <f>IF(B6=13,IF(OR(G437=1,I437=1),0,IF(E437=D438,X437,[1]DB!AW437)),[1]DB!AW437)</f>
        <v>1</v>
      </c>
      <c r="AX437" s="25">
        <f>IF(B6=13,IF(OR(G437=1,I437=1),0,IF(E437=D438,AD437,[1]DB!AX437)),[1]DB!AX437)</f>
        <v>0</v>
      </c>
      <c r="AY437" s="25">
        <f>IF(B6=13,IF(OR(G437=1,I437=1),0,IF(E437=D439,R437,[1]DB!AY437)),[1]DB!AY437)</f>
        <v>9</v>
      </c>
      <c r="AZ437" s="25">
        <f>IF(B6=13,IF(OR(G437=1,I437=1),0,IF(E437=D439,U437,[1]DB!AZ437)),[1]DB!AZ437)</f>
        <v>8</v>
      </c>
      <c r="BA437" s="25">
        <f>IF(B6=13,IF(OR(G437=1,I437=1),0,IF(E437=D439,X437,[1]DB!BA437)),[1]DB!BA437)</f>
        <v>3</v>
      </c>
      <c r="BB437" s="25">
        <f>IF(B6=13,IF(OR(G437=1,I437=1),0,IF(E437=D439,AD437,[1]DB!BB437)),[1]DB!BB437)</f>
        <v>1</v>
      </c>
      <c r="BC437" s="25">
        <f>IF(B6=13,IF(OR(G437=1,I437=1),0,IF(E437=D440,R437,[1]DB!BC437)),[1]DB!BC437)</f>
        <v>6</v>
      </c>
      <c r="BD437" s="25">
        <f>IF(B6=13,IF(OR(G437=1,I437=1),0,IF(E437=D440,U437,[1]DB!BD437)),[1]DB!BD437)</f>
        <v>6</v>
      </c>
      <c r="BE437" s="25">
        <f>IF(B6=13,IF(OR(G437=1,I437=1),0,IF(E437=D440,X437,[1]DB!BE437)),[1]DB!BE437)</f>
        <v>1</v>
      </c>
      <c r="BF437" s="25">
        <f>IF(B6=13,IF(OR(G437=1,I437=1),0,IF(E437=D440,AD437,[1]DB!BF437)),[1]DB!BF437)</f>
        <v>-1</v>
      </c>
      <c r="BG437" s="25">
        <f>IF(B6=13,IF(OR(G437=1,I437=1),0,IF(E437=D441,R437,[1]DB!BG437)),[1]DB!BG437)</f>
        <v>8</v>
      </c>
      <c r="BH437" s="25">
        <f>IF(B6=13,IF(OR(G437=1,I437=1),0,IF(E437=D441,U437,[1]DB!BH437)),[1]DB!BH437)</f>
        <v>8</v>
      </c>
      <c r="BI437" s="25">
        <f>IF(B6=13,IF(OR(G437=1,I437=1),0,IF(E437=D441,X437,[1]DB!BI437)),[1]DB!BI437)</f>
        <v>1</v>
      </c>
      <c r="BJ437" s="25">
        <f>IF(B6=13,IF(OR(G437=1,I437=1),0,IF(E437=D441,AD437,[1]DB!BJ437)),[1]DB!BJ437)</f>
        <v>1</v>
      </c>
      <c r="BK437" s="25">
        <f>IF(B6=13,IF(OR(G437=1,I437=1),0,IF(E437=D442,R437,[1]DB!BK437)),[1]DB!BK437)</f>
        <v>8</v>
      </c>
      <c r="BL437" s="25">
        <f>IF(B6=13,IF(OR(G437=1,I437=1),0,IF(E437=D442,U437,[1]DB!BL437)),[1]DB!BL437)</f>
        <v>8</v>
      </c>
      <c r="BM437" s="25">
        <f>IF(B6=13,IF(OR(G437=1,I437=1),0,IF(E437=D442,X437,[1]DB!BM437)),[1]DB!BM437)</f>
        <v>1</v>
      </c>
      <c r="BN437" s="25">
        <f>IF(B6=13,IF(OR(G437=1,I437=1),0,IF(E437=D442,AD437,[1]DB!BN437)),[1]DB!BN437)</f>
        <v>0</v>
      </c>
      <c r="BO437" s="25">
        <f>IF(B6=13,IF(OR(G437=1,I437=1),0,IF(E437=D443,R437,[1]DB!BO437)),[1]DB!BO437)</f>
        <v>6</v>
      </c>
      <c r="BP437" s="25">
        <f>IF(B6=13,IF(OR(G437=1,I437=1),0,IF(E437=D443,U437,[1]DB!BP437)),[1]DB!BP437)</f>
        <v>7</v>
      </c>
      <c r="BQ437" s="25">
        <f>IF(B6=13,IF(OR(G437=1,I437=1),0,IF(E437=D443,X437,[1]DB!BQ437)),[1]DB!BQ437)</f>
        <v>0</v>
      </c>
      <c r="BR437" s="25">
        <f>IF(B6=13,IF(OR(G437=1,I437=1),0,IF(E437=D443,AD437,[1]DB!BR437)),[1]DB!BR437)</f>
        <v>-1</v>
      </c>
      <c r="BS437" s="25">
        <f>IF(B6=13,IF(OR(G437=1,I437=1),0,IF(E437=D444,R437,[1]DB!BS437)),[1]DB!BS437)</f>
        <v>6</v>
      </c>
      <c r="BT437" s="25">
        <f>IF(B6=13,IF(OR(G437=1,I437=1),0,IF(E437=D444,U437,[1]DB!BT437)),[1]DB!BT437)</f>
        <v>6</v>
      </c>
      <c r="BU437" s="25">
        <f>IF(B6=13,IF(OR(G437=1,I437=1),0,IF(E437=D444,X437,[1]DB!BU437)),[1]DB!BU437)</f>
        <v>1</v>
      </c>
      <c r="BV437" s="25">
        <f>IF(B6=13,IF(OR(G437=1,I437=1),0,IF(E437=D444,AD437,[1]DB!BV437)),[1]DB!BV437)</f>
        <v>1</v>
      </c>
      <c r="BW437" s="25">
        <f>IF(B6=13,IF(OR(G437=1,I437=1),0,IF(E437=D445,R437,[1]DB!BW437)),[1]DB!BW437)</f>
        <v>7</v>
      </c>
      <c r="BX437" s="25">
        <f>IF(B6=13,IF(OR(G437=1,I437=1),0,IF(E437=D445,U437,[1]DB!BX437)),[1]DB!BX437)</f>
        <v>7</v>
      </c>
      <c r="BY437" s="25">
        <f>IF(B6=13,IF(OR(G437=1,I437=1),0,IF(E437=D445,X437,[1]DB!BY437)),[1]DB!BY437)</f>
        <v>1</v>
      </c>
      <c r="BZ437" s="25">
        <f>IF(B6=13,IF(OR(G437=1,I437=1),0,IF(E437=D445,AD437,[1]DB!BZ437)),[1]DB!BZ437)</f>
        <v>1</v>
      </c>
      <c r="CA437" s="25">
        <f>(RANK(Y437,Y434:Y445,1)*169)+(RANK(S437,S434:S445,1)*13)+RANK(V437,V434:V445,0)</f>
        <v>1320</v>
      </c>
      <c r="CB437" s="25">
        <f>RANK(CA437,CA434:CA445,1)</f>
        <v>9</v>
      </c>
      <c r="CC437" s="25">
        <f>IF(CB437=CB434,AE437,0)+IF(CB437=CB435,AI437,0)+IF(CB437=CB436,AM437,0)+IF(CB437=CB437,AQ437,0)+IF(CB437=CB438,AU437,0)+IF(CB437=CB439,AY437,0)+IF(CB437=CB440,BC437,0)+IF(CB437=CB441,BG437,0)+IF(CB437=CB442,BK437,0)+IF(CB437=CB443,BO437,0)+IF(CB437=CB444,BS437,0)+IF(CB437=CB445,BW437,0)</f>
        <v>0</v>
      </c>
      <c r="CD437" s="25">
        <f>IF(CB437=CB434,AF437,0)+IF(CB437=CB435,AJ437,0)+IF(CB437=CB436,AN437,0)+IF(CB437=CB437,AR437,0)+IF(CB437=CB438,AV437,0)+IF(CB437=CB439,AZ437,0)+IF(CB437=CB440,BD437,0)+IF(CB437=CB441,BH437,0)+IF(CB437=CB442,BL437,0)+IF(CB437=CB443,BP437,0)+IF(CB437=CB444,BT437,0)+IF(CB437=CB445,BX437,0)</f>
        <v>0</v>
      </c>
      <c r="CE437" s="25">
        <f>IF(CB437=CB434,AG437,0)+IF(CB437=CB435,AK437,0)+IF(CB437=CB436,AO437,0)+IF(CB437=CB437,AS437,0)+IF(CB437=CB438,AW437,0)+IF(CB437=CB439,BA437,0)+IF(CB437=CB440,BE437,0)+IF(CB437=CB441,BI437,0)+IF(CB437=CB442,BM437,0)+IF(CB437=CB443,BQ437,0)+IF(CB437=CB444,BU437,0)+IF(CB437=CB445,BY437,0)</f>
        <v>0</v>
      </c>
      <c r="CF437" s="25">
        <f>(RANK(CE437,CE434:CE445,1)*169)+(RANK(CC437,CC434:CC445,1)*13)+RANK(CD437,CD434:CD445,0)</f>
        <v>183</v>
      </c>
      <c r="CG437" s="25">
        <f>CB437+(RANK(CF437,CF434:CF445,1)*0.01)</f>
        <v>9.01</v>
      </c>
      <c r="CH437" s="25">
        <f>IF(COUNTIF(CG434:CG445,CG437)=2,IF(CG437=CG434,1,0)+IF(CG437=CG435,2,0)+IF(CG437=CG436,3,0)+IF(CG437=CG437,4,0)+IF(CG437=CG438,5,0)+IF(CG437=CG439,6,0)+IF(CG437=CG440,7,0)+IF(CG437=CG441,8,0)+IF(CG437=CG442,9,0)+IF(CG437=CG443,10,0)+IF(CG437=CG444,11,0)+IF(CG437=CG445,12,0)-4,0)</f>
        <v>0</v>
      </c>
      <c r="CI437" s="25">
        <f t="shared" si="71"/>
        <v>0</v>
      </c>
      <c r="CJ437" s="25">
        <f t="shared" si="72"/>
        <v>9.01</v>
      </c>
      <c r="CK437" s="25">
        <f>(RANK(CJ437,CJ434:CJ445,1)*17850625)+(RANK(K437,K434:K445,0)*274625)+(RANK(M437,M434:M445,0)*4225)+(RANK(AC437,AC434:AC445,1)*65)+RANK(C437,C434:C445,0)</f>
        <v>160939354</v>
      </c>
      <c r="CL437" s="25">
        <f>RANK(CK437,CK434:CK445,0)</f>
        <v>4</v>
      </c>
    </row>
    <row r="438" spans="1:90" x14ac:dyDescent="0.15">
      <c r="A438" s="25" t="str">
        <f>[1]DB!A438</f>
        <v>Tøfting</v>
      </c>
      <c r="B438" s="25" t="str">
        <f>[1]DB!B438</f>
        <v>Tøfting (11)</v>
      </c>
      <c r="C438" s="25">
        <f>[1]DB!C438</f>
        <v>49</v>
      </c>
      <c r="D438" s="25">
        <f t="shared" si="68"/>
        <v>5</v>
      </c>
      <c r="E438" s="25">
        <f t="shared" si="73"/>
        <v>6</v>
      </c>
      <c r="F438" s="25">
        <f>[1]DB!G438</f>
        <v>0</v>
      </c>
      <c r="G438" s="25">
        <f>IF(B6=13,DGET(A11:K75,"Dis E",R534:R535),F438)</f>
        <v>0</v>
      </c>
      <c r="H438" s="25">
        <f>[1]DB!I438</f>
        <v>0</v>
      </c>
      <c r="I438" s="25">
        <f>IF(B6=13,DGET(A11:K75,"Udm E",R534:R535),H438)</f>
        <v>0</v>
      </c>
      <c r="J438" s="25">
        <f>[1]DB!K438</f>
        <v>0</v>
      </c>
      <c r="K438" s="25">
        <f>IF(B6=13,DGET(A11:K75,"MR E",R534:R535),J438)</f>
        <v>0</v>
      </c>
      <c r="L438" s="25">
        <f>[1]DB!M438</f>
        <v>0</v>
      </c>
      <c r="M438" s="25">
        <f>IF(B6=13,DGET(A11:K75,"Res E",R534:R535),L438)</f>
        <v>0</v>
      </c>
      <c r="N438" s="25">
        <f>[1]DB!O438</f>
        <v>9</v>
      </c>
      <c r="O438" s="25">
        <f>IF(B6=13,IF(AND(G438=0,I438=0),N438+1,0),N438)</f>
        <v>10</v>
      </c>
      <c r="P438" s="25">
        <f>[1]DB!S438</f>
        <v>59</v>
      </c>
      <c r="Q438" s="25">
        <f>IF(A438="",0,DGET(A11:AF75,"Total",R534:R535))</f>
        <v>5</v>
      </c>
      <c r="R438" s="25">
        <f>IF(A438="",0,DGET(A11:AF75,"ES N",R534:R535))</f>
        <v>5</v>
      </c>
      <c r="S438" s="25">
        <f>IF(B6=13,IF(OR(G438=1,I438=1),0,P438+R438),P438)</f>
        <v>64</v>
      </c>
      <c r="T438" s="25">
        <f>[1]DB!V438</f>
        <v>65</v>
      </c>
      <c r="U438" s="25">
        <f>IF(A438="",0,DGET(A433:Q445,"Total N",R546:R547))</f>
        <v>4</v>
      </c>
      <c r="V438" s="25">
        <f>IF(B6=13,IF(OR(G438=1,I438=1),0,T438+U438),T438)</f>
        <v>69</v>
      </c>
      <c r="W438" s="25">
        <f>[1]DB!Y438</f>
        <v>6</v>
      </c>
      <c r="X438" s="25">
        <f t="shared" si="69"/>
        <v>3</v>
      </c>
      <c r="Y438" s="25">
        <f>IF(B6=13,IF(OR(G438=1,I438=1),0,W438+X438),W438)</f>
        <v>9</v>
      </c>
      <c r="Z438" s="25">
        <f>[1]DB!AC438</f>
        <v>4</v>
      </c>
      <c r="AA438" s="25">
        <f>IF(A438="",0,DGET(A11:AF75,"BU Pl.",R534:R535))</f>
        <v>32</v>
      </c>
      <c r="AB438" s="25">
        <f t="shared" si="70"/>
        <v>2084</v>
      </c>
      <c r="AC438" s="25">
        <f>IF(B6=13,RANK(AB438,AB434:AB445,1),Z438)</f>
        <v>5</v>
      </c>
      <c r="AD438" s="25">
        <f>IF(B6=13,IF(AA438&gt;DGET(A433:AC445,"BU N",R546:R547),1,IF(AA438=DGET(A433:AC445,"BU N",R546:R547),0,-1)),0)</f>
        <v>1</v>
      </c>
      <c r="AE438" s="25">
        <f>IF(B6=13,IF(OR(G438=1,I438=1),0,IF(E438=D434,R438,[1]DB!AE438)),[1]DB!AE438)</f>
        <v>7</v>
      </c>
      <c r="AF438" s="25">
        <f>IF(B6=13,IF(OR(G438=1,I438=1),0,IF(E438=D434,U438,[1]DB!AF438)),[1]DB!AF438)</f>
        <v>7</v>
      </c>
      <c r="AG438" s="25">
        <f>IF(B6=13,IF(OR(G438=1,I438=1),0,IF(E438=D434,X438,[1]DB!AG438)),[1]DB!AG438)</f>
        <v>1</v>
      </c>
      <c r="AH438" s="25">
        <f>IF(B6=13,IF(OR(G438=1,I438=1),0,IF(E438=D434,AD438,[1]DB!AH438)),[1]DB!AH438)</f>
        <v>-1</v>
      </c>
      <c r="AI438" s="25">
        <f>IF(B6=13,IF(OR(G438=1,I438=1),0,IF(E438=D435,R438,[1]DB!AI438)),[1]DB!AI438)</f>
        <v>6</v>
      </c>
      <c r="AJ438" s="25">
        <f>IF(B6=13,IF(OR(G438=1,I438=1),0,IF(E438=D435,U438,[1]DB!AJ438)),[1]DB!AJ438)</f>
        <v>7</v>
      </c>
      <c r="AK438" s="25">
        <f>IF(B6=13,IF(OR(G438=1,I438=1),0,IF(E438=D435,X438,[1]DB!AK438)),[1]DB!AK438)</f>
        <v>0</v>
      </c>
      <c r="AL438" s="25">
        <f>IF(B6=13,IF(OR(G438=1,I438=1),0,IF(E438=D435,AD438,[1]DB!AL438)),[1]DB!AL438)</f>
        <v>-1</v>
      </c>
      <c r="AM438" s="25">
        <f>IF(B6=13,IF(OR(G438=1,I438=1),0,IF(E438=D436,R438,[1]DB!AM438)),[1]DB!AM438)</f>
        <v>6</v>
      </c>
      <c r="AN438" s="25">
        <f>IF(B6=13,IF(OR(G438=1,I438=1),0,IF(E438=D436,U438,[1]DB!AN438)),[1]DB!AN438)</f>
        <v>8</v>
      </c>
      <c r="AO438" s="25">
        <f>IF(B6=13,IF(OR(G438=1,I438=1),0,IF(E438=D436,X438,[1]DB!AO438)),[1]DB!AO438)</f>
        <v>0</v>
      </c>
      <c r="AP438" s="25">
        <f>IF(B6=13,IF(OR(G438=1,I438=1),0,IF(E438=D436,AD438,[1]DB!AP438)),[1]DB!AP438)</f>
        <v>-1</v>
      </c>
      <c r="AQ438" s="25">
        <f>IF(B6=13,IF(OR(G438=1,I438=1),0,IF(E438=D437,R438,[1]DB!AQ438)),[1]DB!AQ438)</f>
        <v>6</v>
      </c>
      <c r="AR438" s="25">
        <f>IF(B6=13,IF(OR(G438=1,I438=1),0,IF(E438=D437,U438,[1]DB!AR438)),[1]DB!AR438)</f>
        <v>6</v>
      </c>
      <c r="AS438" s="25">
        <f>IF(B6=13,IF(OR(G438=1,I438=1),0,IF(E438=D437,X438,[1]DB!AS438)),[1]DB!AS438)</f>
        <v>1</v>
      </c>
      <c r="AT438" s="25">
        <f>IF(B6=13,IF(OR(G438=1,I438=1),0,IF(E438=D437,AD438,[1]DB!AT438)),[1]DB!AT438)</f>
        <v>0</v>
      </c>
      <c r="AU438" s="25">
        <f>IF(B6=13,IF(OR(G438=1,I438=1),0,IF(E438=D438,R438,[1]DB!AU438)),[1]DB!AU438)</f>
        <v>0</v>
      </c>
      <c r="AV438" s="25">
        <f>IF(B6=13,IF(OR(G438=1,I438=1),0,IF(E438=D438,U438,[1]DB!AV438)),[1]DB!AV438)</f>
        <v>0</v>
      </c>
      <c r="AW438" s="25">
        <f>IF(B6=13,IF(OR(G438=1,I438=1),0,IF(E438=D438,X438,[1]DB!AW438)),[1]DB!AW438)</f>
        <v>0</v>
      </c>
      <c r="AX438" s="25">
        <f>IF(B6=13,IF(OR(G438=1,I438=1),0,IF(E438=D438,AD438,[1]DB!AX438)),[1]DB!AX438)</f>
        <v>0</v>
      </c>
      <c r="AY438" s="25">
        <f>IF(B6=13,IF(OR(G438=1,I438=1),0,IF(E438=D439,R438,[1]DB!AY438)),[1]DB!AY438)</f>
        <v>5</v>
      </c>
      <c r="AZ438" s="25">
        <f>IF(B6=13,IF(OR(G438=1,I438=1),0,IF(E438=D439,U438,[1]DB!AZ438)),[1]DB!AZ438)</f>
        <v>6</v>
      </c>
      <c r="BA438" s="25">
        <f>IF(B6=13,IF(OR(G438=1,I438=1),0,IF(E438=D439,X438,[1]DB!BA438)),[1]DB!BA438)</f>
        <v>0</v>
      </c>
      <c r="BB438" s="25">
        <f>IF(B6=13,IF(OR(G438=1,I438=1),0,IF(E438=D439,AD438,[1]DB!BB438)),[1]DB!BB438)</f>
        <v>-1</v>
      </c>
      <c r="BC438" s="25">
        <f>IF(B6=13,IF(OR(G438=1,I438=1),0,IF(E438=D440,R438,[1]DB!BC438)),[1]DB!BC438)</f>
        <v>6</v>
      </c>
      <c r="BD438" s="25">
        <f>IF(B6=13,IF(OR(G438=1,I438=1),0,IF(E438=D440,U438,[1]DB!BD438)),[1]DB!BD438)</f>
        <v>5</v>
      </c>
      <c r="BE438" s="25">
        <f>IF(B6=13,IF(OR(G438=1,I438=1),0,IF(E438=D440,X438,[1]DB!BE438)),[1]DB!BE438)</f>
        <v>3</v>
      </c>
      <c r="BF438" s="25">
        <f>IF(B6=13,IF(OR(G438=1,I438=1),0,IF(E438=D440,AD438,[1]DB!BF438)),[1]DB!BF438)</f>
        <v>1</v>
      </c>
      <c r="BG438" s="25">
        <f>IF(B6=13,IF(OR(G438=1,I438=1),0,IF(E438=D441,R438,[1]DB!BG438)),[1]DB!BG438)</f>
        <v>0</v>
      </c>
      <c r="BH438" s="25">
        <f>IF(B6=13,IF(OR(G438=1,I438=1),0,IF(E438=D441,U438,[1]DB!BH438)),[1]DB!BH438)</f>
        <v>0</v>
      </c>
      <c r="BI438" s="25">
        <f>IF(B6=13,IF(OR(G438=1,I438=1),0,IF(E438=D441,X438,[1]DB!BI438)),[1]DB!BI438)</f>
        <v>0</v>
      </c>
      <c r="BJ438" s="25">
        <f>IF(B6=13,IF(OR(G438=1,I438=1),0,IF(E438=D441,AD438,[1]DB!BJ438)),[1]DB!BJ438)</f>
        <v>0</v>
      </c>
      <c r="BK438" s="25">
        <f>IF(B6=13,IF(OR(G438=1,I438=1),0,IF(E438=D442,R438,[1]DB!BK438)),[1]DB!BK438)</f>
        <v>7</v>
      </c>
      <c r="BL438" s="25">
        <f>IF(B6=13,IF(OR(G438=1,I438=1),0,IF(E438=D442,U438,[1]DB!BL438)),[1]DB!BL438)</f>
        <v>9</v>
      </c>
      <c r="BM438" s="25">
        <f>IF(B6=13,IF(OR(G438=1,I438=1),0,IF(E438=D442,X438,[1]DB!BM438)),[1]DB!BM438)</f>
        <v>0</v>
      </c>
      <c r="BN438" s="25">
        <f>IF(B6=13,IF(OR(G438=1,I438=1),0,IF(E438=D442,AD438,[1]DB!BN438)),[1]DB!BN438)</f>
        <v>-1</v>
      </c>
      <c r="BO438" s="25">
        <f>IF(B6=13,IF(OR(G438=1,I438=1),0,IF(E438=D443,R438,[1]DB!BO438)),[1]DB!BO438)</f>
        <v>5</v>
      </c>
      <c r="BP438" s="25">
        <f>IF(B6=13,IF(OR(G438=1,I438=1),0,IF(E438=D443,U438,[1]DB!BP438)),[1]DB!BP438)</f>
        <v>4</v>
      </c>
      <c r="BQ438" s="25">
        <f>IF(B6=13,IF(OR(G438=1,I438=1),0,IF(E438=D443,X438,[1]DB!BQ438)),[1]DB!BQ438)</f>
        <v>3</v>
      </c>
      <c r="BR438" s="25">
        <f>IF(B6=13,IF(OR(G438=1,I438=1),0,IF(E438=D443,AD438,[1]DB!BR438)),[1]DB!BR438)</f>
        <v>1</v>
      </c>
      <c r="BS438" s="25">
        <f>IF(B6=13,IF(OR(G438=1,I438=1),0,IF(E438=D444,R438,[1]DB!BS438)),[1]DB!BS438)</f>
        <v>8</v>
      </c>
      <c r="BT438" s="25">
        <f>IF(B6=13,IF(OR(G438=1,I438=1),0,IF(E438=D444,U438,[1]DB!BT438)),[1]DB!BT438)</f>
        <v>8</v>
      </c>
      <c r="BU438" s="25">
        <f>IF(B6=13,IF(OR(G438=1,I438=1),0,IF(E438=D444,X438,[1]DB!BU438)),[1]DB!BU438)</f>
        <v>1</v>
      </c>
      <c r="BV438" s="25">
        <f>IF(B6=13,IF(OR(G438=1,I438=1),0,IF(E438=D444,AD438,[1]DB!BV438)),[1]DB!BV438)</f>
        <v>-1</v>
      </c>
      <c r="BW438" s="25">
        <f>IF(B6=13,IF(OR(G438=1,I438=1),0,IF(E438=D445,R438,[1]DB!BW438)),[1]DB!BW438)</f>
        <v>8</v>
      </c>
      <c r="BX438" s="25">
        <f>IF(B6=13,IF(OR(G438=1,I438=1),0,IF(E438=D445,U438,[1]DB!BX438)),[1]DB!BX438)</f>
        <v>9</v>
      </c>
      <c r="BY438" s="25">
        <f>IF(B6=13,IF(OR(G438=1,I438=1),0,IF(E438=D445,X438,[1]DB!BY438)),[1]DB!BY438)</f>
        <v>0</v>
      </c>
      <c r="BZ438" s="25">
        <f>IF(B6=13,IF(OR(G438=1,I438=1),0,IF(E438=D445,AD438,[1]DB!BZ438)),[1]DB!BZ438)</f>
        <v>-1</v>
      </c>
      <c r="CA438" s="25">
        <f>(RANK(Y438,Y434:Y445,1)*169)+(RANK(S438,S434:S445,1)*13)+RANK(V438,V434:V445,0)</f>
        <v>549</v>
      </c>
      <c r="CB438" s="25">
        <f>RANK(CA438,CA434:CA445,1)</f>
        <v>4</v>
      </c>
      <c r="CC438" s="25">
        <f>IF(CB438=CB434,AE438,0)+IF(CB438=CB435,AI438,0)+IF(CB438=CB436,AM438,0)+IF(CB438=CB437,AQ438,0)+IF(CB438=CB438,AU438,0)+IF(CB438=CB439,AY438,0)+IF(CB438=CB440,BC438,0)+IF(CB438=CB441,BG438,0)+IF(CB438=CB442,BK438,0)+IF(CB438=CB443,BO438,0)+IF(CB438=CB444,BS438,0)+IF(CB438=CB445,BW438,0)</f>
        <v>0</v>
      </c>
      <c r="CD438" s="25">
        <f>IF(CB438=CB434,AF438,0)+IF(CB438=CB435,AJ438,0)+IF(CB438=CB436,AN438,0)+IF(CB438=CB437,AR438,0)+IF(CB438=CB438,AV438,0)+IF(CB438=CB439,AZ438,0)+IF(CB438=CB440,BD438,0)+IF(CB438=CB441,BH438,0)+IF(CB438=CB442,BL438,0)+IF(CB438=CB443,BP438,0)+IF(CB438=CB444,BT438,0)+IF(CB438=CB445,BX438,0)</f>
        <v>0</v>
      </c>
      <c r="CE438" s="25">
        <f>IF(CB438=CB434,AG438,0)+IF(CB438=CB435,AK438,0)+IF(CB438=CB436,AO438,0)+IF(CB438=CB437,AS438,0)+IF(CB438=CB438,AW438,0)+IF(CB438=CB439,BA438,0)+IF(CB438=CB440,BE438,0)+IF(CB438=CB441,BI438,0)+IF(CB438=CB442,BM438,0)+IF(CB438=CB443,BQ438,0)+IF(CB438=CB444,BU438,0)+IF(CB438=CB445,BY438,0)</f>
        <v>0</v>
      </c>
      <c r="CF438" s="25">
        <f>(RANK(CE438,CE434:CE445,1)*169)+(RANK(CC438,CC434:CC445,1)*13)+RANK(CD438,CD434:CD445,0)</f>
        <v>183</v>
      </c>
      <c r="CG438" s="25">
        <f>CB438+(RANK(CF438,CF434:CF445,1)*0.01)</f>
        <v>4.01</v>
      </c>
      <c r="CH438" s="25">
        <f>IF(COUNTIF(CG434:CG445,CG438)=2,IF(CG438=CG434,1,0)+IF(CG438=CG435,2,0)+IF(CG438=CG436,3,0)+IF(CG438=CG437,4,0)+IF(CG438=CG438,5,0)+IF(CG438=CG439,6,0)+IF(CG438=CG440,7,0)+IF(CG438=CG441,8,0)+IF(CG438=CG442,9,0)+IF(CG438=CG443,10,0)+IF(CG438=CG444,11,0)+IF(CG438=CG445,12,0)-5,0)</f>
        <v>0</v>
      </c>
      <c r="CI438" s="25">
        <f t="shared" si="71"/>
        <v>0</v>
      </c>
      <c r="CJ438" s="25">
        <f t="shared" si="72"/>
        <v>4.01</v>
      </c>
      <c r="CK438" s="25">
        <f>(RANK(CJ438,CJ434:CJ445,1)*17850625)+(RANK(K438,K434:K445,0)*274625)+(RANK(M438,M434:M445,0)*4225)+(RANK(AC438,AC434:AC445,1)*65)+RANK(C438,C434:C445,0)</f>
        <v>71685902</v>
      </c>
      <c r="CL438" s="25">
        <f>RANK(CK438,CK434:CK445,0)</f>
        <v>9</v>
      </c>
    </row>
    <row r="439" spans="1:90" x14ac:dyDescent="0.15">
      <c r="A439" s="25" t="str">
        <f>[1]DB!A439</f>
        <v>Nuser</v>
      </c>
      <c r="B439" s="25" t="str">
        <f>[1]DB!B439</f>
        <v>Nuser (11)</v>
      </c>
      <c r="C439" s="25">
        <f>[1]DB!C439</f>
        <v>38</v>
      </c>
      <c r="D439" s="25">
        <f t="shared" si="68"/>
        <v>2</v>
      </c>
      <c r="E439" s="25">
        <f t="shared" si="73"/>
        <v>1</v>
      </c>
      <c r="F439" s="25">
        <f>[1]DB!G439</f>
        <v>0</v>
      </c>
      <c r="G439" s="25">
        <f>IF(B6=13,DGET(A11:K75,"Dis E",S534:S535),F439)</f>
        <v>0</v>
      </c>
      <c r="H439" s="25">
        <f>[1]DB!I439</f>
        <v>0</v>
      </c>
      <c r="I439" s="25">
        <f>IF(B6=13,DGET(A11:K75,"Udm E",S534:S535),H439)</f>
        <v>0</v>
      </c>
      <c r="J439" s="25">
        <f>[1]DB!K439</f>
        <v>0</v>
      </c>
      <c r="K439" s="25">
        <f>IF(B6=13,DGET(A11:K75,"MR E",S534:S535),J439)</f>
        <v>0</v>
      </c>
      <c r="L439" s="25">
        <f>[1]DB!M439</f>
        <v>0</v>
      </c>
      <c r="M439" s="25">
        <f>IF(B6=13,DGET(A11:K75,"Res E",S534:S535),L439)</f>
        <v>0</v>
      </c>
      <c r="N439" s="25">
        <f>[1]DB!O439</f>
        <v>9</v>
      </c>
      <c r="O439" s="25">
        <f>IF(B6=13,IF(AND(G439=0,I439=0),N439+1,0),N439)</f>
        <v>10</v>
      </c>
      <c r="P439" s="25">
        <f>[1]DB!S439</f>
        <v>60</v>
      </c>
      <c r="Q439" s="25">
        <f>IF(A439="",0,DGET(A11:AF75,"Total",S534:S535))</f>
        <v>4</v>
      </c>
      <c r="R439" s="25">
        <f>IF(A439="",0,DGET(A11:AF75,"ES N",S534:S535))</f>
        <v>4</v>
      </c>
      <c r="S439" s="25">
        <f>IF(B6=13,IF(OR(G439=1,I439=1),0,P439+R439),P439)</f>
        <v>64</v>
      </c>
      <c r="T439" s="25">
        <f>[1]DB!V439</f>
        <v>67</v>
      </c>
      <c r="U439" s="25">
        <f>IF(A439="",0,DGET(A433:Q445,"Total N",S546:S547))</f>
        <v>4</v>
      </c>
      <c r="V439" s="25">
        <f>IF(B6=13,IF(OR(G439=1,I439=1),0,T439+U439),T439)</f>
        <v>71</v>
      </c>
      <c r="W439" s="25">
        <f>[1]DB!Y439</f>
        <v>7</v>
      </c>
      <c r="X439" s="25">
        <f t="shared" si="69"/>
        <v>1</v>
      </c>
      <c r="Y439" s="25">
        <f>IF(B6=13,IF(OR(G439=1,I439=1),0,W439+X439),W439)</f>
        <v>8</v>
      </c>
      <c r="Z439" s="25">
        <f>[1]DB!AC439</f>
        <v>3</v>
      </c>
      <c r="AA439" s="25">
        <f>IF(A439="",0,DGET(A11:AF75,"BU Pl.",S534:S535))</f>
        <v>13</v>
      </c>
      <c r="AB439" s="25">
        <f t="shared" si="70"/>
        <v>848</v>
      </c>
      <c r="AC439" s="25">
        <f>IF(B6=13,RANK(AB439,AB434:AB445,1),Z439)</f>
        <v>1</v>
      </c>
      <c r="AD439" s="25">
        <f>IF(B6=13,IF(AA439&gt;DGET(A433:AC445,"BU N",S546:S547),1,IF(AA439=DGET(A433:AC445,"BU N",S546:S547),0,-1)),0)</f>
        <v>-1</v>
      </c>
      <c r="AE439" s="25">
        <f>IF(B6=13,IF(OR(G439=1,I439=1),0,IF(E439=D434,R439,[1]DB!AE439)),[1]DB!AE439)</f>
        <v>4</v>
      </c>
      <c r="AF439" s="25">
        <f>IF(B6=13,IF(OR(G439=1,I439=1),0,IF(E439=D434,U439,[1]DB!AF439)),[1]DB!AF439)</f>
        <v>4</v>
      </c>
      <c r="AG439" s="25">
        <f>IF(B6=13,IF(OR(G439=1,I439=1),0,IF(E439=D434,X439,[1]DB!AG439)),[1]DB!AG439)</f>
        <v>1</v>
      </c>
      <c r="AH439" s="25">
        <f>IF(B6=13,IF(OR(G439=1,I439=1),0,IF(E439=D434,AD439,[1]DB!AH439)),[1]DB!AH439)</f>
        <v>-1</v>
      </c>
      <c r="AI439" s="25">
        <f>IF(B6=13,IF(OR(G439=1,I439=1),0,IF(E439=D435,R439,[1]DB!AI439)),[1]DB!AI439)</f>
        <v>8</v>
      </c>
      <c r="AJ439" s="25">
        <f>IF(B6=13,IF(OR(G439=1,I439=1),0,IF(E439=D435,U439,[1]DB!AJ439)),[1]DB!AJ439)</f>
        <v>7</v>
      </c>
      <c r="AK439" s="25">
        <f>IF(B6=13,IF(OR(G439=1,I439=1),0,IF(E439=D435,X439,[1]DB!AK439)),[1]DB!AK439)</f>
        <v>3</v>
      </c>
      <c r="AL439" s="25">
        <f>IF(B6=13,IF(OR(G439=1,I439=1),0,IF(E439=D435,AD439,[1]DB!AL439)),[1]DB!AL439)</f>
        <v>1</v>
      </c>
      <c r="AM439" s="25">
        <f>IF(B6=13,IF(OR(G439=1,I439=1),0,IF(E439=D436,R439,[1]DB!AM439)),[1]DB!AM439)</f>
        <v>0</v>
      </c>
      <c r="AN439" s="25">
        <f>IF(B6=13,IF(OR(G439=1,I439=1),0,IF(E439=D436,U439,[1]DB!AN439)),[1]DB!AN439)</f>
        <v>0</v>
      </c>
      <c r="AO439" s="25">
        <f>IF(B6=13,IF(OR(G439=1,I439=1),0,IF(E439=D436,X439,[1]DB!AO439)),[1]DB!AO439)</f>
        <v>0</v>
      </c>
      <c r="AP439" s="25">
        <f>IF(B6=13,IF(OR(G439=1,I439=1),0,IF(E439=D436,AD439,[1]DB!AP439)),[1]DB!AP439)</f>
        <v>0</v>
      </c>
      <c r="AQ439" s="25">
        <f>IF(B6=13,IF(OR(G439=1,I439=1),0,IF(E439=D437,R439,[1]DB!AQ439)),[1]DB!AQ439)</f>
        <v>8</v>
      </c>
      <c r="AR439" s="25">
        <f>IF(B6=13,IF(OR(G439=1,I439=1),0,IF(E439=D437,U439,[1]DB!AR439)),[1]DB!AR439)</f>
        <v>9</v>
      </c>
      <c r="AS439" s="25">
        <f>IF(B6=13,IF(OR(G439=1,I439=1),0,IF(E439=D437,X439,[1]DB!AS439)),[1]DB!AS439)</f>
        <v>0</v>
      </c>
      <c r="AT439" s="25">
        <f>IF(B6=13,IF(OR(G439=1,I439=1),0,IF(E439=D437,AD439,[1]DB!AT439)),[1]DB!AT439)</f>
        <v>-1</v>
      </c>
      <c r="AU439" s="25">
        <f>IF(B6=13,IF(OR(G439=1,I439=1),0,IF(E439=D438,R439,[1]DB!AU439)),[1]DB!AU439)</f>
        <v>6</v>
      </c>
      <c r="AV439" s="25">
        <f>IF(B6=13,IF(OR(G439=1,I439=1),0,IF(E439=D438,U439,[1]DB!AV439)),[1]DB!AV439)</f>
        <v>5</v>
      </c>
      <c r="AW439" s="25">
        <f>IF(B6=13,IF(OR(G439=1,I439=1),0,IF(E439=D438,X439,[1]DB!AW439)),[1]DB!AW439)</f>
        <v>3</v>
      </c>
      <c r="AX439" s="25">
        <f>IF(B6=13,IF(OR(G439=1,I439=1),0,IF(E439=D438,AD439,[1]DB!AX439)),[1]DB!AX439)</f>
        <v>1</v>
      </c>
      <c r="AY439" s="25">
        <f>IF(B6=13,IF(OR(G439=1,I439=1),0,IF(E439=D439,R439,[1]DB!AY439)),[1]DB!AY439)</f>
        <v>0</v>
      </c>
      <c r="AZ439" s="25">
        <f>IF(B6=13,IF(OR(G439=1,I439=1),0,IF(E439=D439,U439,[1]DB!AZ439)),[1]DB!AZ439)</f>
        <v>0</v>
      </c>
      <c r="BA439" s="25">
        <f>IF(B6=13,IF(OR(G439=1,I439=1),0,IF(E439=D439,X439,[1]DB!BA439)),[1]DB!BA439)</f>
        <v>0</v>
      </c>
      <c r="BB439" s="25">
        <f>IF(B6=13,IF(OR(G439=1,I439=1),0,IF(E439=D439,AD439,[1]DB!BB439)),[1]DB!BB439)</f>
        <v>0</v>
      </c>
      <c r="BC439" s="25">
        <f>IF(B6=13,IF(OR(G439=1,I439=1),0,IF(E439=D440,R439,[1]DB!BC439)),[1]DB!BC439)</f>
        <v>6</v>
      </c>
      <c r="BD439" s="25">
        <f>IF(B6=13,IF(OR(G439=1,I439=1),0,IF(E439=D440,U439,[1]DB!BD439)),[1]DB!BD439)</f>
        <v>8</v>
      </c>
      <c r="BE439" s="25">
        <f>IF(B6=13,IF(OR(G439=1,I439=1),0,IF(E439=D440,X439,[1]DB!BE439)),[1]DB!BE439)</f>
        <v>0</v>
      </c>
      <c r="BF439" s="25">
        <f>IF(B6=13,IF(OR(G439=1,I439=1),0,IF(E439=D440,AD439,[1]DB!BF439)),[1]DB!BF439)</f>
        <v>-1</v>
      </c>
      <c r="BG439" s="25">
        <f>IF(B6=13,IF(OR(G439=1,I439=1),0,IF(E439=D441,R439,[1]DB!BG439)),[1]DB!BG439)</f>
        <v>7</v>
      </c>
      <c r="BH439" s="25">
        <f>IF(B6=13,IF(OR(G439=1,I439=1),0,IF(E439=D441,U439,[1]DB!BH439)),[1]DB!BH439)</f>
        <v>8</v>
      </c>
      <c r="BI439" s="25">
        <f>IF(B6=13,IF(OR(G439=1,I439=1),0,IF(E439=D441,X439,[1]DB!BI439)),[1]DB!BI439)</f>
        <v>0</v>
      </c>
      <c r="BJ439" s="25">
        <f>IF(B6=13,IF(OR(G439=1,I439=1),0,IF(E439=D441,AD439,[1]DB!BJ439)),[1]DB!BJ439)</f>
        <v>-1</v>
      </c>
      <c r="BK439" s="25">
        <f>IF(B6=13,IF(OR(G439=1,I439=1),0,IF(E439=D442,R439,[1]DB!BK439)),[1]DB!BK439)</f>
        <v>6</v>
      </c>
      <c r="BL439" s="25">
        <f>IF(B6=13,IF(OR(G439=1,I439=1),0,IF(E439=D442,U439,[1]DB!BL439)),[1]DB!BL439)</f>
        <v>7</v>
      </c>
      <c r="BM439" s="25">
        <f>IF(B6=13,IF(OR(G439=1,I439=1),0,IF(E439=D442,X439,[1]DB!BM439)),[1]DB!BM439)</f>
        <v>0</v>
      </c>
      <c r="BN439" s="25">
        <f>IF(B6=13,IF(OR(G439=1,I439=1),0,IF(E439=D442,AD439,[1]DB!BN439)),[1]DB!BN439)</f>
        <v>-1</v>
      </c>
      <c r="BO439" s="25">
        <f>IF(B6=13,IF(OR(G439=1,I439=1),0,IF(E439=D443,R439,[1]DB!BO439)),[1]DB!BO439)</f>
        <v>6</v>
      </c>
      <c r="BP439" s="25">
        <f>IF(B6=13,IF(OR(G439=1,I439=1),0,IF(E439=D443,U439,[1]DB!BP439)),[1]DB!BP439)</f>
        <v>7</v>
      </c>
      <c r="BQ439" s="25">
        <f>IF(B6=13,IF(OR(G439=1,I439=1),0,IF(E439=D443,X439,[1]DB!BQ439)),[1]DB!BQ439)</f>
        <v>0</v>
      </c>
      <c r="BR439" s="25">
        <f>IF(B6=13,IF(OR(G439=1,I439=1),0,IF(E439=D443,AD439,[1]DB!BR439)),[1]DB!BR439)</f>
        <v>-1</v>
      </c>
      <c r="BS439" s="25">
        <f>IF(B6=13,IF(OR(G439=1,I439=1),0,IF(E439=D444,R439,[1]DB!BS439)),[1]DB!BS439)</f>
        <v>8</v>
      </c>
      <c r="BT439" s="25">
        <f>IF(B6=13,IF(OR(G439=1,I439=1),0,IF(E439=D444,U439,[1]DB!BT439)),[1]DB!BT439)</f>
        <v>8</v>
      </c>
      <c r="BU439" s="25">
        <f>IF(B6=13,IF(OR(G439=1,I439=1),0,IF(E439=D444,X439,[1]DB!BU439)),[1]DB!BU439)</f>
        <v>1</v>
      </c>
      <c r="BV439" s="25">
        <f>IF(B6=13,IF(OR(G439=1,I439=1),0,IF(E439=D444,AD439,[1]DB!BV439)),[1]DB!BV439)</f>
        <v>0</v>
      </c>
      <c r="BW439" s="25">
        <f>IF(B6=13,IF(OR(G439=1,I439=1),0,IF(E439=D445,R439,[1]DB!BW439)),[1]DB!BW439)</f>
        <v>5</v>
      </c>
      <c r="BX439" s="25">
        <f>IF(B6=13,IF(OR(G439=1,I439=1),0,IF(E439=D445,U439,[1]DB!BX439)),[1]DB!BX439)</f>
        <v>8</v>
      </c>
      <c r="BY439" s="25">
        <f>IF(B6=13,IF(OR(G439=1,I439=1),0,IF(E439=D445,X439,[1]DB!BY439)),[1]DB!BY439)</f>
        <v>0</v>
      </c>
      <c r="BZ439" s="25">
        <f>IF(B6=13,IF(OR(G439=1,I439=1),0,IF(E439=D445,AD439,[1]DB!BZ439)),[1]DB!BZ439)</f>
        <v>-1</v>
      </c>
      <c r="CA439" s="25">
        <f>(RANK(Y439,Y434:Y445,1)*169)+(RANK(S439,S434:S445,1)*13)+RANK(V439,V434:V445,0)</f>
        <v>378</v>
      </c>
      <c r="CB439" s="25">
        <f>RANK(CA439,CA434:CA445,1)</f>
        <v>2</v>
      </c>
      <c r="CC439" s="25">
        <f>IF(CB439=CB434,AE439,0)+IF(CB439=CB435,AI439,0)+IF(CB439=CB436,AM439,0)+IF(CB439=CB437,AQ439,0)+IF(CB439=CB438,AU439,0)+IF(CB439=CB439,AY439,0)+IF(CB439=CB440,BC439,0)+IF(CB439=CB441,BG439,0)+IF(CB439=CB442,BK439,0)+IF(CB439=CB443,BO439,0)+IF(CB439=CB444,BS439,0)+IF(CB439=CB445,BW439,0)</f>
        <v>0</v>
      </c>
      <c r="CD439" s="25">
        <f>IF(CB439=CB434,AF439,0)+IF(CB439=CB435,AJ439,0)+IF(CB439=CB436,AN439,0)+IF(CB439=CB437,AR439,0)+IF(CB439=CB438,AV439,0)+IF(CB439=CB439,AZ439,0)+IF(CB439=CB440,BD439,0)+IF(CB439=CB441,BH439,0)+IF(CB439=CB442,BL439,0)+IF(CB439=CB443,BP439,0)+IF(CB439=CB444,BT439,0)+IF(CB439=CB445,BX439,0)</f>
        <v>0</v>
      </c>
      <c r="CE439" s="25">
        <f>IF(CB439=CB434,AG439,0)+IF(CB439=CB435,AK439,0)+IF(CB439=CB436,AO439,0)+IF(CB439=CB437,AS439,0)+IF(CB439=CB438,AW439,0)+IF(CB439=CB439,BA439,0)+IF(CB439=CB440,BE439,0)+IF(CB439=CB441,BI439,0)+IF(CB439=CB442,BM439,0)+IF(CB439=CB443,BQ439,0)+IF(CB439=CB444,BU439,0)+IF(CB439=CB445,BY439,0)</f>
        <v>0</v>
      </c>
      <c r="CF439" s="25">
        <f>(RANK(CE439,CE434:CE445,1)*169)+(RANK(CC439,CC434:CC445,1)*13)+RANK(CD439,CD434:CD445,0)</f>
        <v>183</v>
      </c>
      <c r="CG439" s="25">
        <f>CB439+(RANK(CF439,CF434:CF445,1)*0.01)</f>
        <v>2.0099999999999998</v>
      </c>
      <c r="CH439" s="25">
        <f>IF(COUNTIF(CG434:CG445,CG439)=2,IF(CG439=CG434,1,0)+IF(CG439=CG435,2,0)+IF(CG439=CG436,3,0)+IF(CG439=CG437,4,0)+IF(CG439=CG438,5,0)+IF(CG439=CG439,6,0)+IF(CG439=CG440,7,0)+IF(CG439=CG441,8,0)+IF(CG439=CG442,9,0)+IF(CG439=CG443,10,0)+IF(CG439=CG444,11,0)+IF(CG439=CG445,12,0)-6,0)</f>
        <v>0</v>
      </c>
      <c r="CI439" s="25">
        <f t="shared" si="71"/>
        <v>0</v>
      </c>
      <c r="CJ439" s="25">
        <f t="shared" si="72"/>
        <v>2.0099999999999998</v>
      </c>
      <c r="CK439" s="25">
        <f>(RANK(CJ439,CJ434:CJ445,1)*17850625)+(RANK(K439,K434:K445,0)*274625)+(RANK(M439,M434:M445,0)*4225)+(RANK(AC439,AC434:AC445,1)*65)+RANK(C439,C434:C445,0)</f>
        <v>35984395</v>
      </c>
      <c r="CL439" s="25">
        <f>RANK(CK439,CK434:CK445,0)</f>
        <v>11</v>
      </c>
    </row>
    <row r="440" spans="1:90" x14ac:dyDescent="0.15">
      <c r="A440" s="25" t="str">
        <f>[1]DB!A440</f>
        <v>Højgård</v>
      </c>
      <c r="B440" s="25" t="str">
        <f>[1]DB!B440</f>
        <v>Højgård (11)</v>
      </c>
      <c r="C440" s="25">
        <f>[1]DB!C440</f>
        <v>20</v>
      </c>
      <c r="D440" s="25">
        <f t="shared" si="68"/>
        <v>7</v>
      </c>
      <c r="E440" s="25">
        <f t="shared" si="73"/>
        <v>8</v>
      </c>
      <c r="F440" s="25">
        <f>[1]DB!G440</f>
        <v>0</v>
      </c>
      <c r="G440" s="25">
        <f>IF(B6=13,DGET(A11:K75,"Dis E",T534:T535),F440)</f>
        <v>0</v>
      </c>
      <c r="H440" s="25">
        <f>[1]DB!I440</f>
        <v>0</v>
      </c>
      <c r="I440" s="25">
        <f>IF(B6=13,DGET(A11:K75,"Udm E",T534:T535),H440)</f>
        <v>0</v>
      </c>
      <c r="J440" s="25">
        <f>[1]DB!K440</f>
        <v>0</v>
      </c>
      <c r="K440" s="25">
        <f>IF(B6=13,DGET(A11:K75,"MR E",T534:T535),J440)</f>
        <v>0</v>
      </c>
      <c r="L440" s="25">
        <f>[1]DB!M440</f>
        <v>0</v>
      </c>
      <c r="M440" s="25">
        <f>IF(B6=13,DGET(A11:K75,"Res E",T534:T535),L440)</f>
        <v>0</v>
      </c>
      <c r="N440" s="25">
        <f>[1]DB!O440</f>
        <v>9</v>
      </c>
      <c r="O440" s="25">
        <f>IF(B6=13,IF(AND(G440=0,I440=0),N440+1,0),N440)</f>
        <v>10</v>
      </c>
      <c r="P440" s="25">
        <f>[1]DB!S440</f>
        <v>59</v>
      </c>
      <c r="Q440" s="25">
        <f>IF(A440="",0,DGET(A11:AF75,"Total",T534:T535))</f>
        <v>5</v>
      </c>
      <c r="R440" s="25">
        <f>IF(A440="",0,DGET(A11:AF75,"ES N",T534:T535))</f>
        <v>5</v>
      </c>
      <c r="S440" s="25">
        <f>IF(B6=13,IF(OR(G440=1,I440=1),0,P440+R440),P440)</f>
        <v>64</v>
      </c>
      <c r="T440" s="25">
        <f>[1]DB!V440</f>
        <v>59</v>
      </c>
      <c r="U440" s="25">
        <f>IF(A440="",0,DGET(A433:Q445,"Total N",T546:T547))</f>
        <v>5</v>
      </c>
      <c r="V440" s="25">
        <f>IF(B6=13,IF(OR(G440=1,I440=1),0,T440+U440),T440)</f>
        <v>64</v>
      </c>
      <c r="W440" s="25">
        <f>[1]DB!Y440</f>
        <v>11</v>
      </c>
      <c r="X440" s="25">
        <f t="shared" si="69"/>
        <v>1</v>
      </c>
      <c r="Y440" s="25">
        <f>IF(B6=13,IF(OR(G440=1,I440=1),0,W440+X440),W440)</f>
        <v>12</v>
      </c>
      <c r="Z440" s="25">
        <f>[1]DB!AC440</f>
        <v>5</v>
      </c>
      <c r="AA440" s="25">
        <f>IF(A440="",0,DGET(A11:AF75,"BU Pl.",T534:T535))</f>
        <v>32</v>
      </c>
      <c r="AB440" s="25">
        <f t="shared" si="70"/>
        <v>2085</v>
      </c>
      <c r="AC440" s="25">
        <f>IF(B6=13,RANK(AB440,AB434:AB445,1),Z440)</f>
        <v>6</v>
      </c>
      <c r="AD440" s="25">
        <f>IF(B6=13,IF(AA440&gt;DGET(A433:AC445,"BU N",T546:T547),1,IF(AA440=DGET(A433:AC445,"BU N",T546:T547),0,-1)),0)</f>
        <v>0</v>
      </c>
      <c r="AE440" s="25">
        <f>IF(B6=13,IF(OR(G440=1,I440=1),0,IF(E440=D434,R440,[1]DB!AE440)),[1]DB!AE440)</f>
        <v>8</v>
      </c>
      <c r="AF440" s="25">
        <f>IF(B6=13,IF(OR(G440=1,I440=1),0,IF(E440=D434,U440,[1]DB!AF440)),[1]DB!AF440)</f>
        <v>6</v>
      </c>
      <c r="AG440" s="25">
        <f>IF(B6=13,IF(OR(G440=1,I440=1),0,IF(E440=D434,X440,[1]DB!AG440)),[1]DB!AG440)</f>
        <v>3</v>
      </c>
      <c r="AH440" s="25">
        <f>IF(B6=13,IF(OR(G440=1,I440=1),0,IF(E440=D434,AD440,[1]DB!AH440)),[1]DB!AH440)</f>
        <v>1</v>
      </c>
      <c r="AI440" s="25">
        <f>IF(B6=13,IF(OR(G440=1,I440=1),0,IF(E440=D435,R440,[1]DB!AI440)),[1]DB!AI440)</f>
        <v>6</v>
      </c>
      <c r="AJ440" s="25">
        <f>IF(B6=13,IF(OR(G440=1,I440=1),0,IF(E440=D435,U440,[1]DB!AJ440)),[1]DB!AJ440)</f>
        <v>7</v>
      </c>
      <c r="AK440" s="25">
        <f>IF(B6=13,IF(OR(G440=1,I440=1),0,IF(E440=D435,X440,[1]DB!AK440)),[1]DB!AK440)</f>
        <v>0</v>
      </c>
      <c r="AL440" s="25">
        <f>IF(B6=13,IF(OR(G440=1,I440=1),0,IF(E440=D435,AD440,[1]DB!AL440)),[1]DB!AL440)</f>
        <v>-1</v>
      </c>
      <c r="AM440" s="25">
        <f>IF(B6=13,IF(OR(G440=1,I440=1),0,IF(E440=D436,R440,[1]DB!AM440)),[1]DB!AM440)</f>
        <v>6</v>
      </c>
      <c r="AN440" s="25">
        <f>IF(B6=13,IF(OR(G440=1,I440=1),0,IF(E440=D436,U440,[1]DB!AN440)),[1]DB!AN440)</f>
        <v>5</v>
      </c>
      <c r="AO440" s="25">
        <f>IF(B6=13,IF(OR(G440=1,I440=1),0,IF(E440=D436,X440,[1]DB!AO440)),[1]DB!AO440)</f>
        <v>3</v>
      </c>
      <c r="AP440" s="25">
        <f>IF(B6=13,IF(OR(G440=1,I440=1),0,IF(E440=D436,AD440,[1]DB!AP440)),[1]DB!AP440)</f>
        <v>1</v>
      </c>
      <c r="AQ440" s="25">
        <f>IF(B6=13,IF(OR(G440=1,I440=1),0,IF(E440=D437,R440,[1]DB!AQ440)),[1]DB!AQ440)</f>
        <v>6</v>
      </c>
      <c r="AR440" s="25">
        <f>IF(B6=13,IF(OR(G440=1,I440=1),0,IF(E440=D437,U440,[1]DB!AR440)),[1]DB!AR440)</f>
        <v>6</v>
      </c>
      <c r="AS440" s="25">
        <f>IF(B6=13,IF(OR(G440=1,I440=1),0,IF(E440=D437,X440,[1]DB!AS440)),[1]DB!AS440)</f>
        <v>1</v>
      </c>
      <c r="AT440" s="25">
        <f>IF(B6=13,IF(OR(G440=1,I440=1),0,IF(E440=D437,AD440,[1]DB!AT440)),[1]DB!AT440)</f>
        <v>1</v>
      </c>
      <c r="AU440" s="25">
        <f>IF(B6=13,IF(OR(G440=1,I440=1),0,IF(E440=D438,R440,[1]DB!AU440)),[1]DB!AU440)</f>
        <v>5</v>
      </c>
      <c r="AV440" s="25">
        <f>IF(B6=13,IF(OR(G440=1,I440=1),0,IF(E440=D438,U440,[1]DB!AV440)),[1]DB!AV440)</f>
        <v>6</v>
      </c>
      <c r="AW440" s="25">
        <f>IF(B6=13,IF(OR(G440=1,I440=1),0,IF(E440=D438,X440,[1]DB!AW440)),[1]DB!AW440)</f>
        <v>0</v>
      </c>
      <c r="AX440" s="25">
        <f>IF(B6=13,IF(OR(G440=1,I440=1),0,IF(E440=D438,AD440,[1]DB!AX440)),[1]DB!AX440)</f>
        <v>-1</v>
      </c>
      <c r="AY440" s="25">
        <f>IF(B6=13,IF(OR(G440=1,I440=1),0,IF(E440=D439,R440,[1]DB!AY440)),[1]DB!AY440)</f>
        <v>8</v>
      </c>
      <c r="AZ440" s="25">
        <f>IF(B6=13,IF(OR(G440=1,I440=1),0,IF(E440=D439,U440,[1]DB!AZ440)),[1]DB!AZ440)</f>
        <v>6</v>
      </c>
      <c r="BA440" s="25">
        <f>IF(B6=13,IF(OR(G440=1,I440=1),0,IF(E440=D439,X440,[1]DB!BA440)),[1]DB!BA440)</f>
        <v>3</v>
      </c>
      <c r="BB440" s="25">
        <f>IF(B6=13,IF(OR(G440=1,I440=1),0,IF(E440=D439,AD440,[1]DB!BB440)),[1]DB!BB440)</f>
        <v>1</v>
      </c>
      <c r="BC440" s="25">
        <f>IF(B6=13,IF(OR(G440=1,I440=1),0,IF(E440=D440,R440,[1]DB!BC440)),[1]DB!BC440)</f>
        <v>0</v>
      </c>
      <c r="BD440" s="25">
        <f>IF(B6=13,IF(OR(G440=1,I440=1),0,IF(E440=D440,U440,[1]DB!BD440)),[1]DB!BD440)</f>
        <v>0</v>
      </c>
      <c r="BE440" s="25">
        <f>IF(B6=13,IF(OR(G440=1,I440=1),0,IF(E440=D440,X440,[1]DB!BE440)),[1]DB!BE440)</f>
        <v>0</v>
      </c>
      <c r="BF440" s="25">
        <f>IF(B6=13,IF(OR(G440=1,I440=1),0,IF(E440=D440,AD440,[1]DB!BF440)),[1]DB!BF440)</f>
        <v>0</v>
      </c>
      <c r="BG440" s="25">
        <f>IF(B6=13,IF(OR(G440=1,I440=1),0,IF(E440=D441,R440,[1]DB!BG440)),[1]DB!BG440)</f>
        <v>4</v>
      </c>
      <c r="BH440" s="25">
        <f>IF(B6=13,IF(OR(G440=1,I440=1),0,IF(E440=D441,U440,[1]DB!BH440)),[1]DB!BH440)</f>
        <v>6</v>
      </c>
      <c r="BI440" s="25">
        <f>IF(B6=13,IF(OR(G440=1,I440=1),0,IF(E440=D441,X440,[1]DB!BI440)),[1]DB!BI440)</f>
        <v>0</v>
      </c>
      <c r="BJ440" s="25">
        <f>IF(B6=13,IF(OR(G440=1,I440=1),0,IF(E440=D441,AD440,[1]DB!BJ440)),[1]DB!BJ440)</f>
        <v>-1</v>
      </c>
      <c r="BK440" s="25">
        <f>IF(B6=13,IF(OR(G440=1,I440=1),0,IF(E440=D442,R440,[1]DB!BK440)),[1]DB!BK440)</f>
        <v>8</v>
      </c>
      <c r="BL440" s="25">
        <f>IF(B6=13,IF(OR(G440=1,I440=1),0,IF(E440=D442,U440,[1]DB!BL440)),[1]DB!BL440)</f>
        <v>8</v>
      </c>
      <c r="BM440" s="25">
        <f>IF(B6=13,IF(OR(G440=1,I440=1),0,IF(E440=D442,X440,[1]DB!BM440)),[1]DB!BM440)</f>
        <v>1</v>
      </c>
      <c r="BN440" s="25">
        <f>IF(B6=13,IF(OR(G440=1,I440=1),0,IF(E440=D442,AD440,[1]DB!BN440)),[1]DB!BN440)</f>
        <v>0</v>
      </c>
      <c r="BO440" s="25">
        <f>IF(B6=13,IF(OR(G440=1,I440=1),0,IF(E440=D443,R440,[1]DB!BO440)),[1]DB!BO440)</f>
        <v>0</v>
      </c>
      <c r="BP440" s="25">
        <f>IF(B6=13,IF(OR(G440=1,I440=1),0,IF(E440=D443,U440,[1]DB!BP440)),[1]DB!BP440)</f>
        <v>0</v>
      </c>
      <c r="BQ440" s="25">
        <f>IF(B6=13,IF(OR(G440=1,I440=1),0,IF(E440=D443,X440,[1]DB!BQ440)),[1]DB!BQ440)</f>
        <v>0</v>
      </c>
      <c r="BR440" s="25">
        <f>IF(B6=13,IF(OR(G440=1,I440=1),0,IF(E440=D443,AD440,[1]DB!BR440)),[1]DB!BR440)</f>
        <v>0</v>
      </c>
      <c r="BS440" s="25">
        <f>IF(B6=13,IF(OR(G440=1,I440=1),0,IF(E440=D444,R440,[1]DB!BS440)),[1]DB!BS440)</f>
        <v>8</v>
      </c>
      <c r="BT440" s="25">
        <f>IF(B6=13,IF(OR(G440=1,I440=1),0,IF(E440=D444,U440,[1]DB!BT440)),[1]DB!BT440)</f>
        <v>9</v>
      </c>
      <c r="BU440" s="25">
        <f>IF(B6=13,IF(OR(G440=1,I440=1),0,IF(E440=D444,X440,[1]DB!BU440)),[1]DB!BU440)</f>
        <v>0</v>
      </c>
      <c r="BV440" s="25">
        <f>IF(B6=13,IF(OR(G440=1,I440=1),0,IF(E440=D444,AD440,[1]DB!BV440)),[1]DB!BV440)</f>
        <v>-1</v>
      </c>
      <c r="BW440" s="25">
        <f>IF(B6=13,IF(OR(G440=1,I440=1),0,IF(E440=D445,R440,[1]DB!BW440)),[1]DB!BW440)</f>
        <v>5</v>
      </c>
      <c r="BX440" s="25">
        <f>IF(B6=13,IF(OR(G440=1,I440=1),0,IF(E440=D445,U440,[1]DB!BX440)),[1]DB!BX440)</f>
        <v>5</v>
      </c>
      <c r="BY440" s="25">
        <f>IF(B6=13,IF(OR(G440=1,I440=1),0,IF(E440=D445,X440,[1]DB!BY440)),[1]DB!BY440)</f>
        <v>1</v>
      </c>
      <c r="BZ440" s="25">
        <f>IF(B6=13,IF(OR(G440=1,I440=1),0,IF(E440=D445,AD440,[1]DB!BZ440)),[1]DB!BZ440)</f>
        <v>0</v>
      </c>
      <c r="CA440" s="25">
        <f>(RANK(Y440,Y434:Y445,1)*169)+(RANK(S440,S434:S445,1)*13)+RANK(V440,V434:V445,0)</f>
        <v>1061</v>
      </c>
      <c r="CB440" s="25">
        <f>RANK(CA440,CA434:CA445,1)</f>
        <v>6</v>
      </c>
      <c r="CC440" s="25">
        <f>IF(CB440=CB434,AE440,0)+IF(CB440=CB435,AI440,0)+IF(CB440=CB436,AM440,0)+IF(CB440=CB437,AQ440,0)+IF(CB440=CB438,AU440,0)+IF(CB440=CB439,AY440,0)+IF(CB440=CB440,BC440,0)+IF(CB440=CB441,BG440,0)+IF(CB440=CB442,BK440,0)+IF(CB440=CB443,BO440,0)+IF(CB440=CB444,BS440,0)+IF(CB440=CB445,BW440,0)</f>
        <v>0</v>
      </c>
      <c r="CD440" s="25">
        <f>IF(CB440=CB434,AF440,0)+IF(CB440=CB435,AJ440,0)+IF(CB440=CB436,AN440,0)+IF(CB440=CB437,AR440,0)+IF(CB440=CB438,AV440,0)+IF(CB440=CB439,AZ440,0)+IF(CB440=CB440,BD440,0)+IF(CB440=CB441,BH440,0)+IF(CB440=CB442,BL440,0)+IF(CB440=CB443,BP440,0)+IF(CB440=CB444,BT440,0)+IF(CB440=CB445,BX440,0)</f>
        <v>0</v>
      </c>
      <c r="CE440" s="25">
        <f>IF(CB440=CB434,AG440,0)+IF(CB440=CB435,AK440,0)+IF(CB440=CB436,AO440,0)+IF(CB440=CB437,AS440,0)+IF(CB440=CB438,AW440,0)+IF(CB440=CB439,BA440,0)+IF(CB440=CB440,BE440,0)+IF(CB440=CB441,BI440,0)+IF(CB440=CB442,BM440,0)+IF(CB440=CB443,BQ440,0)+IF(CB440=CB444,BU440,0)+IF(CB440=CB445,BY440,0)</f>
        <v>0</v>
      </c>
      <c r="CF440" s="25">
        <f>(RANK(CE440,CE434:CE445,1)*169)+(RANK(CC440,CC434:CC445,1)*13)+RANK(CD440,CD434:CD445,0)</f>
        <v>183</v>
      </c>
      <c r="CG440" s="25">
        <f>CB440+(RANK(CF440,CF434:CF445,1)*0.01)</f>
        <v>6.01</v>
      </c>
      <c r="CH440" s="25">
        <f>IF(COUNTIF(CG434:CG445,CG440)=2,IF(CG440=CG434,1,0)+IF(CG440=CG435,2,0)+IF(CG440=CG436,3,0)+IF(CG440=CG437,4,0)+IF(CG440=CG438,5,0)+IF(CG440=CG439,6,0)+IF(CG440=CG440,7,0)+IF(CG440=CG441,8,0)+IF(CG440=CG442,9,0)+IF(CG440=CG443,10,0)+IF(CG440=CG444,11,0)+IF(CG440=CG445,12,0)-7,0)</f>
        <v>0</v>
      </c>
      <c r="CI440" s="25">
        <f t="shared" si="71"/>
        <v>0</v>
      </c>
      <c r="CJ440" s="25">
        <f t="shared" si="72"/>
        <v>6.01</v>
      </c>
      <c r="CK440" s="25">
        <f>(RANK(CJ440,CJ434:CJ445,1)*17850625)+(RANK(K440,K434:K445,0)*274625)+(RANK(M440,M434:M445,0)*4225)+(RANK(AC440,AC434:AC445,1)*65)+RANK(C440,C434:C445,0)</f>
        <v>107387222</v>
      </c>
      <c r="CL440" s="25">
        <f>RANK(CK440,CK434:CK445,0)</f>
        <v>7</v>
      </c>
    </row>
    <row r="441" spans="1:90" x14ac:dyDescent="0.15">
      <c r="A441" s="25" t="str">
        <f>[1]DB!A441</f>
        <v>Frydkær</v>
      </c>
      <c r="B441" s="25" t="str">
        <f>[1]DB!B441</f>
        <v>Frydkær (11)</v>
      </c>
      <c r="C441" s="25">
        <f>[1]DB!C441</f>
        <v>13</v>
      </c>
      <c r="D441" s="25">
        <f t="shared" si="68"/>
        <v>4</v>
      </c>
      <c r="E441" s="25">
        <f t="shared" si="73"/>
        <v>3</v>
      </c>
      <c r="F441" s="25">
        <f>[1]DB!G441</f>
        <v>0</v>
      </c>
      <c r="G441" s="25">
        <f>IF(B6=13,DGET(A11:K75,"Dis E",U534:U535),F441)</f>
        <v>0</v>
      </c>
      <c r="H441" s="25">
        <f>[1]DB!I441</f>
        <v>0</v>
      </c>
      <c r="I441" s="25">
        <f>IF(B6=13,DGET(A11:K75,"Udm E",U534:U535),H441)</f>
        <v>0</v>
      </c>
      <c r="J441" s="25">
        <f>[1]DB!K441</f>
        <v>0</v>
      </c>
      <c r="K441" s="25">
        <f>IF(B6=13,DGET(A11:K75,"MR E",U534:U535),J441)</f>
        <v>0</v>
      </c>
      <c r="L441" s="25">
        <f>[1]DB!M441</f>
        <v>1</v>
      </c>
      <c r="M441" s="25">
        <f>IF(B6=13,DGET(A11:K75,"Res E",U534:U535),L441)</f>
        <v>1</v>
      </c>
      <c r="N441" s="25">
        <f>[1]DB!O441</f>
        <v>9</v>
      </c>
      <c r="O441" s="25">
        <f>IF(B6=13,IF(AND(G441=0,I441=0),N441+1,0),N441)</f>
        <v>10</v>
      </c>
      <c r="P441" s="25">
        <f>[1]DB!S441</f>
        <v>67</v>
      </c>
      <c r="Q441" s="25">
        <f>IF(A441="",0,DGET(A11:AF75,"Total",U534:U535))</f>
        <v>6</v>
      </c>
      <c r="R441" s="25">
        <f>IF(A441="",0,DGET(A11:AF75,"ES N",U534:U535))</f>
        <v>6</v>
      </c>
      <c r="S441" s="25">
        <f>IF(B6=13,IF(OR(G441=1,I441=1),0,P441+R441),P441)</f>
        <v>73</v>
      </c>
      <c r="T441" s="25">
        <f>[1]DB!V441</f>
        <v>57</v>
      </c>
      <c r="U441" s="25">
        <f>IF(A441="",0,DGET(A433:Q445,"Total N",U546:U547))</f>
        <v>5</v>
      </c>
      <c r="V441" s="25">
        <f>IF(B6=13,IF(OR(G441=1,I441=1),0,T441+U441),T441)</f>
        <v>62</v>
      </c>
      <c r="W441" s="25">
        <f>[1]DB!Y441</f>
        <v>23</v>
      </c>
      <c r="X441" s="25">
        <f t="shared" si="69"/>
        <v>3</v>
      </c>
      <c r="Y441" s="25">
        <f>IF(B6=13,IF(OR(G441=1,I441=1),0,W441+X441),W441)</f>
        <v>26</v>
      </c>
      <c r="Z441" s="25">
        <f>[1]DB!AC441</f>
        <v>6</v>
      </c>
      <c r="AA441" s="25">
        <f>IF(A441="",0,DGET(A11:AF75,"BU Pl.",U534:U535))</f>
        <v>52</v>
      </c>
      <c r="AB441" s="25">
        <f t="shared" si="70"/>
        <v>3386</v>
      </c>
      <c r="AC441" s="25">
        <f>IF(B6=13,RANK(AB441,AB434:AB445,1),Z441)</f>
        <v>11</v>
      </c>
      <c r="AD441" s="25">
        <f>IF(B6=13,IF(AA441&gt;DGET(A433:AC445,"BU N",U546:U547),1,IF(AA441=DGET(A433:AC445,"BU N",U546:U547),0,-1)),0)</f>
        <v>1</v>
      </c>
      <c r="AE441" s="25">
        <f>IF(B6=13,IF(OR(G441=1,I441=1),0,IF(E441=D434,R441,[1]DB!AE441)),[1]DB!AE441)</f>
        <v>8</v>
      </c>
      <c r="AF441" s="25">
        <f>IF(B6=13,IF(OR(G441=1,I441=1),0,IF(E441=D434,U441,[1]DB!AF441)),[1]DB!AF441)</f>
        <v>8</v>
      </c>
      <c r="AG441" s="25">
        <f>IF(B6=13,IF(OR(G441=1,I441=1),0,IF(E441=D434,X441,[1]DB!AG441)),[1]DB!AG441)</f>
        <v>1</v>
      </c>
      <c r="AH441" s="25">
        <f>IF(B6=13,IF(OR(G441=1,I441=1),0,IF(E441=D434,AD441,[1]DB!AH441)),[1]DB!AH441)</f>
        <v>1</v>
      </c>
      <c r="AI441" s="25">
        <f>IF(B6=13,IF(OR(G441=1,I441=1),0,IF(E441=D435,R441,[1]DB!AI441)),[1]DB!AI441)</f>
        <v>7</v>
      </c>
      <c r="AJ441" s="25">
        <f>IF(B6=13,IF(OR(G441=1,I441=1),0,IF(E441=D435,U441,[1]DB!AJ441)),[1]DB!AJ441)</f>
        <v>6</v>
      </c>
      <c r="AK441" s="25">
        <f>IF(B6=13,IF(OR(G441=1,I441=1),0,IF(E441=D435,X441,[1]DB!AK441)),[1]DB!AK441)</f>
        <v>3</v>
      </c>
      <c r="AL441" s="25">
        <f>IF(B6=13,IF(OR(G441=1,I441=1),0,IF(E441=D435,AD441,[1]DB!AL441)),[1]DB!AL441)</f>
        <v>1</v>
      </c>
      <c r="AM441" s="25">
        <f>IF(B6=13,IF(OR(G441=1,I441=1),0,IF(E441=D436,R441,[1]DB!AM441)),[1]DB!AM441)</f>
        <v>6</v>
      </c>
      <c r="AN441" s="25">
        <f>IF(B6=13,IF(OR(G441=1,I441=1),0,IF(E441=D436,U441,[1]DB!AN441)),[1]DB!AN441)</f>
        <v>5</v>
      </c>
      <c r="AO441" s="25">
        <f>IF(B6=13,IF(OR(G441=1,I441=1),0,IF(E441=D436,X441,[1]DB!AO441)),[1]DB!AO441)</f>
        <v>3</v>
      </c>
      <c r="AP441" s="25">
        <f>IF(B6=13,IF(OR(G441=1,I441=1),0,IF(E441=D436,AD441,[1]DB!AP441)),[1]DB!AP441)</f>
        <v>1</v>
      </c>
      <c r="AQ441" s="25">
        <f>IF(B6=13,IF(OR(G441=1,I441=1),0,IF(E441=D437,R441,[1]DB!AQ441)),[1]DB!AQ441)</f>
        <v>8</v>
      </c>
      <c r="AR441" s="25">
        <f>IF(B6=13,IF(OR(G441=1,I441=1),0,IF(E441=D437,U441,[1]DB!AR441)),[1]DB!AR441)</f>
        <v>8</v>
      </c>
      <c r="AS441" s="25">
        <f>IF(B6=13,IF(OR(G441=1,I441=1),0,IF(E441=D437,X441,[1]DB!AS441)),[1]DB!AS441)</f>
        <v>1</v>
      </c>
      <c r="AT441" s="25">
        <f>IF(B6=13,IF(OR(G441=1,I441=1),0,IF(E441=D437,AD441,[1]DB!AT441)),[1]DB!AT441)</f>
        <v>-1</v>
      </c>
      <c r="AU441" s="25">
        <f>IF(B6=13,IF(OR(G441=1,I441=1),0,IF(E441=D438,R441,[1]DB!AU441)),[1]DB!AU441)</f>
        <v>0</v>
      </c>
      <c r="AV441" s="25">
        <f>IF(B6=13,IF(OR(G441=1,I441=1),0,IF(E441=D438,U441,[1]DB!AV441)),[1]DB!AV441)</f>
        <v>0</v>
      </c>
      <c r="AW441" s="25">
        <f>IF(B6=13,IF(OR(G441=1,I441=1),0,IF(E441=D438,X441,[1]DB!AW441)),[1]DB!AW441)</f>
        <v>0</v>
      </c>
      <c r="AX441" s="25">
        <f>IF(B6=13,IF(OR(G441=1,I441=1),0,IF(E441=D438,AD441,[1]DB!AX441)),[1]DB!AX441)</f>
        <v>0</v>
      </c>
      <c r="AY441" s="25">
        <f>IF(B6=13,IF(OR(G441=1,I441=1),0,IF(E441=D439,R441,[1]DB!AY441)),[1]DB!AY441)</f>
        <v>8</v>
      </c>
      <c r="AZ441" s="25">
        <f>IF(B6=13,IF(OR(G441=1,I441=1),0,IF(E441=D439,U441,[1]DB!AZ441)),[1]DB!AZ441)</f>
        <v>7</v>
      </c>
      <c r="BA441" s="25">
        <f>IF(B6=13,IF(OR(G441=1,I441=1),0,IF(E441=D439,X441,[1]DB!BA441)),[1]DB!BA441)</f>
        <v>3</v>
      </c>
      <c r="BB441" s="25">
        <f>IF(B6=13,IF(OR(G441=1,I441=1),0,IF(E441=D439,AD441,[1]DB!BB441)),[1]DB!BB441)</f>
        <v>1</v>
      </c>
      <c r="BC441" s="25">
        <f>IF(B6=13,IF(OR(G441=1,I441=1),0,IF(E441=D440,R441,[1]DB!BC441)),[1]DB!BC441)</f>
        <v>6</v>
      </c>
      <c r="BD441" s="25">
        <f>IF(B6=13,IF(OR(G441=1,I441=1),0,IF(E441=D440,U441,[1]DB!BD441)),[1]DB!BD441)</f>
        <v>4</v>
      </c>
      <c r="BE441" s="25">
        <f>IF(B6=13,IF(OR(G441=1,I441=1),0,IF(E441=D440,X441,[1]DB!BE441)),[1]DB!BE441)</f>
        <v>3</v>
      </c>
      <c r="BF441" s="25">
        <f>IF(B6=13,IF(OR(G441=1,I441=1),0,IF(E441=D440,AD441,[1]DB!BF441)),[1]DB!BF441)</f>
        <v>1</v>
      </c>
      <c r="BG441" s="25">
        <f>IF(B6=13,IF(OR(G441=1,I441=1),0,IF(E441=D441,R441,[1]DB!BG441)),[1]DB!BG441)</f>
        <v>0</v>
      </c>
      <c r="BH441" s="25">
        <f>IF(B6=13,IF(OR(G441=1,I441=1),0,IF(E441=D441,U441,[1]DB!BH441)),[1]DB!BH441)</f>
        <v>0</v>
      </c>
      <c r="BI441" s="25">
        <f>IF(B6=13,IF(OR(G441=1,I441=1),0,IF(E441=D441,X441,[1]DB!BI441)),[1]DB!BI441)</f>
        <v>0</v>
      </c>
      <c r="BJ441" s="25">
        <f>IF(B6=13,IF(OR(G441=1,I441=1),0,IF(E441=D441,AD441,[1]DB!BJ441)),[1]DB!BJ441)</f>
        <v>0</v>
      </c>
      <c r="BK441" s="25">
        <f>IF(B6=13,IF(OR(G441=1,I441=1),0,IF(E441=D442,R441,[1]DB!BK441)),[1]DB!BK441)</f>
        <v>7</v>
      </c>
      <c r="BL441" s="25">
        <f>IF(B6=13,IF(OR(G441=1,I441=1),0,IF(E441=D442,U441,[1]DB!BL441)),[1]DB!BL441)</f>
        <v>6</v>
      </c>
      <c r="BM441" s="25">
        <f>IF(B6=13,IF(OR(G441=1,I441=1),0,IF(E441=D442,X441,[1]DB!BM441)),[1]DB!BM441)</f>
        <v>3</v>
      </c>
      <c r="BN441" s="25">
        <f>IF(B6=13,IF(OR(G441=1,I441=1),0,IF(E441=D442,AD441,[1]DB!BN441)),[1]DB!BN441)</f>
        <v>1</v>
      </c>
      <c r="BO441" s="25">
        <f>IF(B6=13,IF(OR(G441=1,I441=1),0,IF(E441=D443,R441,[1]DB!BO441)),[1]DB!BO441)</f>
        <v>8</v>
      </c>
      <c r="BP441" s="25">
        <f>IF(B6=13,IF(OR(G441=1,I441=1),0,IF(E441=D443,U441,[1]DB!BP441)),[1]DB!BP441)</f>
        <v>5</v>
      </c>
      <c r="BQ441" s="25">
        <f>IF(B6=13,IF(OR(G441=1,I441=1),0,IF(E441=D443,X441,[1]DB!BQ441)),[1]DB!BQ441)</f>
        <v>3</v>
      </c>
      <c r="BR441" s="25">
        <f>IF(B6=13,IF(OR(G441=1,I441=1),0,IF(E441=D443,AD441,[1]DB!BR441)),[1]DB!BR441)</f>
        <v>1</v>
      </c>
      <c r="BS441" s="25">
        <f>IF(B6=13,IF(OR(G441=1,I441=1),0,IF(E441=D444,R441,[1]DB!BS441)),[1]DB!BS441)</f>
        <v>7</v>
      </c>
      <c r="BT441" s="25">
        <f>IF(B6=13,IF(OR(G441=1,I441=1),0,IF(E441=D444,U441,[1]DB!BT441)),[1]DB!BT441)</f>
        <v>6</v>
      </c>
      <c r="BU441" s="25">
        <f>IF(B6=13,IF(OR(G441=1,I441=1),0,IF(E441=D444,X441,[1]DB!BU441)),[1]DB!BU441)</f>
        <v>3</v>
      </c>
      <c r="BV441" s="25">
        <f>IF(B6=13,IF(OR(G441=1,I441=1),0,IF(E441=D444,AD441,[1]DB!BV441)),[1]DB!BV441)</f>
        <v>1</v>
      </c>
      <c r="BW441" s="25">
        <f>IF(B6=13,IF(OR(G441=1,I441=1),0,IF(E441=D445,R441,[1]DB!BW441)),[1]DB!BW441)</f>
        <v>8</v>
      </c>
      <c r="BX441" s="25">
        <f>IF(B6=13,IF(OR(G441=1,I441=1),0,IF(E441=D445,U441,[1]DB!BX441)),[1]DB!BX441)</f>
        <v>7</v>
      </c>
      <c r="BY441" s="25">
        <f>IF(B6=13,IF(OR(G441=1,I441=1),0,IF(E441=D445,X441,[1]DB!BY441)),[1]DB!BY441)</f>
        <v>3</v>
      </c>
      <c r="BZ441" s="25">
        <f>IF(B6=13,IF(OR(G441=1,I441=1),0,IF(E441=D445,AD441,[1]DB!BZ441)),[1]DB!BZ441)</f>
        <v>1</v>
      </c>
      <c r="CA441" s="25">
        <f>(RANK(Y441,Y434:Y445,1)*169)+(RANK(S441,S434:S445,1)*13)+RANK(V441,V434:V445,0)</f>
        <v>2195</v>
      </c>
      <c r="CB441" s="25">
        <f>RANK(CA441,CA434:CA445,1)</f>
        <v>12</v>
      </c>
      <c r="CC441" s="25">
        <f>IF(CB441=CB434,AE441,0)+IF(CB441=CB435,AI441,0)+IF(CB441=CB436,AM441,0)+IF(CB441=CB437,AQ441,0)+IF(CB441=CB438,AU441,0)+IF(CB441=CB439,AY441,0)+IF(CB441=CB440,BC441,0)+IF(CB441=CB441,BG441,0)+IF(CB441=CB442,BK441,0)+IF(CB441=CB443,BO441,0)+IF(CB441=CB444,BS441,0)+IF(CB441=CB445,BW441,0)</f>
        <v>0</v>
      </c>
      <c r="CD441" s="25">
        <f>IF(CB441=CB434,AF441,0)+IF(CB441=CB435,AJ441,0)+IF(CB441=CB436,AN441,0)+IF(CB441=CB437,AR441,0)+IF(CB441=CB438,AV441,0)+IF(CB441=CB439,AZ441,0)+IF(CB441=CB440,BD441,0)+IF(CB441=CB441,BH441,0)+IF(CB441=CB442,BL441,0)+IF(CB441=CB443,BP441,0)+IF(CB441=CB444,BT441,0)+IF(CB441=CB445,BX441,0)</f>
        <v>0</v>
      </c>
      <c r="CE441" s="25">
        <f>IF(CB441=CB434,AG441,0)+IF(CB441=CB435,AK441,0)+IF(CB441=CB436,AO441,0)+IF(CB441=CB437,AS441,0)+IF(CB441=CB438,AW441,0)+IF(CB441=CB439,BA441,0)+IF(CB441=CB440,BE441,0)+IF(CB441=CB441,BI441,0)+IF(CB441=CB442,BM441,0)+IF(CB441=CB443,BQ441,0)+IF(CB441=CB444,BU441,0)+IF(CB441=CB445,BY441,0)</f>
        <v>0</v>
      </c>
      <c r="CF441" s="25">
        <f>(RANK(CE441,CE434:CE445,1)*169)+(RANK(CC441,CC434:CC445,1)*13)+RANK(CD441,CD434:CD445,0)</f>
        <v>183</v>
      </c>
      <c r="CG441" s="25">
        <f>CB441+(RANK(CF441,CF434:CF445,1)*0.01)</f>
        <v>12.01</v>
      </c>
      <c r="CH441" s="25">
        <f>IF(COUNTIF(CG434:CG445,CG441)=2,IF(CG441=CG434,1,0)+IF(CG441=CG435,2,0)+IF(CG441=CG436,3,0)+IF(CG441=CG437,4,0)+IF(CG441=CG438,5,0)+IF(CG441=CG439,6,0)+IF(CG441=CG440,7,0)+IF(CG441=CG441,8,0)+IF(CG441=CG442,9,0)+IF(CG441=CG443,10,0)+IF(CG441=CG444,11,0)+IF(CG441=CG445,12,0)-8,0)</f>
        <v>0</v>
      </c>
      <c r="CI441" s="25">
        <f t="shared" si="71"/>
        <v>0</v>
      </c>
      <c r="CJ441" s="25">
        <f t="shared" si="72"/>
        <v>12.01</v>
      </c>
      <c r="CK441" s="25">
        <f>(RANK(CJ441,CJ434:CJ445,1)*17850625)+(RANK(K441,K434:K445,0)*274625)+(RANK(M441,M434:M445,0)*4225)+(RANK(AC441,AC434:AC445,1)*65)+RANK(C441,C434:C445,0)</f>
        <v>214487074</v>
      </c>
      <c r="CL441" s="25">
        <f>RANK(CK441,CK434:CK445,0)</f>
        <v>1</v>
      </c>
    </row>
    <row r="442" spans="1:90" x14ac:dyDescent="0.15">
      <c r="A442" s="25" t="str">
        <f>[1]DB!A442</f>
        <v>Nielsen</v>
      </c>
      <c r="B442" s="25" t="str">
        <f>[1]DB!B442</f>
        <v>Nielsen (11)</v>
      </c>
      <c r="C442" s="25">
        <f>[1]DB!C442</f>
        <v>37</v>
      </c>
      <c r="D442" s="25">
        <f t="shared" si="68"/>
        <v>9</v>
      </c>
      <c r="E442" s="25">
        <f t="shared" si="73"/>
        <v>10</v>
      </c>
      <c r="F442" s="25">
        <f>[1]DB!G442</f>
        <v>0</v>
      </c>
      <c r="G442" s="25">
        <f>IF(B6=13,DGET(A11:K75,"Dis E",V534:V535),F442)</f>
        <v>0</v>
      </c>
      <c r="H442" s="25">
        <f>[1]DB!I442</f>
        <v>0</v>
      </c>
      <c r="I442" s="25">
        <f>IF(B6=13,DGET(A11:K75,"Udm E",V534:V535),H442)</f>
        <v>0</v>
      </c>
      <c r="J442" s="25">
        <f>[1]DB!K442</f>
        <v>0</v>
      </c>
      <c r="K442" s="25">
        <f>IF(B6=13,DGET(A11:K75,"MR E",V534:V535),J442)</f>
        <v>0</v>
      </c>
      <c r="L442" s="25">
        <f>[1]DB!M442</f>
        <v>0</v>
      </c>
      <c r="M442" s="25">
        <f>IF(B6=13,DGET(A11:K75,"Res E",V534:V535),L442)</f>
        <v>0</v>
      </c>
      <c r="N442" s="25">
        <f>[1]DB!O442</f>
        <v>9</v>
      </c>
      <c r="O442" s="25">
        <f>IF(B6=13,IF(AND(G442=0,I442=0),N442+1,0),N442)</f>
        <v>10</v>
      </c>
      <c r="P442" s="25">
        <f>[1]DB!S442</f>
        <v>59</v>
      </c>
      <c r="Q442" s="25">
        <f>IF(A442="",0,DGET(A11:AF75,"Total",V534:V535))</f>
        <v>6</v>
      </c>
      <c r="R442" s="25">
        <f>IF(A442="",0,DGET(A11:AF75,"ES N",V534:V535))</f>
        <v>6</v>
      </c>
      <c r="S442" s="25">
        <f>IF(B6=13,IF(OR(G442=1,I442=1),0,P442+R442),P442)</f>
        <v>65</v>
      </c>
      <c r="T442" s="25">
        <f>[1]DB!V442</f>
        <v>64</v>
      </c>
      <c r="U442" s="25">
        <f>IF(A442="",0,DGET(A433:Q445,"Total N",V546:V547))</f>
        <v>6</v>
      </c>
      <c r="V442" s="25">
        <f>IF(B6=13,IF(OR(G442=1,I442=1),0,T442+U442),T442)</f>
        <v>70</v>
      </c>
      <c r="W442" s="25">
        <f>[1]DB!Y442</f>
        <v>8</v>
      </c>
      <c r="X442" s="25">
        <f t="shared" si="69"/>
        <v>1</v>
      </c>
      <c r="Y442" s="25">
        <f>IF(B6=13,IF(OR(G442=1,I442=1),0,W442+X442),W442)</f>
        <v>9</v>
      </c>
      <c r="Z442" s="25">
        <f>[1]DB!AC442</f>
        <v>1</v>
      </c>
      <c r="AA442" s="25">
        <f>IF(A442="",0,DGET(A11:AF75,"BU Pl.",V534:V535))</f>
        <v>49</v>
      </c>
      <c r="AB442" s="25">
        <f t="shared" si="70"/>
        <v>3186</v>
      </c>
      <c r="AC442" s="25">
        <f>IF(B6=13,RANK(AB442,AB434:AB445,1),Z442)</f>
        <v>9</v>
      </c>
      <c r="AD442" s="25">
        <f>IF(B6=13,IF(AA442&gt;DGET(A433:AC445,"BU N",V546:V547),1,IF(AA442=DGET(A433:AC445,"BU N",V546:V547),0,-1)),0)</f>
        <v>-1</v>
      </c>
      <c r="AE442" s="25">
        <f>IF(B6=13,IF(OR(G442=1,I442=1),0,IF(E442=D434,R442,[1]DB!AE442)),[1]DB!AE442)</f>
        <v>4</v>
      </c>
      <c r="AF442" s="25">
        <f>IF(B6=13,IF(OR(G442=1,I442=1),0,IF(E442=D434,U442,[1]DB!AF442)),[1]DB!AF442)</f>
        <v>7</v>
      </c>
      <c r="AG442" s="25">
        <f>IF(B6=13,IF(OR(G442=1,I442=1),0,IF(E442=D434,X442,[1]DB!AG442)),[1]DB!AG442)</f>
        <v>0</v>
      </c>
      <c r="AH442" s="25">
        <f>IF(B6=13,IF(OR(G442=1,I442=1),0,IF(E442=D434,AD442,[1]DB!AH442)),[1]DB!AH442)</f>
        <v>-1</v>
      </c>
      <c r="AI442" s="25">
        <f>IF(B6=13,IF(OR(G442=1,I442=1),0,IF(E442=D435,R442,[1]DB!AI442)),[1]DB!AI442)</f>
        <v>7</v>
      </c>
      <c r="AJ442" s="25">
        <f>IF(B6=13,IF(OR(G442=1,I442=1),0,IF(E442=D435,U442,[1]DB!AJ442)),[1]DB!AJ442)</f>
        <v>9</v>
      </c>
      <c r="AK442" s="25">
        <f>IF(B6=13,IF(OR(G442=1,I442=1),0,IF(E442=D435,X442,[1]DB!AK442)),[1]DB!AK442)</f>
        <v>0</v>
      </c>
      <c r="AL442" s="25">
        <f>IF(B6=13,IF(OR(G442=1,I442=1),0,IF(E442=D435,AD442,[1]DB!AL442)),[1]DB!AL442)</f>
        <v>-1</v>
      </c>
      <c r="AM442" s="25">
        <f>IF(B6=13,IF(OR(G442=1,I442=1),0,IF(E442=D436,R442,[1]DB!AM442)),[1]DB!AM442)</f>
        <v>5</v>
      </c>
      <c r="AN442" s="25">
        <f>IF(B6=13,IF(OR(G442=1,I442=1),0,IF(E442=D436,U442,[1]DB!AN442)),[1]DB!AN442)</f>
        <v>6</v>
      </c>
      <c r="AO442" s="25">
        <f>IF(B6=13,IF(OR(G442=1,I442=1),0,IF(E442=D436,X442,[1]DB!AO442)),[1]DB!AO442)</f>
        <v>0</v>
      </c>
      <c r="AP442" s="25">
        <f>IF(B6=13,IF(OR(G442=1,I442=1),0,IF(E442=D436,AD442,[1]DB!AP442)),[1]DB!AP442)</f>
        <v>-1</v>
      </c>
      <c r="AQ442" s="25">
        <f>IF(B6=13,IF(OR(G442=1,I442=1),0,IF(E442=D437,R442,[1]DB!AQ442)),[1]DB!AQ442)</f>
        <v>8</v>
      </c>
      <c r="AR442" s="25">
        <f>IF(B6=13,IF(OR(G442=1,I442=1),0,IF(E442=D437,U442,[1]DB!AR442)),[1]DB!AR442)</f>
        <v>8</v>
      </c>
      <c r="AS442" s="25">
        <f>IF(B6=13,IF(OR(G442=1,I442=1),0,IF(E442=D437,X442,[1]DB!AS442)),[1]DB!AS442)</f>
        <v>1</v>
      </c>
      <c r="AT442" s="25">
        <f>IF(B6=13,IF(OR(G442=1,I442=1),0,IF(E442=D437,AD442,[1]DB!AT442)),[1]DB!AT442)</f>
        <v>0</v>
      </c>
      <c r="AU442" s="25">
        <f>IF(B6=13,IF(OR(G442=1,I442=1),0,IF(E442=D438,R442,[1]DB!AU442)),[1]DB!AU442)</f>
        <v>9</v>
      </c>
      <c r="AV442" s="25">
        <f>IF(B6=13,IF(OR(G442=1,I442=1),0,IF(E442=D438,U442,[1]DB!AV442)),[1]DB!AV442)</f>
        <v>7</v>
      </c>
      <c r="AW442" s="25">
        <f>IF(B6=13,IF(OR(G442=1,I442=1),0,IF(E442=D438,X442,[1]DB!AW442)),[1]DB!AW442)</f>
        <v>3</v>
      </c>
      <c r="AX442" s="25">
        <f>IF(B6=13,IF(OR(G442=1,I442=1),0,IF(E442=D438,AD442,[1]DB!AX442)),[1]DB!AX442)</f>
        <v>1</v>
      </c>
      <c r="AY442" s="25">
        <f>IF(B6=13,IF(OR(G442=1,I442=1),0,IF(E442=D439,R442,[1]DB!AY442)),[1]DB!AY442)</f>
        <v>7</v>
      </c>
      <c r="AZ442" s="25">
        <f>IF(B6=13,IF(OR(G442=1,I442=1),0,IF(E442=D439,U442,[1]DB!AZ442)),[1]DB!AZ442)</f>
        <v>6</v>
      </c>
      <c r="BA442" s="25">
        <f>IF(B6=13,IF(OR(G442=1,I442=1),0,IF(E442=D439,X442,[1]DB!BA442)),[1]DB!BA442)</f>
        <v>3</v>
      </c>
      <c r="BB442" s="25">
        <f>IF(B6=13,IF(OR(G442=1,I442=1),0,IF(E442=D439,AD442,[1]DB!BB442)),[1]DB!BB442)</f>
        <v>1</v>
      </c>
      <c r="BC442" s="25">
        <f>IF(B6=13,IF(OR(G442=1,I442=1),0,IF(E442=D440,R442,[1]DB!BC442)),[1]DB!BC442)</f>
        <v>8</v>
      </c>
      <c r="BD442" s="25">
        <f>IF(B6=13,IF(OR(G442=1,I442=1),0,IF(E442=D440,U442,[1]DB!BD442)),[1]DB!BD442)</f>
        <v>8</v>
      </c>
      <c r="BE442" s="25">
        <f>IF(B6=13,IF(OR(G442=1,I442=1),0,IF(E442=D440,X442,[1]DB!BE442)),[1]DB!BE442)</f>
        <v>1</v>
      </c>
      <c r="BF442" s="25">
        <f>IF(B6=13,IF(OR(G442=1,I442=1),0,IF(E442=D440,AD442,[1]DB!BF442)),[1]DB!BF442)</f>
        <v>0</v>
      </c>
      <c r="BG442" s="25">
        <f>IF(B6=13,IF(OR(G442=1,I442=1),0,IF(E442=D441,R442,[1]DB!BG442)),[1]DB!BG442)</f>
        <v>6</v>
      </c>
      <c r="BH442" s="25">
        <f>IF(B6=13,IF(OR(G442=1,I442=1),0,IF(E442=D441,U442,[1]DB!BH442)),[1]DB!BH442)</f>
        <v>7</v>
      </c>
      <c r="BI442" s="25">
        <f>IF(B6=13,IF(OR(G442=1,I442=1),0,IF(E442=D441,X442,[1]DB!BI442)),[1]DB!BI442)</f>
        <v>0</v>
      </c>
      <c r="BJ442" s="25">
        <f>IF(B6=13,IF(OR(G442=1,I442=1),0,IF(E442=D441,AD442,[1]DB!BJ442)),[1]DB!BJ442)</f>
        <v>-1</v>
      </c>
      <c r="BK442" s="25">
        <f>IF(B6=13,IF(OR(G442=1,I442=1),0,IF(E442=D442,R442,[1]DB!BK442)),[1]DB!BK442)</f>
        <v>0</v>
      </c>
      <c r="BL442" s="25">
        <f>IF(B6=13,IF(OR(G442=1,I442=1),0,IF(E442=D442,U442,[1]DB!BL442)),[1]DB!BL442)</f>
        <v>0</v>
      </c>
      <c r="BM442" s="25">
        <f>IF(B6=13,IF(OR(G442=1,I442=1),0,IF(E442=D442,X442,[1]DB!BM442)),[1]DB!BM442)</f>
        <v>0</v>
      </c>
      <c r="BN442" s="25">
        <f>IF(B6=13,IF(OR(G442=1,I442=1),0,IF(E442=D442,AD442,[1]DB!BN442)),[1]DB!BN442)</f>
        <v>0</v>
      </c>
      <c r="BO442" s="25">
        <f>IF(B6=13,IF(OR(G442=1,I442=1),0,IF(E442=D443,R442,[1]DB!BO442)),[1]DB!BO442)</f>
        <v>5</v>
      </c>
      <c r="BP442" s="25">
        <f>IF(B6=13,IF(OR(G442=1,I442=1),0,IF(E442=D443,U442,[1]DB!BP442)),[1]DB!BP442)</f>
        <v>6</v>
      </c>
      <c r="BQ442" s="25">
        <f>IF(B6=13,IF(OR(G442=1,I442=1),0,IF(E442=D443,X442,[1]DB!BQ442)),[1]DB!BQ442)</f>
        <v>0</v>
      </c>
      <c r="BR442" s="25">
        <f>IF(B6=13,IF(OR(G442=1,I442=1),0,IF(E442=D443,AD442,[1]DB!BR442)),[1]DB!BR442)</f>
        <v>-1</v>
      </c>
      <c r="BS442" s="25">
        <f>IF(B6=13,IF(OR(G442=1,I442=1),0,IF(E442=D444,R442,[1]DB!BS442)),[1]DB!BS442)</f>
        <v>6</v>
      </c>
      <c r="BT442" s="25">
        <f>IF(B6=13,IF(OR(G442=1,I442=1),0,IF(E442=D444,U442,[1]DB!BT442)),[1]DB!BT442)</f>
        <v>6</v>
      </c>
      <c r="BU442" s="25">
        <f>IF(B6=13,IF(OR(G442=1,I442=1),0,IF(E442=D444,X442,[1]DB!BU442)),[1]DB!BU442)</f>
        <v>1</v>
      </c>
      <c r="BV442" s="25">
        <f>IF(B6=13,IF(OR(G442=1,I442=1),0,IF(E442=D444,AD442,[1]DB!BV442)),[1]DB!BV442)</f>
        <v>-1</v>
      </c>
      <c r="BW442" s="25">
        <f>IF(B6=13,IF(OR(G442=1,I442=1),0,IF(E442=D445,R442,[1]DB!BW442)),[1]DB!BW442)</f>
        <v>0</v>
      </c>
      <c r="BX442" s="25">
        <f>IF(B6=13,IF(OR(G442=1,I442=1),0,IF(E442=D445,U442,[1]DB!BX442)),[1]DB!BX442)</f>
        <v>0</v>
      </c>
      <c r="BY442" s="25">
        <f>IF(B6=13,IF(OR(G442=1,I442=1),0,IF(E442=D445,X442,[1]DB!BY442)),[1]DB!BY442)</f>
        <v>0</v>
      </c>
      <c r="BZ442" s="25">
        <f>IF(B6=13,IF(OR(G442=1,I442=1),0,IF(E442=D445,AD442,[1]DB!BZ442)),[1]DB!BZ442)</f>
        <v>0</v>
      </c>
      <c r="CA442" s="25">
        <f>(RANK(Y442,Y434:Y445,1)*169)+(RANK(S442,S434:S445,1)*13)+RANK(V442,V434:V445,0)</f>
        <v>587</v>
      </c>
      <c r="CB442" s="25">
        <f>RANK(CA442,CA434:CA445,1)</f>
        <v>5</v>
      </c>
      <c r="CC442" s="25">
        <f>IF(CB442=CB434,AE442,0)+IF(CB442=CB435,AI442,0)+IF(CB442=CB436,AM442,0)+IF(CB442=CB437,AQ442,0)+IF(CB442=CB438,AU442,0)+IF(CB442=CB439,AY442,0)+IF(CB442=CB440,BC442,0)+IF(CB442=CB441,BG442,0)+IF(CB442=CB442,BK442,0)+IF(CB442=CB443,BO442,0)+IF(CB442=CB444,BS442,0)+IF(CB442=CB445,BW442,0)</f>
        <v>0</v>
      </c>
      <c r="CD442" s="25">
        <f>IF(CB442=CB434,AF442,0)+IF(CB442=CB435,AJ442,0)+IF(CB442=CB436,AN442,0)+IF(CB442=CB437,AR442,0)+IF(CB442=CB438,AV442,0)+IF(CB442=CB439,AZ442,0)+IF(CB442=CB440,BD442,0)+IF(CB442=CB441,BH442,0)+IF(CB442=CB442,BL442,0)+IF(CB442=CB443,BP442,0)+IF(CB442=CB444,BT442,0)+IF(CB442=CB445,BX442,0)</f>
        <v>0</v>
      </c>
      <c r="CE442" s="25">
        <f>IF(CB442=CB434,AG442,0)+IF(CB442=CB435,AK442,0)+IF(CB442=CB436,AO442,0)+IF(CB442=CB437,AS442,0)+IF(CB442=CB438,AW442,0)+IF(CB442=CB439,BA442,0)+IF(CB442=CB440,BE442,0)+IF(CB442=CB441,BI442,0)+IF(CB442=CB442,BM442,0)+IF(CB442=CB443,BQ442,0)+IF(CB442=CB444,BU442,0)+IF(CB442=CB445,BY442,0)</f>
        <v>0</v>
      </c>
      <c r="CF442" s="25">
        <f>(RANK(CE442,CE434:CE445,1)*169)+(RANK(CC442,CC434:CC445,1)*13)+RANK(CD442,CD434:CD445,0)</f>
        <v>183</v>
      </c>
      <c r="CG442" s="25">
        <f>CB442+(RANK(CF442,CF434:CF445,1)*0.01)</f>
        <v>5.01</v>
      </c>
      <c r="CH442" s="25">
        <f>IF(COUNTIF(CG434:CG445,CG442)=2,IF(CG442=CG434,1,0)+IF(CG442=CG435,2,0)+IF(CG442=CG436,3,0)+IF(CG442=CG437,4,0)+IF(CG442=CG438,5,0)+IF(CG442=CG439,6,0)+IF(CG442=CG440,7,0)+IF(CG442=CG441,8,0)+IF(CG442=CG442,9,0)+IF(CG442=CG443,10,0)+IF(CG442=CG444,11,0)+IF(CG442=CG445,12,0)-9,0)</f>
        <v>0</v>
      </c>
      <c r="CI442" s="25">
        <f t="shared" si="71"/>
        <v>0</v>
      </c>
      <c r="CJ442" s="25">
        <f t="shared" si="72"/>
        <v>5.01</v>
      </c>
      <c r="CK442" s="25">
        <f>(RANK(CJ442,CJ434:CJ445,1)*17850625)+(RANK(K442,K434:K445,0)*274625)+(RANK(M442,M434:M445,0)*4225)+(RANK(AC442,AC434:AC445,1)*65)+RANK(C442,C434:C445,0)</f>
        <v>89536791</v>
      </c>
      <c r="CL442" s="25">
        <f>RANK(CK442,CK434:CK445,0)</f>
        <v>8</v>
      </c>
    </row>
    <row r="443" spans="1:90" x14ac:dyDescent="0.15">
      <c r="A443" s="25" t="str">
        <f>[1]DB!A443</f>
        <v>Chelsea</v>
      </c>
      <c r="B443" s="25" t="str">
        <f>[1]DB!B443</f>
        <v>Chelsea (11)</v>
      </c>
      <c r="C443" s="25">
        <f>[1]DB!C443</f>
        <v>7</v>
      </c>
      <c r="D443" s="25">
        <f t="shared" si="68"/>
        <v>6</v>
      </c>
      <c r="E443" s="25">
        <f t="shared" si="73"/>
        <v>5</v>
      </c>
      <c r="F443" s="25">
        <f>[1]DB!G443</f>
        <v>0</v>
      </c>
      <c r="G443" s="25">
        <f>IF(B6=13,DGET(A11:K75,"Dis E",W534:W535),F443)</f>
        <v>0</v>
      </c>
      <c r="H443" s="25">
        <f>[1]DB!I443</f>
        <v>0</v>
      </c>
      <c r="I443" s="25">
        <f>IF(B6=13,DGET(A11:K75,"Udm E",W534:W535),H443)</f>
        <v>0</v>
      </c>
      <c r="J443" s="25">
        <f>[1]DB!K443</f>
        <v>0</v>
      </c>
      <c r="K443" s="25">
        <f>IF(B6=13,DGET(A11:K75,"MR E",W534:W535),J443)</f>
        <v>0</v>
      </c>
      <c r="L443" s="25">
        <f>[1]DB!M443</f>
        <v>0</v>
      </c>
      <c r="M443" s="25">
        <f>IF(B6=13,DGET(A11:K75,"Res E",W534:W535),L443)</f>
        <v>0</v>
      </c>
      <c r="N443" s="25">
        <f>[1]DB!O443</f>
        <v>9</v>
      </c>
      <c r="O443" s="25">
        <f>IF(B6=13,IF(AND(G443=0,I443=0),N443+1,0),N443)</f>
        <v>10</v>
      </c>
      <c r="P443" s="25">
        <f>[1]DB!S443</f>
        <v>63</v>
      </c>
      <c r="Q443" s="25">
        <f>IF(A443="",0,DGET(A11:AF75,"Total",W534:W535))</f>
        <v>4</v>
      </c>
      <c r="R443" s="25">
        <f>IF(A443="",0,DGET(A11:AF75,"ES N",W534:W535))</f>
        <v>4</v>
      </c>
      <c r="S443" s="25">
        <f>IF(B6=13,IF(OR(G443=1,I443=1),0,P443+R443),P443)</f>
        <v>67</v>
      </c>
      <c r="T443" s="25">
        <f>[1]DB!V443</f>
        <v>56</v>
      </c>
      <c r="U443" s="25">
        <f>IF(A443="",0,DGET(A433:Q445,"Total N",W546:W547))</f>
        <v>5</v>
      </c>
      <c r="V443" s="25">
        <f>IF(B6=13,IF(OR(G443=1,I443=1),0,T443+U443),T443)</f>
        <v>61</v>
      </c>
      <c r="W443" s="25">
        <f>[1]DB!Y443</f>
        <v>20</v>
      </c>
      <c r="X443" s="25">
        <f t="shared" si="69"/>
        <v>0</v>
      </c>
      <c r="Y443" s="25">
        <f>IF(B6=13,IF(OR(G443=1,I443=1),0,W443+X443),W443)</f>
        <v>20</v>
      </c>
      <c r="Z443" s="25">
        <f>[1]DB!AC443</f>
        <v>9</v>
      </c>
      <c r="AA443" s="25">
        <f>IF(A443="",0,DGET(A11:AF75,"BU Pl.",W534:W535))</f>
        <v>23</v>
      </c>
      <c r="AB443" s="25">
        <f t="shared" si="70"/>
        <v>1504</v>
      </c>
      <c r="AC443" s="25">
        <f>IF(B6=13,RANK(AB443,AB434:AB445,1),Z443)</f>
        <v>2</v>
      </c>
      <c r="AD443" s="25">
        <f>IF(B6=13,IF(AA443&gt;DGET(A433:AC445,"BU N",W546:W547),1,IF(AA443=DGET(A433:AC445,"BU N",W546:W547),0,-1)),0)</f>
        <v>-1</v>
      </c>
      <c r="AE443" s="25">
        <f>IF(B6=13,IF(OR(G443=1,I443=1),0,IF(E443=D434,R443,[1]DB!AE443)),[1]DB!AE443)</f>
        <v>7</v>
      </c>
      <c r="AF443" s="25">
        <f>IF(B6=13,IF(OR(G443=1,I443=1),0,IF(E443=D434,U443,[1]DB!AF443)),[1]DB!AF443)</f>
        <v>7</v>
      </c>
      <c r="AG443" s="25">
        <f>IF(B6=13,IF(OR(G443=1,I443=1),0,IF(E443=D434,X443,[1]DB!AG443)),[1]DB!AG443)</f>
        <v>1</v>
      </c>
      <c r="AH443" s="25">
        <f>IF(B6=13,IF(OR(G443=1,I443=1),0,IF(E443=D434,AD443,[1]DB!AH443)),[1]DB!AH443)</f>
        <v>-1</v>
      </c>
      <c r="AI443" s="25">
        <f>IF(B6=13,IF(OR(G443=1,I443=1),0,IF(E443=D435,R443,[1]DB!AI443)),[1]DB!AI443)</f>
        <v>7</v>
      </c>
      <c r="AJ443" s="25">
        <f>IF(B6=13,IF(OR(G443=1,I443=1),0,IF(E443=D435,U443,[1]DB!AJ443)),[1]DB!AJ443)</f>
        <v>7</v>
      </c>
      <c r="AK443" s="25">
        <f>IF(B6=13,IF(OR(G443=1,I443=1),0,IF(E443=D435,X443,[1]DB!AK443)),[1]DB!AK443)</f>
        <v>1</v>
      </c>
      <c r="AL443" s="25">
        <f>IF(B6=13,IF(OR(G443=1,I443=1),0,IF(E443=D435,AD443,[1]DB!AL443)),[1]DB!AL443)</f>
        <v>1</v>
      </c>
      <c r="AM443" s="25">
        <f>IF(B6=13,IF(OR(G443=1,I443=1),0,IF(E443=D436,R443,[1]DB!AM443)),[1]DB!AM443)</f>
        <v>9</v>
      </c>
      <c r="AN443" s="25">
        <f>IF(B6=13,IF(OR(G443=1,I443=1),0,IF(E443=D436,U443,[1]DB!AN443)),[1]DB!AN443)</f>
        <v>8</v>
      </c>
      <c r="AO443" s="25">
        <f>IF(B6=13,IF(OR(G443=1,I443=1),0,IF(E443=D436,X443,[1]DB!AO443)),[1]DB!AO443)</f>
        <v>3</v>
      </c>
      <c r="AP443" s="25">
        <f>IF(B6=13,IF(OR(G443=1,I443=1),0,IF(E443=D436,AD443,[1]DB!AP443)),[1]DB!AP443)</f>
        <v>1</v>
      </c>
      <c r="AQ443" s="25">
        <f>IF(B6=13,IF(OR(G443=1,I443=1),0,IF(E443=D437,R443,[1]DB!AQ443)),[1]DB!AQ443)</f>
        <v>7</v>
      </c>
      <c r="AR443" s="25">
        <f>IF(B6=13,IF(OR(G443=1,I443=1),0,IF(E443=D437,U443,[1]DB!AR443)),[1]DB!AR443)</f>
        <v>6</v>
      </c>
      <c r="AS443" s="25">
        <f>IF(B6=13,IF(OR(G443=1,I443=1),0,IF(E443=D437,X443,[1]DB!AS443)),[1]DB!AS443)</f>
        <v>3</v>
      </c>
      <c r="AT443" s="25">
        <f>IF(B6=13,IF(OR(G443=1,I443=1),0,IF(E443=D437,AD443,[1]DB!AT443)),[1]DB!AT443)</f>
        <v>1</v>
      </c>
      <c r="AU443" s="25">
        <f>IF(B6=13,IF(OR(G443=1,I443=1),0,IF(E443=D438,R443,[1]DB!AU443)),[1]DB!AU443)</f>
        <v>4</v>
      </c>
      <c r="AV443" s="25">
        <f>IF(B6=13,IF(OR(G443=1,I443=1),0,IF(E443=D438,U443,[1]DB!AV443)),[1]DB!AV443)</f>
        <v>5</v>
      </c>
      <c r="AW443" s="25">
        <f>IF(B6=13,IF(OR(G443=1,I443=1),0,IF(E443=D438,X443,[1]DB!AW443)),[1]DB!AW443)</f>
        <v>0</v>
      </c>
      <c r="AX443" s="25">
        <f>IF(B6=13,IF(OR(G443=1,I443=1),0,IF(E443=D438,AD443,[1]DB!AX443)),[1]DB!AX443)</f>
        <v>-1</v>
      </c>
      <c r="AY443" s="25">
        <f>IF(B6=13,IF(OR(G443=1,I443=1),0,IF(E443=D439,R443,[1]DB!AY443)),[1]DB!AY443)</f>
        <v>7</v>
      </c>
      <c r="AZ443" s="25">
        <f>IF(B6=13,IF(OR(G443=1,I443=1),0,IF(E443=D439,U443,[1]DB!AZ443)),[1]DB!AZ443)</f>
        <v>6</v>
      </c>
      <c r="BA443" s="25">
        <f>IF(B6=13,IF(OR(G443=1,I443=1),0,IF(E443=D439,X443,[1]DB!BA443)),[1]DB!BA443)</f>
        <v>3</v>
      </c>
      <c r="BB443" s="25">
        <f>IF(B6=13,IF(OR(G443=1,I443=1),0,IF(E443=D439,AD443,[1]DB!BB443)),[1]DB!BB443)</f>
        <v>1</v>
      </c>
      <c r="BC443" s="25">
        <f>IF(B6=13,IF(OR(G443=1,I443=1),0,IF(E443=D440,R443,[1]DB!BC443)),[1]DB!BC443)</f>
        <v>0</v>
      </c>
      <c r="BD443" s="25">
        <f>IF(B6=13,IF(OR(G443=1,I443=1),0,IF(E443=D440,U443,[1]DB!BD443)),[1]DB!BD443)</f>
        <v>0</v>
      </c>
      <c r="BE443" s="25">
        <f>IF(B6=13,IF(OR(G443=1,I443=1),0,IF(E443=D440,X443,[1]DB!BE443)),[1]DB!BE443)</f>
        <v>0</v>
      </c>
      <c r="BF443" s="25">
        <f>IF(B6=13,IF(OR(G443=1,I443=1),0,IF(E443=D440,AD443,[1]DB!BF443)),[1]DB!BF443)</f>
        <v>0</v>
      </c>
      <c r="BG443" s="25">
        <f>IF(B6=13,IF(OR(G443=1,I443=1),0,IF(E443=D441,R443,[1]DB!BG443)),[1]DB!BG443)</f>
        <v>5</v>
      </c>
      <c r="BH443" s="25">
        <f>IF(B6=13,IF(OR(G443=1,I443=1),0,IF(E443=D441,U443,[1]DB!BH443)),[1]DB!BH443)</f>
        <v>8</v>
      </c>
      <c r="BI443" s="25">
        <f>IF(B6=13,IF(OR(G443=1,I443=1),0,IF(E443=D441,X443,[1]DB!BI443)),[1]DB!BI443)</f>
        <v>0</v>
      </c>
      <c r="BJ443" s="25">
        <f>IF(B6=13,IF(OR(G443=1,I443=1),0,IF(E443=D441,AD443,[1]DB!BJ443)),[1]DB!BJ443)</f>
        <v>-1</v>
      </c>
      <c r="BK443" s="25">
        <f>IF(B6=13,IF(OR(G443=1,I443=1),0,IF(E443=D442,R443,[1]DB!BK443)),[1]DB!BK443)</f>
        <v>6</v>
      </c>
      <c r="BL443" s="25">
        <f>IF(B6=13,IF(OR(G443=1,I443=1),0,IF(E443=D442,U443,[1]DB!BL443)),[1]DB!BL443)</f>
        <v>5</v>
      </c>
      <c r="BM443" s="25">
        <f>IF(B6=13,IF(OR(G443=1,I443=1),0,IF(E443=D442,X443,[1]DB!BM443)),[1]DB!BM443)</f>
        <v>3</v>
      </c>
      <c r="BN443" s="25">
        <f>IF(B6=13,IF(OR(G443=1,I443=1),0,IF(E443=D442,AD443,[1]DB!BN443)),[1]DB!BN443)</f>
        <v>1</v>
      </c>
      <c r="BO443" s="25">
        <f>IF(B6=13,IF(OR(G443=1,I443=1),0,IF(E443=D443,R443,[1]DB!BO443)),[1]DB!BO443)</f>
        <v>0</v>
      </c>
      <c r="BP443" s="25">
        <f>IF(B6=13,IF(OR(G443=1,I443=1),0,IF(E443=D443,U443,[1]DB!BP443)),[1]DB!BP443)</f>
        <v>0</v>
      </c>
      <c r="BQ443" s="25">
        <f>IF(B6=13,IF(OR(G443=1,I443=1),0,IF(E443=D443,X443,[1]DB!BQ443)),[1]DB!BQ443)</f>
        <v>0</v>
      </c>
      <c r="BR443" s="25">
        <f>IF(B6=13,IF(OR(G443=1,I443=1),0,IF(E443=D443,AD443,[1]DB!BR443)),[1]DB!BR443)</f>
        <v>0</v>
      </c>
      <c r="BS443" s="25">
        <f>IF(B6=13,IF(OR(G443=1,I443=1),0,IF(E443=D444,R443,[1]DB!BS443)),[1]DB!BS443)</f>
        <v>8</v>
      </c>
      <c r="BT443" s="25">
        <f>IF(B6=13,IF(OR(G443=1,I443=1),0,IF(E443=D444,U443,[1]DB!BT443)),[1]DB!BT443)</f>
        <v>6</v>
      </c>
      <c r="BU443" s="25">
        <f>IF(B6=13,IF(OR(G443=1,I443=1),0,IF(E443=D444,X443,[1]DB!BU443)),[1]DB!BU443)</f>
        <v>3</v>
      </c>
      <c r="BV443" s="25">
        <f>IF(B6=13,IF(OR(G443=1,I443=1),0,IF(E443=D444,AD443,[1]DB!BV443)),[1]DB!BV443)</f>
        <v>1</v>
      </c>
      <c r="BW443" s="25">
        <f>IF(B6=13,IF(OR(G443=1,I443=1),0,IF(E443=D445,R443,[1]DB!BW443)),[1]DB!BW443)</f>
        <v>7</v>
      </c>
      <c r="BX443" s="25">
        <f>IF(B6=13,IF(OR(G443=1,I443=1),0,IF(E443=D445,U443,[1]DB!BX443)),[1]DB!BX443)</f>
        <v>3</v>
      </c>
      <c r="BY443" s="25">
        <f>IF(B6=13,IF(OR(G443=1,I443=1),0,IF(E443=D445,X443,[1]DB!BY443)),[1]DB!BY443)</f>
        <v>3</v>
      </c>
      <c r="BZ443" s="25">
        <f>IF(B6=13,IF(OR(G443=1,I443=1),0,IF(E443=D445,AD443,[1]DB!BZ443)),[1]DB!BZ443)</f>
        <v>1</v>
      </c>
      <c r="CA443" s="25">
        <f>(RANK(Y443,Y434:Y445,1)*169)+(RANK(S443,S434:S445,1)*13)+RANK(V443,V434:V445,0)</f>
        <v>1975</v>
      </c>
      <c r="CB443" s="25">
        <f>RANK(CA443,CA434:CA445,1)</f>
        <v>11</v>
      </c>
      <c r="CC443" s="25">
        <f>IF(CB443=CB434,AE443,0)+IF(CB443=CB435,AI443,0)+IF(CB443=CB436,AM443,0)+IF(CB443=CB437,AQ443,0)+IF(CB443=CB438,AU443,0)+IF(CB443=CB439,AY443,0)+IF(CB443=CB440,BC443,0)+IF(CB443=CB441,BG443,0)+IF(CB443=CB442,BK443,0)+IF(CB443=CB443,BO443,0)+IF(CB443=CB444,BS443,0)+IF(CB443=CB445,BW443,0)</f>
        <v>0</v>
      </c>
      <c r="CD443" s="25">
        <f>IF(CB443=CB434,AF443,0)+IF(CB443=CB435,AJ443,0)+IF(CB443=CB436,AN443,0)+IF(CB443=CB437,AR443,0)+IF(CB443=CB438,AV443,0)+IF(CB443=CB439,AZ443,0)+IF(CB443=CB440,BD443,0)+IF(CB443=CB441,BH443,0)+IF(CB443=CB442,BL443,0)+IF(CB443=CB443,BP443,0)+IF(CB443=CB444,BT443,0)+IF(CB443=CB445,BX443,0)</f>
        <v>0</v>
      </c>
      <c r="CE443" s="25">
        <f>IF(CB443=CB434,AG443,0)+IF(CB443=CB435,AK443,0)+IF(CB443=CB436,AO443,0)+IF(CB443=CB437,AS443,0)+IF(CB443=CB438,AW443,0)+IF(CB443=CB439,BA443,0)+IF(CB443=CB440,BE443,0)+IF(CB443=CB441,BI443,0)+IF(CB443=CB442,BM443,0)+IF(CB443=CB443,BQ443,0)+IF(CB443=CB444,BU443,0)+IF(CB443=CB445,BY443,0)</f>
        <v>0</v>
      </c>
      <c r="CF443" s="25">
        <f>(RANK(CE443,CE434:CE445,1)*169)+(RANK(CC443,CC434:CC445,1)*13)+RANK(CD443,CD434:CD445,0)</f>
        <v>183</v>
      </c>
      <c r="CG443" s="25">
        <f>CB443+(RANK(CF443,CF434:CF445,1)*0.01)</f>
        <v>11.01</v>
      </c>
      <c r="CH443" s="25">
        <f>IF(COUNTIF(CG434:CG445,CG443)=2,IF(CG443=CG434,1,0)+IF(CG443=CG435,2,0)+IF(CG443=CG436,3,0)+IF(CG443=CG437,4,0)+IF(CG443=CG438,5,0)+IF(CG443=CG439,6,0)+IF(CG443=CG440,7,0)+IF(CG443=CG441,8,0)+IF(CG443=CG442,9,0)+IF(CG443=CG443,10,0)+IF(CG443=CG444,11,0)+IF(CG443=CG445,12,0)-10,0)</f>
        <v>0</v>
      </c>
      <c r="CI443" s="25">
        <f t="shared" si="71"/>
        <v>0</v>
      </c>
      <c r="CJ443" s="25">
        <f t="shared" si="72"/>
        <v>11.01</v>
      </c>
      <c r="CK443" s="25">
        <f>(RANK(CJ443,CJ434:CJ445,1)*17850625)+(RANK(K443,K434:K445,0)*274625)+(RANK(M443,M434:M445,0)*4225)+(RANK(AC443,AC434:AC445,1)*65)+RANK(C443,C434:C445,0)</f>
        <v>196640091</v>
      </c>
      <c r="CL443" s="25">
        <f>RANK(CK443,CK434:CK445,0)</f>
        <v>2</v>
      </c>
    </row>
    <row r="444" spans="1:90" x14ac:dyDescent="0.15">
      <c r="A444" s="25" t="str">
        <f>[1]DB!A444</f>
        <v>Far</v>
      </c>
      <c r="B444" s="25" t="str">
        <f>[1]DB!B444</f>
        <v>Far (11)</v>
      </c>
      <c r="C444" s="25">
        <f>[1]DB!C444</f>
        <v>10</v>
      </c>
      <c r="D444" s="25">
        <f t="shared" si="68"/>
        <v>10</v>
      </c>
      <c r="E444" s="25">
        <f t="shared" si="73"/>
        <v>9</v>
      </c>
      <c r="F444" s="25">
        <f>[1]DB!G444</f>
        <v>0</v>
      </c>
      <c r="G444" s="25">
        <f>IF(B6=13,DGET(A11:K75,"Dis E",X534:X535),F444)</f>
        <v>0</v>
      </c>
      <c r="H444" s="25">
        <f>[1]DB!I444</f>
        <v>0</v>
      </c>
      <c r="I444" s="25">
        <f>IF(B6=13,DGET(A11:K75,"Udm E",X534:X535),H444)</f>
        <v>0</v>
      </c>
      <c r="J444" s="25">
        <f>[1]DB!K444</f>
        <v>0</v>
      </c>
      <c r="K444" s="25">
        <f>IF(B6=13,DGET(A11:K75,"MR E",X534:X535),J444)</f>
        <v>0</v>
      </c>
      <c r="L444" s="25">
        <f>[1]DB!M444</f>
        <v>0</v>
      </c>
      <c r="M444" s="25">
        <f>IF(B6=13,DGET(A11:K75,"Res E",X534:X535),L444)</f>
        <v>0</v>
      </c>
      <c r="N444" s="25">
        <f>[1]DB!O444</f>
        <v>9</v>
      </c>
      <c r="O444" s="25">
        <f>IF(B6=13,IF(AND(G444=0,I444=0),N444+1,0),N444)</f>
        <v>10</v>
      </c>
      <c r="P444" s="25">
        <f>[1]DB!S444</f>
        <v>63</v>
      </c>
      <c r="Q444" s="25">
        <f>IF(A444="",0,DGET(A11:AF75,"Total",X534:X535))</f>
        <v>6</v>
      </c>
      <c r="R444" s="25">
        <f>IF(A444="",0,DGET(A11:AF75,"ES N",X534:X535))</f>
        <v>6</v>
      </c>
      <c r="S444" s="25">
        <f>IF(B6=13,IF(OR(G444=1,I444=1),0,P444+R444),P444)</f>
        <v>69</v>
      </c>
      <c r="T444" s="25">
        <f>[1]DB!V444</f>
        <v>60</v>
      </c>
      <c r="U444" s="25">
        <f>IF(A444="",0,DGET(A433:Q445,"Total N",X546:X547))</f>
        <v>6</v>
      </c>
      <c r="V444" s="25">
        <f>IF(B6=13,IF(OR(G444=1,I444=1),0,T444+U444),T444)</f>
        <v>66</v>
      </c>
      <c r="W444" s="25">
        <f>[1]DB!Y444</f>
        <v>15</v>
      </c>
      <c r="X444" s="25">
        <f t="shared" si="69"/>
        <v>1</v>
      </c>
      <c r="Y444" s="25">
        <f>IF(B6=13,IF(OR(G444=1,I444=1),0,W444+X444),W444)</f>
        <v>16</v>
      </c>
      <c r="Z444" s="25">
        <f>[1]DB!AC444</f>
        <v>10</v>
      </c>
      <c r="AA444" s="25">
        <f>IF(A444="",0,DGET(A11:AF75,"BU Pl.",X534:X535))</f>
        <v>52</v>
      </c>
      <c r="AB444" s="25">
        <f t="shared" si="70"/>
        <v>3390</v>
      </c>
      <c r="AC444" s="25">
        <f>IF(B6=13,RANK(AB444,AB434:AB445,1),Z444)</f>
        <v>12</v>
      </c>
      <c r="AD444" s="25">
        <f>IF(B6=13,IF(AA444&gt;DGET(A433:AC445,"BU N",X546:X547),1,IF(AA444=DGET(A433:AC445,"BU N",X546:X547),0,-1)),0)</f>
        <v>1</v>
      </c>
      <c r="AE444" s="25">
        <f>IF(B6=13,IF(OR(G444=1,I444=1),0,IF(E444=D434,R444,[1]DB!AE444)),[1]DB!AE444)</f>
        <v>7</v>
      </c>
      <c r="AF444" s="25">
        <f>IF(B6=13,IF(OR(G444=1,I444=1),0,IF(E444=D434,U444,[1]DB!AF444)),[1]DB!AF444)</f>
        <v>5</v>
      </c>
      <c r="AG444" s="25">
        <f>IF(B6=13,IF(OR(G444=1,I444=1),0,IF(E444=D434,X444,[1]DB!AG444)),[1]DB!AG444)</f>
        <v>3</v>
      </c>
      <c r="AH444" s="25">
        <f>IF(B6=13,IF(OR(G444=1,I444=1),0,IF(E444=D434,AD444,[1]DB!AH444)),[1]DB!AH444)</f>
        <v>1</v>
      </c>
      <c r="AI444" s="25">
        <f>IF(B6=13,IF(OR(G444=1,I444=1),0,IF(E444=D435,R444,[1]DB!AI444)),[1]DB!AI444)</f>
        <v>0</v>
      </c>
      <c r="AJ444" s="25">
        <f>IF(B6=13,IF(OR(G444=1,I444=1),0,IF(E444=D435,U444,[1]DB!AJ444)),[1]DB!AJ444)</f>
        <v>0</v>
      </c>
      <c r="AK444" s="25">
        <f>IF(B6=13,IF(OR(G444=1,I444=1),0,IF(E444=D435,X444,[1]DB!AK444)),[1]DB!AK444)</f>
        <v>0</v>
      </c>
      <c r="AL444" s="25">
        <f>IF(B6=13,IF(OR(G444=1,I444=1),0,IF(E444=D435,AD444,[1]DB!AL444)),[1]DB!AL444)</f>
        <v>0</v>
      </c>
      <c r="AM444" s="25">
        <f>IF(B6=13,IF(OR(G444=1,I444=1),0,IF(E444=D436,R444,[1]DB!AM444)),[1]DB!AM444)</f>
        <v>7</v>
      </c>
      <c r="AN444" s="25">
        <f>IF(B6=13,IF(OR(G444=1,I444=1),0,IF(E444=D436,U444,[1]DB!AN444)),[1]DB!AN444)</f>
        <v>5</v>
      </c>
      <c r="AO444" s="25">
        <f>IF(B6=13,IF(OR(G444=1,I444=1),0,IF(E444=D436,X444,[1]DB!AO444)),[1]DB!AO444)</f>
        <v>3</v>
      </c>
      <c r="AP444" s="25">
        <f>IF(B6=13,IF(OR(G444=1,I444=1),0,IF(E444=D436,AD444,[1]DB!AP444)),[1]DB!AP444)</f>
        <v>1</v>
      </c>
      <c r="AQ444" s="25">
        <f>IF(B6=13,IF(OR(G444=1,I444=1),0,IF(E444=D437,R444,[1]DB!AQ444)),[1]DB!AQ444)</f>
        <v>6</v>
      </c>
      <c r="AR444" s="25">
        <f>IF(B6=13,IF(OR(G444=1,I444=1),0,IF(E444=D437,U444,[1]DB!AR444)),[1]DB!AR444)</f>
        <v>6</v>
      </c>
      <c r="AS444" s="25">
        <f>IF(B6=13,IF(OR(G444=1,I444=1),0,IF(E444=D437,X444,[1]DB!AS444)),[1]DB!AS444)</f>
        <v>1</v>
      </c>
      <c r="AT444" s="25">
        <f>IF(B6=13,IF(OR(G444=1,I444=1),0,IF(E444=D437,AD444,[1]DB!AT444)),[1]DB!AT444)</f>
        <v>-1</v>
      </c>
      <c r="AU444" s="25">
        <f>IF(B6=13,IF(OR(G444=1,I444=1),0,IF(E444=D438,R444,[1]DB!AU444)),[1]DB!AU444)</f>
        <v>8</v>
      </c>
      <c r="AV444" s="25">
        <f>IF(B6=13,IF(OR(G444=1,I444=1),0,IF(E444=D438,U444,[1]DB!AV444)),[1]DB!AV444)</f>
        <v>8</v>
      </c>
      <c r="AW444" s="25">
        <f>IF(B6=13,IF(OR(G444=1,I444=1),0,IF(E444=D438,X444,[1]DB!AW444)),[1]DB!AW444)</f>
        <v>1</v>
      </c>
      <c r="AX444" s="25">
        <f>IF(B6=13,IF(OR(G444=1,I444=1),0,IF(E444=D438,AD444,[1]DB!AX444)),[1]DB!AX444)</f>
        <v>1</v>
      </c>
      <c r="AY444" s="25">
        <f>IF(B6=13,IF(OR(G444=1,I444=1),0,IF(E444=D439,R444,[1]DB!AY444)),[1]DB!AY444)</f>
        <v>8</v>
      </c>
      <c r="AZ444" s="25">
        <f>IF(B6=13,IF(OR(G444=1,I444=1),0,IF(E444=D439,U444,[1]DB!AZ444)),[1]DB!AZ444)</f>
        <v>8</v>
      </c>
      <c r="BA444" s="25">
        <f>IF(B6=13,IF(OR(G444=1,I444=1),0,IF(E444=D439,X444,[1]DB!BA444)),[1]DB!BA444)</f>
        <v>1</v>
      </c>
      <c r="BB444" s="25">
        <f>IF(B6=13,IF(OR(G444=1,I444=1),0,IF(E444=D439,AD444,[1]DB!BB444)),[1]DB!BB444)</f>
        <v>0</v>
      </c>
      <c r="BC444" s="25">
        <f>IF(B6=13,IF(OR(G444=1,I444=1),0,IF(E444=D440,R444,[1]DB!BC444)),[1]DB!BC444)</f>
        <v>9</v>
      </c>
      <c r="BD444" s="25">
        <f>IF(B6=13,IF(OR(G444=1,I444=1),0,IF(E444=D440,U444,[1]DB!BD444)),[1]DB!BD444)</f>
        <v>8</v>
      </c>
      <c r="BE444" s="25">
        <f>IF(B6=13,IF(OR(G444=1,I444=1),0,IF(E444=D440,X444,[1]DB!BE444)),[1]DB!BE444)</f>
        <v>3</v>
      </c>
      <c r="BF444" s="25">
        <f>IF(B6=13,IF(OR(G444=1,I444=1),0,IF(E444=D440,AD444,[1]DB!BF444)),[1]DB!BF444)</f>
        <v>1</v>
      </c>
      <c r="BG444" s="25">
        <f>IF(B6=13,IF(OR(G444=1,I444=1),0,IF(E444=D441,R444,[1]DB!BG444)),[1]DB!BG444)</f>
        <v>6</v>
      </c>
      <c r="BH444" s="25">
        <f>IF(B6=13,IF(OR(G444=1,I444=1),0,IF(E444=D441,U444,[1]DB!BH444)),[1]DB!BH444)</f>
        <v>7</v>
      </c>
      <c r="BI444" s="25">
        <f>IF(B6=13,IF(OR(G444=1,I444=1),0,IF(E444=D441,X444,[1]DB!BI444)),[1]DB!BI444)</f>
        <v>0</v>
      </c>
      <c r="BJ444" s="25">
        <f>IF(B6=13,IF(OR(G444=1,I444=1),0,IF(E444=D441,AD444,[1]DB!BJ444)),[1]DB!BJ444)</f>
        <v>-1</v>
      </c>
      <c r="BK444" s="25">
        <f>IF(B6=13,IF(OR(G444=1,I444=1),0,IF(E444=D442,R444,[1]DB!BK444)),[1]DB!BK444)</f>
        <v>6</v>
      </c>
      <c r="BL444" s="25">
        <f>IF(B6=13,IF(OR(G444=1,I444=1),0,IF(E444=D442,U444,[1]DB!BL444)),[1]DB!BL444)</f>
        <v>6</v>
      </c>
      <c r="BM444" s="25">
        <f>IF(B6=13,IF(OR(G444=1,I444=1),0,IF(E444=D442,X444,[1]DB!BM444)),[1]DB!BM444)</f>
        <v>1</v>
      </c>
      <c r="BN444" s="25">
        <f>IF(B6=13,IF(OR(G444=1,I444=1),0,IF(E444=D442,AD444,[1]DB!BN444)),[1]DB!BN444)</f>
        <v>1</v>
      </c>
      <c r="BO444" s="25">
        <f>IF(B6=13,IF(OR(G444=1,I444=1),0,IF(E444=D443,R444,[1]DB!BO444)),[1]DB!BO444)</f>
        <v>6</v>
      </c>
      <c r="BP444" s="25">
        <f>IF(B6=13,IF(OR(G444=1,I444=1),0,IF(E444=D443,U444,[1]DB!BP444)),[1]DB!BP444)</f>
        <v>8</v>
      </c>
      <c r="BQ444" s="25">
        <f>IF(B6=13,IF(OR(G444=1,I444=1),0,IF(E444=D443,X444,[1]DB!BQ444)),[1]DB!BQ444)</f>
        <v>0</v>
      </c>
      <c r="BR444" s="25">
        <f>IF(B6=13,IF(OR(G444=1,I444=1),0,IF(E444=D443,AD444,[1]DB!BR444)),[1]DB!BR444)</f>
        <v>-1</v>
      </c>
      <c r="BS444" s="25">
        <f>IF(B6=13,IF(OR(G444=1,I444=1),0,IF(E444=D444,R444,[1]DB!BS444)),[1]DB!BS444)</f>
        <v>0</v>
      </c>
      <c r="BT444" s="25">
        <f>IF(B6=13,IF(OR(G444=1,I444=1),0,IF(E444=D444,U444,[1]DB!BT444)),[1]DB!BT444)</f>
        <v>0</v>
      </c>
      <c r="BU444" s="25">
        <f>IF(B6=13,IF(OR(G444=1,I444=1),0,IF(E444=D444,X444,[1]DB!BU444)),[1]DB!BU444)</f>
        <v>0</v>
      </c>
      <c r="BV444" s="25">
        <f>IF(B6=13,IF(OR(G444=1,I444=1),0,IF(E444=D444,AD444,[1]DB!BV444)),[1]DB!BV444)</f>
        <v>0</v>
      </c>
      <c r="BW444" s="25">
        <f>IF(B6=13,IF(OR(G444=1,I444=1),0,IF(E444=D445,R444,[1]DB!BW444)),[1]DB!BW444)</f>
        <v>6</v>
      </c>
      <c r="BX444" s="25">
        <f>IF(B6=13,IF(OR(G444=1,I444=1),0,IF(E444=D445,U444,[1]DB!BX444)),[1]DB!BX444)</f>
        <v>5</v>
      </c>
      <c r="BY444" s="25">
        <f>IF(B6=13,IF(OR(G444=1,I444=1),0,IF(E444=D445,X444,[1]DB!BY444)),[1]DB!BY444)</f>
        <v>3</v>
      </c>
      <c r="BZ444" s="25">
        <f>IF(B6=13,IF(OR(G444=1,I444=1),0,IF(E444=D445,AD444,[1]DB!BZ444)),[1]DB!BZ444)</f>
        <v>1</v>
      </c>
      <c r="CA444" s="25">
        <f>(RANK(Y444,Y434:Y445,1)*169)+(RANK(S444,S434:S445,1)*13)+RANK(V444,V434:V445,0)</f>
        <v>1838</v>
      </c>
      <c r="CB444" s="25">
        <f>RANK(CA444,CA434:CA445,1)</f>
        <v>10</v>
      </c>
      <c r="CC444" s="25">
        <f>IF(CB444=CB434,AE444,0)+IF(CB444=CB435,AI444,0)+IF(CB444=CB436,AM444,0)+IF(CB444=CB437,AQ444,0)+IF(CB444=CB438,AU444,0)+IF(CB444=CB439,AY444,0)+IF(CB444=CB440,BC444,0)+IF(CB444=CB441,BG444,0)+IF(CB444=CB442,BK444,0)+IF(CB444=CB443,BO444,0)+IF(CB444=CB444,BS444,0)+IF(CB444=CB445,BW444,0)</f>
        <v>0</v>
      </c>
      <c r="CD444" s="25">
        <f>IF(CB444=CB434,AF444,0)+IF(CB444=CB435,AJ444,0)+IF(CB444=CB436,AN444,0)+IF(CB444=CB437,AR444,0)+IF(CB444=CB438,AV444,0)+IF(CB444=CB439,AZ444,0)+IF(CB444=CB440,BD444,0)+IF(CB444=CB441,BH444,0)+IF(CB444=CB442,BL444,0)+IF(CB444=CB443,BP444,0)+IF(CB444=CB444,BT444,0)+IF(CB444=CB445,BX444,0)</f>
        <v>0</v>
      </c>
      <c r="CE444" s="25">
        <f>IF(CB444=CB434,AG444,0)+IF(CB444=CB435,AK444,0)+IF(CB444=CB436,AO444,0)+IF(CB444=CB437,AS444,0)+IF(CB444=CB438,AW444,0)+IF(CB444=CB439,BA444,0)+IF(CB444=CB440,BE444,0)+IF(CB444=CB441,BI444,0)+IF(CB444=CB442,BM444,0)+IF(CB444=CB443,BQ444,0)+IF(CB444=CB444,BU444,0)+IF(CB444=CB445,BY444,0)</f>
        <v>0</v>
      </c>
      <c r="CF444" s="25">
        <f>(RANK(CE444,CE434:CE445,1)*169)+(RANK(CC444,CC434:CC445,1)*13)+RANK(CD444,CD434:CD445,0)</f>
        <v>183</v>
      </c>
      <c r="CG444" s="25">
        <f>CB444+(RANK(CF444,CF434:CF445,1)*0.01)</f>
        <v>10.01</v>
      </c>
      <c r="CH444" s="25">
        <f>IF(COUNTIF(CG434:CG445,CG444)=2,IF(CG444=CG434,1,0)+IF(CG444=CG435,2,0)+IF(CG444=CG436,3,0)+IF(CG444=CG437,4,0)+IF(CG444=CG438,5,0)+IF(CG444=CG439,6,0)+IF(CG444=CG440,7,0)+IF(CG444=CG441,8,0)+IF(CG444=CG442,9,0)+IF(CG444=CG443,10,0)+IF(CG444=CG444,11,0)+IF(CG444=CG445,12,0)-11,0)</f>
        <v>0</v>
      </c>
      <c r="CI444" s="25">
        <f t="shared" si="71"/>
        <v>0</v>
      </c>
      <c r="CJ444" s="25">
        <f t="shared" si="72"/>
        <v>10.01</v>
      </c>
      <c r="CK444" s="25">
        <f>(RANK(CJ444,CJ434:CJ445,1)*17850625)+(RANK(K444,K434:K445,0)*274625)+(RANK(M444,M434:M445,0)*4225)+(RANK(AC444,AC434:AC445,1)*65)+RANK(C444,C434:C445,0)</f>
        <v>178790115</v>
      </c>
      <c r="CL444" s="25">
        <f>RANK(CK444,CK434:CK445,0)</f>
        <v>3</v>
      </c>
    </row>
    <row r="445" spans="1:90" x14ac:dyDescent="0.15">
      <c r="A445" s="25" t="str">
        <f>[1]DB!A445</f>
        <v>Himbo</v>
      </c>
      <c r="B445" s="25" t="str">
        <f>[1]DB!B445</f>
        <v>Himbo (11)</v>
      </c>
      <c r="C445" s="25">
        <f>[1]DB!C445</f>
        <v>19</v>
      </c>
      <c r="D445" s="25">
        <f t="shared" si="68"/>
        <v>8</v>
      </c>
      <c r="E445" s="25">
        <f t="shared" si="73"/>
        <v>7</v>
      </c>
      <c r="F445" s="25">
        <f>[1]DB!G445</f>
        <v>0</v>
      </c>
      <c r="G445" s="25">
        <f>IF(B6=13,DGET(A11:K75,"Dis E",Y534:Y535),F445)</f>
        <v>0</v>
      </c>
      <c r="H445" s="25">
        <f>[1]DB!I445</f>
        <v>0</v>
      </c>
      <c r="I445" s="25">
        <f>IF(B6=13,DGET(A11:K75,"Udm E",Y534:Y535),H445)</f>
        <v>0</v>
      </c>
      <c r="J445" s="25">
        <f>[1]DB!K445</f>
        <v>0</v>
      </c>
      <c r="K445" s="25">
        <f>IF(B6=13,DGET(A11:K75,"MR E",Y534:Y535),J445)</f>
        <v>0</v>
      </c>
      <c r="L445" s="25">
        <f>[1]DB!M445</f>
        <v>0</v>
      </c>
      <c r="M445" s="25">
        <f>IF(B6=13,DGET(A11:K75,"Res E",Y534:Y535),L445)</f>
        <v>0</v>
      </c>
      <c r="N445" s="25">
        <f>[1]DB!O445</f>
        <v>9</v>
      </c>
      <c r="O445" s="25">
        <f>IF(B6=13,IF(AND(G445=0,I445=0),N445+1,0),N445)</f>
        <v>10</v>
      </c>
      <c r="P445" s="25">
        <f>[1]DB!S445</f>
        <v>62</v>
      </c>
      <c r="Q445" s="25">
        <f>IF(A445="",0,DGET(A11:AF75,"Total",Y534:Y535))</f>
        <v>5</v>
      </c>
      <c r="R445" s="25">
        <f>IF(A445="",0,DGET(A11:AF75,"ES N",Y534:Y535))</f>
        <v>5</v>
      </c>
      <c r="S445" s="25">
        <f>IF(B6=13,IF(OR(G445=1,I445=1),0,P445+R445),P445)</f>
        <v>67</v>
      </c>
      <c r="T445" s="25">
        <f>[1]DB!V445</f>
        <v>58</v>
      </c>
      <c r="U445" s="25">
        <f>IF(A445="",0,DGET(A433:Q445,"Total N",Y546:Y547))</f>
        <v>5</v>
      </c>
      <c r="V445" s="25">
        <f>IF(B6=13,IF(OR(G445=1,I445=1),0,T445+U445),T445)</f>
        <v>63</v>
      </c>
      <c r="W445" s="25">
        <f>[1]DB!Y445</f>
        <v>14</v>
      </c>
      <c r="X445" s="25">
        <f t="shared" si="69"/>
        <v>1</v>
      </c>
      <c r="Y445" s="25">
        <f>IF(B6=13,IF(OR(G445=1,I445=1),0,W445+X445),W445)</f>
        <v>15</v>
      </c>
      <c r="Z445" s="25">
        <f>[1]DB!AC445</f>
        <v>12</v>
      </c>
      <c r="AA445" s="25">
        <f>IF(A445="",0,DGET(A11:AF75,"BU Pl.",Y534:Y535))</f>
        <v>32</v>
      </c>
      <c r="AB445" s="25">
        <f t="shared" si="70"/>
        <v>2092</v>
      </c>
      <c r="AC445" s="25">
        <f>IF(B6=13,RANK(AB445,AB434:AB445,1),Z445)</f>
        <v>8</v>
      </c>
      <c r="AD445" s="25">
        <f>IF(B6=13,IF(AA445&gt;DGET(A433:AC445,"BU N",Y546:Y547),1,IF(AA445=DGET(A433:AC445,"BU N",Y546:Y547),0,-1)),0)</f>
        <v>0</v>
      </c>
      <c r="AE445" s="25">
        <f>IF(B6=13,IF(OR(G445=1,I445=1),0,IF(E445=D434,R445,[1]DB!AE445)),[1]DB!AE445)</f>
        <v>8</v>
      </c>
      <c r="AF445" s="25">
        <f>IF(B6=13,IF(OR(G445=1,I445=1),0,IF(E445=D434,U445,[1]DB!AF445)),[1]DB!AF445)</f>
        <v>6</v>
      </c>
      <c r="AG445" s="25">
        <f>IF(B6=13,IF(OR(G445=1,I445=1),0,IF(E445=D434,X445,[1]DB!AG445)),[1]DB!AG445)</f>
        <v>3</v>
      </c>
      <c r="AH445" s="25">
        <f>IF(B6=13,IF(OR(G445=1,I445=1),0,IF(E445=D434,AD445,[1]DB!AH445)),[1]DB!AH445)</f>
        <v>1</v>
      </c>
      <c r="AI445" s="25">
        <f>IF(B6=13,IF(OR(G445=1,I445=1),0,IF(E445=D435,R445,[1]DB!AI445)),[1]DB!AI445)</f>
        <v>7</v>
      </c>
      <c r="AJ445" s="25">
        <f>IF(B6=13,IF(OR(G445=1,I445=1),0,IF(E445=D435,U445,[1]DB!AJ445)),[1]DB!AJ445)</f>
        <v>7</v>
      </c>
      <c r="AK445" s="25">
        <f>IF(B6=13,IF(OR(G445=1,I445=1),0,IF(E445=D435,X445,[1]DB!AK445)),[1]DB!AK445)</f>
        <v>1</v>
      </c>
      <c r="AL445" s="25">
        <f>IF(B6=13,IF(OR(G445=1,I445=1),0,IF(E445=D435,AD445,[1]DB!AL445)),[1]DB!AL445)</f>
        <v>1</v>
      </c>
      <c r="AM445" s="25">
        <f>IF(B6=13,IF(OR(G445=1,I445=1),0,IF(E445=D436,R445,[1]DB!AM445)),[1]DB!AM445)</f>
        <v>8</v>
      </c>
      <c r="AN445" s="25">
        <f>IF(B6=13,IF(OR(G445=1,I445=1),0,IF(E445=D436,U445,[1]DB!AN445)),[1]DB!AN445)</f>
        <v>4</v>
      </c>
      <c r="AO445" s="25">
        <f>IF(B6=13,IF(OR(G445=1,I445=1),0,IF(E445=D436,X445,[1]DB!AO445)),[1]DB!AO445)</f>
        <v>3</v>
      </c>
      <c r="AP445" s="25">
        <f>IF(B6=13,IF(OR(G445=1,I445=1),0,IF(E445=D436,AD445,[1]DB!AP445)),[1]DB!AP445)</f>
        <v>1</v>
      </c>
      <c r="AQ445" s="25">
        <f>IF(B6=13,IF(OR(G445=1,I445=1),0,IF(E445=D437,R445,[1]DB!AQ445)),[1]DB!AQ445)</f>
        <v>7</v>
      </c>
      <c r="AR445" s="25">
        <f>IF(B6=13,IF(OR(G445=1,I445=1),0,IF(E445=D437,U445,[1]DB!AR445)),[1]DB!AR445)</f>
        <v>7</v>
      </c>
      <c r="AS445" s="25">
        <f>IF(B6=13,IF(OR(G445=1,I445=1),0,IF(E445=D437,X445,[1]DB!AS445)),[1]DB!AS445)</f>
        <v>1</v>
      </c>
      <c r="AT445" s="25">
        <f>IF(B6=13,IF(OR(G445=1,I445=1),0,IF(E445=D437,AD445,[1]DB!AT445)),[1]DB!AT445)</f>
        <v>-1</v>
      </c>
      <c r="AU445" s="25">
        <f>IF(B6=13,IF(OR(G445=1,I445=1),0,IF(E445=D438,R445,[1]DB!AU445)),[1]DB!AU445)</f>
        <v>9</v>
      </c>
      <c r="AV445" s="25">
        <f>IF(B6=13,IF(OR(G445=1,I445=1),0,IF(E445=D438,U445,[1]DB!AV445)),[1]DB!AV445)</f>
        <v>8</v>
      </c>
      <c r="AW445" s="25">
        <f>IF(B6=13,IF(OR(G445=1,I445=1),0,IF(E445=D438,X445,[1]DB!AW445)),[1]DB!AW445)</f>
        <v>3</v>
      </c>
      <c r="AX445" s="25">
        <f>IF(B6=13,IF(OR(G445=1,I445=1),0,IF(E445=D438,AD445,[1]DB!AX445)),[1]DB!AX445)</f>
        <v>1</v>
      </c>
      <c r="AY445" s="25">
        <f>IF(B6=13,IF(OR(G445=1,I445=1),0,IF(E445=D439,R445,[1]DB!AY445)),[1]DB!AY445)</f>
        <v>8</v>
      </c>
      <c r="AZ445" s="25">
        <f>IF(B6=13,IF(OR(G445=1,I445=1),0,IF(E445=D439,U445,[1]DB!AZ445)),[1]DB!AZ445)</f>
        <v>5</v>
      </c>
      <c r="BA445" s="25">
        <f>IF(B6=13,IF(OR(G445=1,I445=1),0,IF(E445=D439,X445,[1]DB!BA445)),[1]DB!BA445)</f>
        <v>3</v>
      </c>
      <c r="BB445" s="25">
        <f>IF(B6=13,IF(OR(G445=1,I445=1),0,IF(E445=D439,AD445,[1]DB!BB445)),[1]DB!BB445)</f>
        <v>1</v>
      </c>
      <c r="BC445" s="25">
        <f>IF(B6=13,IF(OR(G445=1,I445=1),0,IF(E445=D440,R445,[1]DB!BC445)),[1]DB!BC445)</f>
        <v>5</v>
      </c>
      <c r="BD445" s="25">
        <f>IF(B6=13,IF(OR(G445=1,I445=1),0,IF(E445=D440,U445,[1]DB!BD445)),[1]DB!BD445)</f>
        <v>5</v>
      </c>
      <c r="BE445" s="25">
        <f>IF(B6=13,IF(OR(G445=1,I445=1),0,IF(E445=D440,X445,[1]DB!BE445)),[1]DB!BE445)</f>
        <v>1</v>
      </c>
      <c r="BF445" s="25">
        <f>IF(B6=13,IF(OR(G445=1,I445=1),0,IF(E445=D440,AD445,[1]DB!BF445)),[1]DB!BF445)</f>
        <v>0</v>
      </c>
      <c r="BG445" s="25">
        <f>IF(B6=13,IF(OR(G445=1,I445=1),0,IF(E445=D441,R445,[1]DB!BG445)),[1]DB!BG445)</f>
        <v>7</v>
      </c>
      <c r="BH445" s="25">
        <f>IF(B6=13,IF(OR(G445=1,I445=1),0,IF(E445=D441,U445,[1]DB!BH445)),[1]DB!BH445)</f>
        <v>8</v>
      </c>
      <c r="BI445" s="25">
        <f>IF(B6=13,IF(OR(G445=1,I445=1),0,IF(E445=D441,X445,[1]DB!BI445)),[1]DB!BI445)</f>
        <v>0</v>
      </c>
      <c r="BJ445" s="25">
        <f>IF(B6=13,IF(OR(G445=1,I445=1),0,IF(E445=D441,AD445,[1]DB!BJ445)),[1]DB!BJ445)</f>
        <v>-1</v>
      </c>
      <c r="BK445" s="25">
        <f>IF(B6=13,IF(OR(G445=1,I445=1),0,IF(E445=D442,R445,[1]DB!BK445)),[1]DB!BK445)</f>
        <v>0</v>
      </c>
      <c r="BL445" s="25">
        <f>IF(B6=13,IF(OR(G445=1,I445=1),0,IF(E445=D442,U445,[1]DB!BL445)),[1]DB!BL445)</f>
        <v>0</v>
      </c>
      <c r="BM445" s="25">
        <f>IF(B6=13,IF(OR(G445=1,I445=1),0,IF(E445=D442,X445,[1]DB!BM445)),[1]DB!BM445)</f>
        <v>0</v>
      </c>
      <c r="BN445" s="25">
        <f>IF(B6=13,IF(OR(G445=1,I445=1),0,IF(E445=D442,AD445,[1]DB!BN445)),[1]DB!BN445)</f>
        <v>0</v>
      </c>
      <c r="BO445" s="25">
        <f>IF(B6=13,IF(OR(G445=1,I445=1),0,IF(E445=D443,R445,[1]DB!BO445)),[1]DB!BO445)</f>
        <v>3</v>
      </c>
      <c r="BP445" s="25">
        <f>IF(B6=13,IF(OR(G445=1,I445=1),0,IF(E445=D443,U445,[1]DB!BP445)),[1]DB!BP445)</f>
        <v>7</v>
      </c>
      <c r="BQ445" s="25">
        <f>IF(B6=13,IF(OR(G445=1,I445=1),0,IF(E445=D443,X445,[1]DB!BQ445)),[1]DB!BQ445)</f>
        <v>0</v>
      </c>
      <c r="BR445" s="25">
        <f>IF(B6=13,IF(OR(G445=1,I445=1),0,IF(E445=D443,AD445,[1]DB!BR445)),[1]DB!BR445)</f>
        <v>-1</v>
      </c>
      <c r="BS445" s="25">
        <f>IF(B6=13,IF(OR(G445=1,I445=1),0,IF(E445=D444,R445,[1]DB!BS445)),[1]DB!BS445)</f>
        <v>5</v>
      </c>
      <c r="BT445" s="25">
        <f>IF(B6=13,IF(OR(G445=1,I445=1),0,IF(E445=D444,U445,[1]DB!BT445)),[1]DB!BT445)</f>
        <v>6</v>
      </c>
      <c r="BU445" s="25">
        <f>IF(B6=13,IF(OR(G445=1,I445=1),0,IF(E445=D444,X445,[1]DB!BU445)),[1]DB!BU445)</f>
        <v>0</v>
      </c>
      <c r="BV445" s="25">
        <f>IF(B6=13,IF(OR(G445=1,I445=1),0,IF(E445=D444,AD445,[1]DB!BV445)),[1]DB!BV445)</f>
        <v>-1</v>
      </c>
      <c r="BW445" s="25">
        <f>IF(B6=13,IF(OR(G445=1,I445=1),0,IF(E445=D445,R445,[1]DB!BW445)),[1]DB!BW445)</f>
        <v>0</v>
      </c>
      <c r="BX445" s="25">
        <f>IF(B6=13,IF(OR(G445=1,I445=1),0,IF(E445=D445,U445,[1]DB!BX445)),[1]DB!BX445)</f>
        <v>0</v>
      </c>
      <c r="BY445" s="25">
        <f>IF(B6=13,IF(OR(G445=1,I445=1),0,IF(E445=D445,X445,[1]DB!BY445)),[1]DB!BY445)</f>
        <v>0</v>
      </c>
      <c r="BZ445" s="25">
        <f>IF(B6=13,IF(OR(G445=1,I445=1),0,IF(E445=D445,AD445,[1]DB!BZ445)),[1]DB!BZ445)</f>
        <v>0</v>
      </c>
      <c r="CA445" s="25">
        <f>(RANK(Y445,Y434:Y445,1)*169)+(RANK(S445,S434:S445,1)*13)+RANK(V445,V434:V445,0)</f>
        <v>1297</v>
      </c>
      <c r="CB445" s="25">
        <f>RANK(CA445,CA434:CA445,1)</f>
        <v>8</v>
      </c>
      <c r="CC445" s="25">
        <f>IF(CB445=CB434,AE445,0)+IF(CB445=CB435,AI445,0)+IF(CB445=CB436,AM445,0)+IF(CB445=CB437,AQ445,0)+IF(CB445=CB438,AU445,0)+IF(CB445=CB439,AY445,0)+IF(CB445=CB440,BC445,0)+IF(CB445=CB441,BG445,0)+IF(CB445=CB442,BK445,0)+IF(CB445=CB443,BO445,0)+IF(CB445=CB444,BS445,0)+IF(CB445=CB445,BW445,0)</f>
        <v>0</v>
      </c>
      <c r="CD445" s="25">
        <f>IF(CB445=CB434,AF445,0)+IF(CB445=CB435,AJ445,0)+IF(CB445=CB436,AN445,0)+IF(CB445=CB437,AR445,0)+IF(CB445=CB438,AV445,0)+IF(CB445=CB439,AZ445,0)+IF(CB445=CB440,BD445,0)+IF(CB445=CB441,BH445,0)+IF(CB445=CB442,BL445,0)+IF(CB445=CB443,BP445,0)+IF(CB445=CB444,BT445,0)+IF(CB445=CB445,BX445,0)</f>
        <v>0</v>
      </c>
      <c r="CE445" s="25">
        <f>IF(CB445=CB434,AG445,0)+IF(CB445=CB435,AK445,0)+IF(CB445=CB436,AO445,0)+IF(CB445=CB437,AS445,0)+IF(CB445=CB438,AW445,0)+IF(CB445=CB439,BA445,0)+IF(CB445=CB440,BE445,0)+IF(CB445=CB441,BI445,0)+IF(CB445=CB442,BM445,0)+IF(CB445=CB443,BQ445,0)+IF(CB445=CB444,BU445,0)+IF(CB445=CB445,BY445,0)</f>
        <v>0</v>
      </c>
      <c r="CF445" s="25">
        <f>(RANK(CE445,CE434:CE445,1)*169)+(RANK(CC445,CC434:CC445,1)*13)+RANK(CD445,CD434:CD445,0)</f>
        <v>183</v>
      </c>
      <c r="CG445" s="25">
        <f>CB445+(RANK(CF445,CF434:CF445,1)*0.01)</f>
        <v>8.01</v>
      </c>
      <c r="CH445" s="25">
        <f>IF(COUNTIF(CG434:CG445,CG445)=2,IF(CG445=CG434,1,0)+IF(CG445=CG435,2,0)+IF(CG445=CG436,3,0)+IF(CG445=CG437,4,0)+IF(CG445=CG438,5,0)+IF(CG445=CG439,6,0)+IF(CG445=CG440,7,0)+IF(CG445=CG441,8,0)+IF(CG445=CG442,9,0)+IF(CG445=CG443,10,0)+IF(CG445=CG444,11,0)+IF(CG445=CG445,12,0)-12,0)</f>
        <v>0</v>
      </c>
      <c r="CI445" s="25">
        <f t="shared" si="71"/>
        <v>0</v>
      </c>
      <c r="CJ445" s="25">
        <f t="shared" si="72"/>
        <v>8.01</v>
      </c>
      <c r="CK445" s="25">
        <f>(RANK(CJ445,CJ434:CJ445,1)*17850625)+(RANK(K445,K434:K445,0)*274625)+(RANK(M445,M434:M445,0)*4225)+(RANK(AC445,AC434:AC445,1)*65)+RANK(C445,C434:C445,0)</f>
        <v>143088603</v>
      </c>
      <c r="CL445" s="25">
        <f>RANK(CK445,CK434:CK445,0)</f>
        <v>5</v>
      </c>
    </row>
    <row r="446" spans="1:90" x14ac:dyDescent="0.15">
      <c r="A446" s="25" t="s">
        <v>17</v>
      </c>
      <c r="B446" s="25" t="s">
        <v>86</v>
      </c>
      <c r="C446" s="25" t="s">
        <v>45</v>
      </c>
      <c r="D446" s="25" t="s">
        <v>102</v>
      </c>
      <c r="E446" s="25" t="s">
        <v>103</v>
      </c>
      <c r="F446" s="25" t="s">
        <v>87</v>
      </c>
      <c r="G446" s="25" t="s">
        <v>88</v>
      </c>
      <c r="H446" s="25" t="s">
        <v>89</v>
      </c>
      <c r="I446" s="25" t="s">
        <v>90</v>
      </c>
      <c r="J446" s="25" t="s">
        <v>91</v>
      </c>
      <c r="K446" s="25" t="s">
        <v>92</v>
      </c>
      <c r="L446" s="25" t="s">
        <v>93</v>
      </c>
      <c r="M446" s="25" t="s">
        <v>94</v>
      </c>
      <c r="N446" s="25" t="s">
        <v>95</v>
      </c>
      <c r="O446" s="25" t="s">
        <v>96</v>
      </c>
      <c r="P446" s="25" t="s">
        <v>78</v>
      </c>
      <c r="Q446" s="25" t="s">
        <v>104</v>
      </c>
      <c r="R446" s="25" t="s">
        <v>73</v>
      </c>
      <c r="S446" s="25" t="s">
        <v>97</v>
      </c>
      <c r="T446" s="25" t="s">
        <v>98</v>
      </c>
      <c r="U446" s="25" t="s">
        <v>105</v>
      </c>
      <c r="V446" s="25" t="s">
        <v>99</v>
      </c>
      <c r="W446" s="25" t="s">
        <v>100</v>
      </c>
      <c r="X446" s="25" t="s">
        <v>106</v>
      </c>
      <c r="Y446" s="25" t="s">
        <v>101</v>
      </c>
      <c r="Z446" s="25" t="s">
        <v>107</v>
      </c>
      <c r="AA446" s="25" t="s">
        <v>79</v>
      </c>
      <c r="AB446" s="25" t="s">
        <v>109</v>
      </c>
      <c r="AC446" s="25" t="s">
        <v>108</v>
      </c>
      <c r="AD446" s="25" t="s">
        <v>110</v>
      </c>
      <c r="AE446" s="175" t="str">
        <f>A447</f>
        <v>Cottee</v>
      </c>
      <c r="AF446" s="175"/>
      <c r="AG446" s="175"/>
      <c r="AH446" s="106"/>
      <c r="AI446" s="175" t="str">
        <f>A448</f>
        <v>Harry</v>
      </c>
      <c r="AJ446" s="175"/>
      <c r="AK446" s="175"/>
      <c r="AL446" s="175"/>
      <c r="AM446" s="175" t="str">
        <f>A449</f>
        <v>SPVK</v>
      </c>
      <c r="AN446" s="175"/>
      <c r="AO446" s="175"/>
      <c r="AP446" s="175"/>
      <c r="AQ446" s="175" t="str">
        <f>A450</f>
        <v>Lucky</v>
      </c>
      <c r="AR446" s="175"/>
      <c r="AS446" s="175"/>
      <c r="AT446" s="175"/>
      <c r="AU446" s="175" t="str">
        <f>A451</f>
        <v>Idskov</v>
      </c>
      <c r="AV446" s="175"/>
      <c r="AW446" s="175"/>
      <c r="AX446" s="175"/>
      <c r="AY446" s="175" t="str">
        <f>A452</f>
        <v>MFP</v>
      </c>
      <c r="AZ446" s="175"/>
      <c r="BA446" s="175"/>
      <c r="BB446" s="175"/>
      <c r="BC446" s="175" t="str">
        <f>A453</f>
        <v>Livpool</v>
      </c>
      <c r="BD446" s="175"/>
      <c r="BE446" s="175"/>
      <c r="BF446" s="175"/>
      <c r="BG446" s="175" t="str">
        <f>A454</f>
        <v>brula</v>
      </c>
      <c r="BH446" s="175"/>
      <c r="BI446" s="175"/>
      <c r="BJ446" s="175"/>
      <c r="BK446" s="175" t="str">
        <f>A455</f>
        <v>Murer</v>
      </c>
      <c r="BL446" s="175"/>
      <c r="BM446" s="175"/>
      <c r="BN446" s="175"/>
      <c r="BO446" s="175" t="str">
        <f>A456</f>
        <v>Steam</v>
      </c>
      <c r="BP446" s="175"/>
      <c r="BQ446" s="175"/>
      <c r="BR446" s="175"/>
      <c r="BS446" s="175" t="str">
        <f>A457</f>
        <v>Randers</v>
      </c>
      <c r="BT446" s="175"/>
      <c r="BU446" s="175"/>
      <c r="BV446" s="175"/>
      <c r="BW446" s="175" t="str">
        <f>A458</f>
        <v>Benbo</v>
      </c>
      <c r="BX446" s="175"/>
      <c r="BY446" s="175"/>
      <c r="BZ446" s="175"/>
      <c r="CA446" s="25" t="s">
        <v>111</v>
      </c>
      <c r="CB446" s="25" t="s">
        <v>112</v>
      </c>
      <c r="CC446" s="25" t="s">
        <v>25</v>
      </c>
      <c r="CD446" s="25" t="s">
        <v>26</v>
      </c>
      <c r="CE446" s="25" t="s">
        <v>113</v>
      </c>
      <c r="CF446" s="175" t="s">
        <v>114</v>
      </c>
      <c r="CG446" s="175"/>
      <c r="CH446" s="175">
        <v>2</v>
      </c>
      <c r="CI446" s="175"/>
      <c r="CJ446" s="106"/>
      <c r="CL446" s="25" t="s">
        <v>115</v>
      </c>
    </row>
    <row r="447" spans="1:90" x14ac:dyDescent="0.15">
      <c r="A447" s="25" t="str">
        <f>[1]DB!A447</f>
        <v>Cottee</v>
      </c>
      <c r="B447" s="25" t="str">
        <f>[1]DB!B447</f>
        <v>Cottee (12)</v>
      </c>
      <c r="C447" s="25">
        <f>[1]DB!C447</f>
        <v>8</v>
      </c>
      <c r="D447" s="25">
        <f>D434</f>
        <v>1</v>
      </c>
      <c r="E447" s="25">
        <f>IF(EVEN(D447)=D447,D447-1,D447+1)</f>
        <v>2</v>
      </c>
      <c r="F447" s="25">
        <f>[1]DB!G447</f>
        <v>0</v>
      </c>
      <c r="G447" s="25">
        <f>IF(B6=13,DGET(A11:K75,"Dis E",N536:N537),F447)</f>
        <v>0</v>
      </c>
      <c r="H447" s="25">
        <f>[1]DB!I447</f>
        <v>0</v>
      </c>
      <c r="I447" s="25">
        <f>IF(B6=13,DGET(A11:K75,"Udm E",N536:N537),H447)</f>
        <v>0</v>
      </c>
      <c r="J447" s="25">
        <f>[1]DB!K447</f>
        <v>0</v>
      </c>
      <c r="K447" s="25">
        <f>IF(B6=13,DGET(A11:K75,"MR E",N536:N537),J447)</f>
        <v>0</v>
      </c>
      <c r="L447" s="25">
        <f>[1]DB!M447</f>
        <v>0</v>
      </c>
      <c r="M447" s="25">
        <f>IF(B6=13,DGET(A11:K75,"Res E",N536:N537),L447)</f>
        <v>0</v>
      </c>
      <c r="N447" s="25">
        <f>[1]DB!O447</f>
        <v>9</v>
      </c>
      <c r="O447" s="25">
        <f>IF(B6=13,IF(AND(G447=0,I447=0),N447+1,0),N447)</f>
        <v>10</v>
      </c>
      <c r="P447" s="25">
        <f>[1]DB!S447</f>
        <v>58</v>
      </c>
      <c r="Q447" s="25">
        <f>IF(A447="",0,DGET(A11:AF75,"Total",N536:N537))</f>
        <v>5</v>
      </c>
      <c r="R447" s="25">
        <f>IF(A447="",0,DGET(A11:AF75,"ES N",N536:N537))</f>
        <v>5</v>
      </c>
      <c r="S447" s="25">
        <f>IF(B6=13,IF(OR(G447=1,I447=1),0,P447+R447),P447)</f>
        <v>63</v>
      </c>
      <c r="T447" s="25">
        <f>[1]DB!V447</f>
        <v>62</v>
      </c>
      <c r="U447" s="25">
        <f>IF(A447="",0,DGET(A446:Q458,"Total N",N546:N547))</f>
        <v>6</v>
      </c>
      <c r="V447" s="25">
        <f>IF(B6=13,IF(OR(G447=1,I447=1),0,T447+U447),T447)</f>
        <v>68</v>
      </c>
      <c r="W447" s="25">
        <f>[1]DB!Y447</f>
        <v>9</v>
      </c>
      <c r="X447" s="25">
        <f>IF(OR(G447=1,I447=1,J447&lt;&gt;K447),0,IF(R447&gt;U447,3,IF(R447=U447,1,0)))</f>
        <v>0</v>
      </c>
      <c r="Y447" s="25">
        <f>IF(B6=13,IF(OR(G447=1,I447=1),0,W447+X447),W447)</f>
        <v>9</v>
      </c>
      <c r="Z447" s="25">
        <f>[1]DB!AC447</f>
        <v>11</v>
      </c>
      <c r="AA447" s="25">
        <f>IF(A447="",0,DGET(A11:AF75,"BU Pl.",N536:N537))</f>
        <v>27</v>
      </c>
      <c r="AB447" s="25">
        <f>(AA447*65)+Z447</f>
        <v>1766</v>
      </c>
      <c r="AC447" s="25">
        <f>IF(B6=13,RANK(AB447,AB447:AB458,1),Z447)</f>
        <v>3</v>
      </c>
      <c r="AD447" s="25">
        <f>IF(B6=13,IF(AA447&gt;DGET(A446:AC458,"BU N",N546:N547),1,IF(AA447=DGET(A446:AC458,"BU N",N546:N547),0,-1)),0)</f>
        <v>-1</v>
      </c>
      <c r="AE447" s="25">
        <f>IF(B6=13,IF(OR(G447=1,I447=1),0,IF(E447=D447,R447,[1]DB!AE447)),[1]DB!AE447)</f>
        <v>0</v>
      </c>
      <c r="AF447" s="25">
        <f>IF(B6=13,IF(OR(G447=1,I447=1),0,IF(E447=D447,U447,[1]DB!AF447)),[1]DB!AF447)</f>
        <v>0</v>
      </c>
      <c r="AG447" s="25">
        <f>IF(B6=13,IF(OR(G447=1,I447=1),0,IF(E447=D447,X447,[1]DB!AG447)),[1]DB!AG447)</f>
        <v>0</v>
      </c>
      <c r="AH447" s="25">
        <f>IF(B6=13,IF(OR(G447=1,I447=1),0,IF(E447=D447,AD447,[1]DB!AH447)),[1]DB!AH447)</f>
        <v>0</v>
      </c>
      <c r="AI447" s="25">
        <f>IF(B6=13,IF(OR(G447=1,I447=1),0,IF(E447=D448,R447,[1]DB!AI447)),[1]DB!AI447)</f>
        <v>4</v>
      </c>
      <c r="AJ447" s="25">
        <f>IF(B6=13,IF(OR(G447=1,I447=1),0,IF(E447=D448,U447,[1]DB!AJ447)),[1]DB!AJ447)</f>
        <v>6</v>
      </c>
      <c r="AK447" s="25">
        <f>IF(B6=13,IF(OR(G447=1,I447=1),0,IF(E447=D448,X447,[1]DB!AK447)),[1]DB!AK447)</f>
        <v>0</v>
      </c>
      <c r="AL447" s="25">
        <f>IF(B6=13,IF(OR(G447=1,I447=1),0,IF(E447=D448,AD447,[1]DB!AL447)),[1]DB!AL447)</f>
        <v>-1</v>
      </c>
      <c r="AM447" s="25">
        <f>IF(B6=13,IF(OR(G447=1,I447=1),0,IF(E447=D449,R447,[1]DB!AM447)),[1]DB!AM447)</f>
        <v>6</v>
      </c>
      <c r="AN447" s="25">
        <f>IF(B6=13,IF(OR(G447=1,I447=1),0,IF(E447=D449,U447,[1]DB!AN447)),[1]DB!AN447)</f>
        <v>7</v>
      </c>
      <c r="AO447" s="25">
        <f>IF(B6=13,IF(OR(G447=1,I447=1),0,IF(E447=D449,X447,[1]DB!AO447)),[1]DB!AO447)</f>
        <v>0</v>
      </c>
      <c r="AP447" s="25">
        <f>IF(B6=13,IF(OR(G447=1,I447=1),0,IF(E447=D449,AD447,[1]DB!AP447)),[1]DB!AP447)</f>
        <v>-1</v>
      </c>
      <c r="AQ447" s="25">
        <f>IF(B6=13,IF(OR(G447=1,I447=1),0,IF(E447=D450,R447,[1]DB!AQ447)),[1]DB!AQ447)</f>
        <v>0</v>
      </c>
      <c r="AR447" s="25">
        <f>IF(B6=13,IF(OR(G447=1,I447=1),0,IF(E447=D450,U447,[1]DB!AR447)),[1]DB!AR447)</f>
        <v>0</v>
      </c>
      <c r="AS447" s="25">
        <f>IF(B6=13,IF(OR(G447=1,I447=1),0,IF(E447=D450,X447,[1]DB!AS447)),[1]DB!AS447)</f>
        <v>0</v>
      </c>
      <c r="AT447" s="25">
        <f>IF(B6=13,IF(OR(G447=1,I447=1),0,IF(E447=D450,AD447,[1]DB!AT447)),[1]DB!AT447)</f>
        <v>0</v>
      </c>
      <c r="AU447" s="25">
        <f>IF(B6=13,IF(OR(G447=1,I447=1),0,IF(E447=D451,R447,[1]DB!AU447)),[1]DB!AU447)</f>
        <v>6</v>
      </c>
      <c r="AV447" s="25">
        <f>IF(B6=13,IF(OR(G447=1,I447=1),0,IF(E447=D451,U447,[1]DB!AV447)),[1]DB!AV447)</f>
        <v>6</v>
      </c>
      <c r="AW447" s="25">
        <f>IF(B6=13,IF(OR(G447=1,I447=1),0,IF(E447=D451,X447,[1]DB!AW447)),[1]DB!AW447)</f>
        <v>1</v>
      </c>
      <c r="AX447" s="25">
        <f>IF(B6=13,IF(OR(G447=1,I447=1),0,IF(E447=D451,AD447,[1]DB!AX447)),[1]DB!AX447)</f>
        <v>0</v>
      </c>
      <c r="AY447" s="25">
        <f>IF(B6=13,IF(OR(G447=1,I447=1),0,IF(E447=D452,R447,[1]DB!AY447)),[1]DB!AY447)</f>
        <v>5</v>
      </c>
      <c r="AZ447" s="25">
        <f>IF(B6=13,IF(OR(G447=1,I447=1),0,IF(E447=D452,U447,[1]DB!AZ447)),[1]DB!AZ447)</f>
        <v>6</v>
      </c>
      <c r="BA447" s="25">
        <f>IF(B6=13,IF(OR(G447=1,I447=1),0,IF(E447=D452,X447,[1]DB!BA447)),[1]DB!BA447)</f>
        <v>0</v>
      </c>
      <c r="BB447" s="25">
        <f>IF(B6=13,IF(OR(G447=1,I447=1),0,IF(E447=D452,AD447,[1]DB!BB447)),[1]DB!BB447)</f>
        <v>-1</v>
      </c>
      <c r="BC447" s="25">
        <f>IF(B6=13,IF(OR(G447=1,I447=1),0,IF(E447=D453,R447,[1]DB!BC447)),[1]DB!BC447)</f>
        <v>8</v>
      </c>
      <c r="BD447" s="25">
        <f>IF(B6=13,IF(OR(G447=1,I447=1),0,IF(E447=D453,U447,[1]DB!BD447)),[1]DB!BD447)</f>
        <v>8</v>
      </c>
      <c r="BE447" s="25">
        <f>IF(B6=13,IF(OR(G447=1,I447=1),0,IF(E447=D453,X447,[1]DB!BE447)),[1]DB!BE447)</f>
        <v>1</v>
      </c>
      <c r="BF447" s="25">
        <f>IF(B6=13,IF(OR(G447=1,I447=1),0,IF(E447=D453,AD447,[1]DB!BF447)),[1]DB!BF447)</f>
        <v>0</v>
      </c>
      <c r="BG447" s="25">
        <f>IF(B6=13,IF(OR(G447=1,I447=1),0,IF(E447=D454,R447,[1]DB!BG447)),[1]DB!BG447)</f>
        <v>9</v>
      </c>
      <c r="BH447" s="25">
        <f>IF(B6=13,IF(OR(G447=1,I447=1),0,IF(E447=D454,U447,[1]DB!BH447)),[1]DB!BH447)</f>
        <v>8</v>
      </c>
      <c r="BI447" s="25">
        <f>IF(B6=13,IF(OR(G447=1,I447=1),0,IF(E447=D454,X447,[1]DB!BI447)),[1]DB!BI447)</f>
        <v>3</v>
      </c>
      <c r="BJ447" s="25">
        <f>IF(B6=13,IF(OR(G447=1,I447=1),0,IF(E447=D454,AD447,[1]DB!BJ447)),[1]DB!BJ447)</f>
        <v>1</v>
      </c>
      <c r="BK447" s="25">
        <f>IF(B6=13,IF(OR(G447=1,I447=1),0,IF(E447=D455,R447,[1]DB!BK447)),[1]DB!BK447)</f>
        <v>5</v>
      </c>
      <c r="BL447" s="25">
        <f>IF(B6=13,IF(OR(G447=1,I447=1),0,IF(E447=D455,U447,[1]DB!BL447)),[1]DB!BL447)</f>
        <v>5</v>
      </c>
      <c r="BM447" s="25">
        <f>IF(B6=13,IF(OR(G447=1,I447=1),0,IF(E447=D455,X447,[1]DB!BM447)),[1]DB!BM447)</f>
        <v>1</v>
      </c>
      <c r="BN447" s="25">
        <f>IF(B6=13,IF(OR(G447=1,I447=1),0,IF(E447=D455,AD447,[1]DB!BN447)),[1]DB!BN447)</f>
        <v>-1</v>
      </c>
      <c r="BO447" s="25">
        <f>IF(B6=13,IF(OR(G447=1,I447=1),0,IF(E447=D456,R447,[1]DB!BO447)),[1]DB!BO447)</f>
        <v>8</v>
      </c>
      <c r="BP447" s="25">
        <f>IF(B6=13,IF(OR(G447=1,I447=1),0,IF(E447=D456,U447,[1]DB!BP447)),[1]DB!BP447)</f>
        <v>7</v>
      </c>
      <c r="BQ447" s="25">
        <f>IF(B6=13,IF(OR(G447=1,I447=1),0,IF(E447=D456,X447,[1]DB!BQ447)),[1]DB!BQ447)</f>
        <v>3</v>
      </c>
      <c r="BR447" s="25">
        <f>IF(B6=13,IF(OR(G447=1,I447=1),0,IF(E447=D456,AD447,[1]DB!BR447)),[1]DB!BR447)</f>
        <v>1</v>
      </c>
      <c r="BS447" s="25">
        <f>IF(B6=13,IF(OR(G447=1,I447=1),0,IF(E447=D457,R447,[1]DB!BS447)),[1]DB!BS447)</f>
        <v>6</v>
      </c>
      <c r="BT447" s="25">
        <f>IF(B6=13,IF(OR(G447=1,I447=1),0,IF(E447=D457,U447,[1]DB!BT447)),[1]DB!BT447)</f>
        <v>7</v>
      </c>
      <c r="BU447" s="25">
        <f>IF(B6=13,IF(OR(G447=1,I447=1),0,IF(E447=D457,X447,[1]DB!BU447)),[1]DB!BU447)</f>
        <v>0</v>
      </c>
      <c r="BV447" s="25">
        <f>IF(B6=13,IF(OR(G447=1,I447=1),0,IF(E447=D457,AD447,[1]DB!BV447)),[1]DB!BV447)</f>
        <v>-1</v>
      </c>
      <c r="BW447" s="25">
        <f>IF(B6=13,IF(OR(G447=1,I447=1),0,IF(E447=D458,R447,[1]DB!BW447)),[1]DB!BW447)</f>
        <v>6</v>
      </c>
      <c r="BX447" s="25">
        <f>IF(B6=13,IF(OR(G447=1,I447=1),0,IF(E447=D458,U447,[1]DB!BX447)),[1]DB!BX447)</f>
        <v>8</v>
      </c>
      <c r="BY447" s="25">
        <f>IF(B6=13,IF(OR(G447=1,I447=1),0,IF(E447=D458,X447,[1]DB!BY447)),[1]DB!BY447)</f>
        <v>0</v>
      </c>
      <c r="BZ447" s="25">
        <f>IF(B6=13,IF(OR(G447=1,I447=1),0,IF(E447=D458,AD447,[1]DB!BZ447)),[1]DB!BZ447)</f>
        <v>-1</v>
      </c>
      <c r="CA447" s="25">
        <f>(RANK(Y447,Y447:Y458,1)*169)+(RANK(S447,S447:S458,1)*13)+RANK(V447,V447:V458,0)</f>
        <v>380</v>
      </c>
      <c r="CB447" s="25">
        <f>RANK(CA447,CA447:CA458,1)</f>
        <v>2</v>
      </c>
      <c r="CC447" s="25">
        <f>IF(CB447=CB447,AE447,0)+IF(CB447=CB448,AI447,0)+IF(CB447=CB449,AM447,0)+IF(CB447=CB450,AQ447,0)+IF(CB447=CB451,AU447,0)+IF(CB447=CB452,AY447,0)+IF(CB447=CB453,BC447,0)+IF(CB447=CB454,BG447,0)+IF(CB447=CB455,BK447,0)+IF(CB447=CB456,BO447,0)+IF(CB447=CB457,BS447,0)+IF(CB447=CB458,BW447,0)</f>
        <v>0</v>
      </c>
      <c r="CD447" s="25">
        <f>IF(CB447=CB447,AF447,0)+IF(CB447=CB448,AJ447,0)+IF(CB447=CB449,AN447,0)+IF(CB447=CB450,AR447,0)+IF(CB447=CB451,AV447,0)+IF(CB447=CB452,AZ447,0)+IF(CB447=CB453,BD447,0)+IF(CB447=CB454,BH447,0)+IF(CB447=CB455,BL447,0)+IF(CB447=CB456,BP447,0)+IF(CB447=CB457,BT447,0)+IF(CB447=CB458,BX447,0)</f>
        <v>0</v>
      </c>
      <c r="CE447" s="25">
        <f>IF(CB447=CB447,AG447,0)+IF(CB447=CB448,AK447,0)+IF(CB447=CB449,AO447,0)+IF(CB447=CB450,AS447,0)+IF(CB447=CB451,AW447,0)+IF(CB447=CB452,BA447,0)+IF(CB447=CB453,BE447,0)+IF(CB447=CB454,BI447,0)+IF(CB447=CB455,BM447,0)+IF(CB447=CB456,BQ447,0)+IF(CB447=CB457,BU447,0)+IF(CB447=CB458,BY447,0)</f>
        <v>0</v>
      </c>
      <c r="CF447" s="25">
        <f>(RANK(CE447,CE447:CE458,1)*169)+(RANK(CC447,CC447:CC458,1)*13)+RANK(CD447,CD447:CD458,0)</f>
        <v>183</v>
      </c>
      <c r="CG447" s="25">
        <f>CB447+(RANK(CF447,CF447:CF458,1)*0.01)</f>
        <v>2.0099999999999998</v>
      </c>
      <c r="CH447" s="25">
        <f>IF(COUNTIF(CG447:CG458,CG447)=2,IF(CG447=CG447,1,0)+IF(CG447=CG448,2,0)+IF(CG447=CG449,3,0)+IF(CG447=CG450,4,0)+IF(CG447=CG451,5,0)+IF(CG447=CG452,6,0)+IF(CG447=CG453,7,0)+IF(CG447=CG454,8,0)+IF(CG447=CG455,9,0)+IF(CG447=CG456,10,0)+IF(CG447=CG457,11,0)+IF(CG447=CG458,12,0)-1,0)</f>
        <v>0</v>
      </c>
      <c r="CI447" s="25">
        <f>IF(CH447=1,AH447,0)+IF(CH447=2,AL447,0)+IF(CH447=3,AP447,0)+IF(CH447=4,AT447,0)+IF(CH447=5,AX447,0)+IF(CH447=6,BB447,0)+IF(CH447=7,BF447,0)+IF(CH447=8,BJ447,0)+IF(CH447=9,BN447,0)+IF(CH447=10,BR447,0)+IF(CH447=11,BV447,0)+IF(CH447=12,BZ447,0)</f>
        <v>0</v>
      </c>
      <c r="CJ447" s="25">
        <f>IF(CI447=1,CB447+0.01,IF(CI447=-1,CB447,CG447))</f>
        <v>2.0099999999999998</v>
      </c>
      <c r="CK447" s="25">
        <f>(RANK(CJ447,CJ447:CJ458,1)*17850625)+(RANK(K447,K447:K458,0)*274625)+(RANK(M447,M447:M458,0)*4225)+(RANK(AC447,AC447:AC458,1)*65)+RANK(C447,C447:C458,0)</f>
        <v>35984530</v>
      </c>
      <c r="CL447" s="25">
        <f>RANK(CK447,CK447:CK458,0)</f>
        <v>11</v>
      </c>
    </row>
    <row r="448" spans="1:90" x14ac:dyDescent="0.15">
      <c r="A448" s="25" t="str">
        <f>[1]DB!A448</f>
        <v>Harry</v>
      </c>
      <c r="B448" s="25" t="str">
        <f>[1]DB!B448</f>
        <v>Harry (12)</v>
      </c>
      <c r="C448" s="25">
        <f>[1]DB!C448</f>
        <v>17</v>
      </c>
      <c r="D448" s="25">
        <f t="shared" ref="D448:D458" si="74">D435</f>
        <v>11</v>
      </c>
      <c r="E448" s="25">
        <f>IF(EVEN(D448)=D448,D448-1,D448+1)</f>
        <v>12</v>
      </c>
      <c r="F448" s="25">
        <f>[1]DB!G448</f>
        <v>0</v>
      </c>
      <c r="G448" s="25">
        <f>IF(B6=13,DGET(A11:K75,"Dis E",O536:O537),F448)</f>
        <v>0</v>
      </c>
      <c r="H448" s="25">
        <f>[1]DB!I448</f>
        <v>0</v>
      </c>
      <c r="I448" s="25">
        <f>IF(B6=13,DGET(A11:K75,"Udm E",O536:O537),H448)</f>
        <v>0</v>
      </c>
      <c r="J448" s="25">
        <f>[1]DB!K448</f>
        <v>0</v>
      </c>
      <c r="K448" s="25">
        <f>IF(B6=13,DGET(A11:K75,"MR E",O536:O537),J448)</f>
        <v>0</v>
      </c>
      <c r="L448" s="25">
        <f>[1]DB!M448</f>
        <v>0</v>
      </c>
      <c r="M448" s="25">
        <f>IF(B6=13,DGET(A11:K75,"Res E",O536:O537),L448)</f>
        <v>0</v>
      </c>
      <c r="N448" s="25">
        <f>[1]DB!O448</f>
        <v>9</v>
      </c>
      <c r="O448" s="25">
        <f>IF(B6=13,IF(AND(G448=0,I448=0),N448+1,0),N448)</f>
        <v>10</v>
      </c>
      <c r="P448" s="25">
        <f>[1]DB!S448</f>
        <v>60</v>
      </c>
      <c r="Q448" s="25">
        <f>IF(A448="",0,DGET(A11:AF75,"Total",O536:O537))</f>
        <v>4</v>
      </c>
      <c r="R448" s="25">
        <f>IF(A448="",0,DGET(A11:AF75,"ES N",O536:O537))</f>
        <v>4</v>
      </c>
      <c r="S448" s="25">
        <f>IF(B6=13,IF(OR(G448=1,I448=1),0,P448+R448),P448)</f>
        <v>64</v>
      </c>
      <c r="T448" s="25">
        <f>[1]DB!V448</f>
        <v>61</v>
      </c>
      <c r="U448" s="25">
        <f>IF(A448="",0,DGET(A446:Q458,"Total N",O546:O547))</f>
        <v>5</v>
      </c>
      <c r="V448" s="25">
        <f>IF(B6=13,IF(OR(G448=1,I448=1),0,T448+U448),T448)</f>
        <v>66</v>
      </c>
      <c r="W448" s="25">
        <f>[1]DB!Y448</f>
        <v>12</v>
      </c>
      <c r="X448" s="25">
        <f t="shared" ref="X448:X458" si="75">IF(OR(G448=1,I448=1,J448&lt;&gt;K448),0,IF(R448&gt;U448,3,IF(R448=U448,1,0)))</f>
        <v>0</v>
      </c>
      <c r="Y448" s="25">
        <f>IF(B6=13,IF(OR(G448=1,I448=1),0,W448+X448),W448)</f>
        <v>12</v>
      </c>
      <c r="Z448" s="25">
        <f>[1]DB!AC448</f>
        <v>6</v>
      </c>
      <c r="AA448" s="25">
        <f>IF(A448="",0,DGET(A11:AF75,"BU Pl.",O536:O537))</f>
        <v>13</v>
      </c>
      <c r="AB448" s="25">
        <f t="shared" ref="AB448:AB458" si="76">(AA448*65)+Z448</f>
        <v>851</v>
      </c>
      <c r="AC448" s="25">
        <f>IF(B6=13,RANK(AB448,AB447:AB458,1),Z448)</f>
        <v>2</v>
      </c>
      <c r="AD448" s="25">
        <f>IF(B6=13,IF(AA448&gt;DGET(A446:AC458,"BU N",O546:O547),1,IF(AA448=DGET(A446:AC458,"BU N",O546:O547),0,-1)),0)</f>
        <v>-1</v>
      </c>
      <c r="AE448" s="25">
        <f>IF(B6=13,IF(OR(G448=1,I448=1),0,IF(E448=D447,R448,[1]DB!AE448)),[1]DB!AE448)</f>
        <v>6</v>
      </c>
      <c r="AF448" s="25">
        <f>IF(B6=13,IF(OR(G448=1,I448=1),0,IF(E448=D447,U448,[1]DB!AF448)),[1]DB!AF448)</f>
        <v>4</v>
      </c>
      <c r="AG448" s="25">
        <f>IF(B6=13,IF(OR(G448=1,I448=1),0,IF(E448=D447,X448,[1]DB!AG448)),[1]DB!AG448)</f>
        <v>3</v>
      </c>
      <c r="AH448" s="25">
        <f>IF(B6=13,IF(OR(G448=1,I448=1),0,IF(E448=D447,AD448,[1]DB!AH448)),[1]DB!AH448)</f>
        <v>1</v>
      </c>
      <c r="AI448" s="25">
        <f>IF(B6=13,IF(OR(G448=1,I448=1),0,IF(E448=D448,R448,[1]DB!AI448)),[1]DB!AI448)</f>
        <v>0</v>
      </c>
      <c r="AJ448" s="25">
        <f>IF(B6=13,IF(OR(G448=1,I448=1),0,IF(E448=D448,U448,[1]DB!AJ448)),[1]DB!AJ448)</f>
        <v>0</v>
      </c>
      <c r="AK448" s="25">
        <f>IF(B6=13,IF(OR(G448=1,I448=1),0,IF(E448=D448,X448,[1]DB!AK448)),[1]DB!AK448)</f>
        <v>0</v>
      </c>
      <c r="AL448" s="25">
        <f>IF(B6=13,IF(OR(G448=1,I448=1),0,IF(E448=D448,AD448,[1]DB!AL448)),[1]DB!AL448)</f>
        <v>0</v>
      </c>
      <c r="AM448" s="25">
        <f>IF(B6=13,IF(OR(G448=1,I448=1),0,IF(E448=D449,R448,[1]DB!AM448)),[1]DB!AM448)</f>
        <v>6</v>
      </c>
      <c r="AN448" s="25">
        <f>IF(B6=13,IF(OR(G448=1,I448=1),0,IF(E448=D449,U448,[1]DB!AN448)),[1]DB!AN448)</f>
        <v>6</v>
      </c>
      <c r="AO448" s="25">
        <f>IF(B6=13,IF(OR(G448=1,I448=1),0,IF(E448=D449,X448,[1]DB!AO448)),[1]DB!AO448)</f>
        <v>1</v>
      </c>
      <c r="AP448" s="25">
        <f>IF(B6=13,IF(OR(G448=1,I448=1),0,IF(E448=D449,AD448,[1]DB!AP448)),[1]DB!AP448)</f>
        <v>-1</v>
      </c>
      <c r="AQ448" s="25">
        <f>IF(B6=13,IF(OR(G448=1,I448=1),0,IF(E448=D450,R448,[1]DB!AQ448)),[1]DB!AQ448)</f>
        <v>4</v>
      </c>
      <c r="AR448" s="25">
        <f>IF(B6=13,IF(OR(G448=1,I448=1),0,IF(E448=D450,U448,[1]DB!AR448)),[1]DB!AR448)</f>
        <v>5</v>
      </c>
      <c r="AS448" s="25">
        <f>IF(B6=13,IF(OR(G448=1,I448=1),0,IF(E448=D450,X448,[1]DB!AS448)),[1]DB!AS448)</f>
        <v>0</v>
      </c>
      <c r="AT448" s="25">
        <f>IF(B6=13,IF(OR(G448=1,I448=1),0,IF(E448=D450,AD448,[1]DB!AT448)),[1]DB!AT448)</f>
        <v>-1</v>
      </c>
      <c r="AU448" s="25">
        <f>IF(B6=13,IF(OR(G448=1,I448=1),0,IF(E448=D451,R448,[1]DB!AU448)),[1]DB!AU448)</f>
        <v>4</v>
      </c>
      <c r="AV448" s="25">
        <f>IF(B6=13,IF(OR(G448=1,I448=1),0,IF(E448=D451,U448,[1]DB!AV448)),[1]DB!AV448)</f>
        <v>8</v>
      </c>
      <c r="AW448" s="25">
        <f>IF(B6=13,IF(OR(G448=1,I448=1),0,IF(E448=D451,X448,[1]DB!AW448)),[1]DB!AW448)</f>
        <v>0</v>
      </c>
      <c r="AX448" s="25">
        <f>IF(B6=13,IF(OR(G448=1,I448=1),0,IF(E448=D451,AD448,[1]DB!AX448)),[1]DB!AX448)</f>
        <v>-1</v>
      </c>
      <c r="AY448" s="25">
        <f>IF(B6=13,IF(OR(G448=1,I448=1),0,IF(E448=D452,R448,[1]DB!AY448)),[1]DB!AY448)</f>
        <v>7</v>
      </c>
      <c r="AZ448" s="25">
        <f>IF(B6=13,IF(OR(G448=1,I448=1),0,IF(E448=D452,U448,[1]DB!AZ448)),[1]DB!AZ448)</f>
        <v>7</v>
      </c>
      <c r="BA448" s="25">
        <f>IF(B6=13,IF(OR(G448=1,I448=1),0,IF(E448=D452,X448,[1]DB!BA448)),[1]DB!BA448)</f>
        <v>1</v>
      </c>
      <c r="BB448" s="25">
        <f>IF(B6=13,IF(OR(G448=1,I448=1),0,IF(E448=D452,AD448,[1]DB!BB448)),[1]DB!BB448)</f>
        <v>-1</v>
      </c>
      <c r="BC448" s="25">
        <f>IF(B6=13,IF(OR(G448=1,I448=1),0,IF(E448=D453,R448,[1]DB!BC448)),[1]DB!BC448)</f>
        <v>8</v>
      </c>
      <c r="BD448" s="25">
        <f>IF(B6=13,IF(OR(G448=1,I448=1),0,IF(E448=D453,U448,[1]DB!BD448)),[1]DB!BD448)</f>
        <v>8</v>
      </c>
      <c r="BE448" s="25">
        <f>IF(B6=13,IF(OR(G448=1,I448=1),0,IF(E448=D453,X448,[1]DB!BE448)),[1]DB!BE448)</f>
        <v>1</v>
      </c>
      <c r="BF448" s="25">
        <f>IF(B6=13,IF(OR(G448=1,I448=1),0,IF(E448=D453,AD448,[1]DB!BF448)),[1]DB!BF448)</f>
        <v>1</v>
      </c>
      <c r="BG448" s="25">
        <f>IF(B6=13,IF(OR(G448=1,I448=1),0,IF(E448=D454,R448,[1]DB!BG448)),[1]DB!BG448)</f>
        <v>6</v>
      </c>
      <c r="BH448" s="25">
        <f>IF(B6=13,IF(OR(G448=1,I448=1),0,IF(E448=D454,U448,[1]DB!BH448)),[1]DB!BH448)</f>
        <v>6</v>
      </c>
      <c r="BI448" s="25">
        <f>IF(B6=13,IF(OR(G448=1,I448=1),0,IF(E448=D454,X448,[1]DB!BI448)),[1]DB!BI448)</f>
        <v>1</v>
      </c>
      <c r="BJ448" s="25">
        <f>IF(B6=13,IF(OR(G448=1,I448=1),0,IF(E448=D454,AD448,[1]DB!BJ448)),[1]DB!BJ448)</f>
        <v>0</v>
      </c>
      <c r="BK448" s="25">
        <f>IF(B6=13,IF(OR(G448=1,I448=1),0,IF(E448=D455,R448,[1]DB!BK448)),[1]DB!BK448)</f>
        <v>8</v>
      </c>
      <c r="BL448" s="25">
        <f>IF(B6=13,IF(OR(G448=1,I448=1),0,IF(E448=D455,U448,[1]DB!BL448)),[1]DB!BL448)</f>
        <v>8</v>
      </c>
      <c r="BM448" s="25">
        <f>IF(B6=13,IF(OR(G448=1,I448=1),0,IF(E448=D455,X448,[1]DB!BM448)),[1]DB!BM448)</f>
        <v>1</v>
      </c>
      <c r="BN448" s="25">
        <f>IF(B6=13,IF(OR(G448=1,I448=1),0,IF(E448=D455,AD448,[1]DB!BN448)),[1]DB!BN448)</f>
        <v>0</v>
      </c>
      <c r="BO448" s="25">
        <f>IF(B6=13,IF(OR(G448=1,I448=1),0,IF(E448=D456,R448,[1]DB!BO448)),[1]DB!BO448)</f>
        <v>8</v>
      </c>
      <c r="BP448" s="25">
        <f>IF(B6=13,IF(OR(G448=1,I448=1),0,IF(E448=D456,U448,[1]DB!BP448)),[1]DB!BP448)</f>
        <v>7</v>
      </c>
      <c r="BQ448" s="25">
        <f>IF(B6=13,IF(OR(G448=1,I448=1),0,IF(E448=D456,X448,[1]DB!BQ448)),[1]DB!BQ448)</f>
        <v>3</v>
      </c>
      <c r="BR448" s="25">
        <f>IF(B6=13,IF(OR(G448=1,I448=1),0,IF(E448=D456,AD448,[1]DB!BR448)),[1]DB!BR448)</f>
        <v>1</v>
      </c>
      <c r="BS448" s="25">
        <f>IF(B6=13,IF(OR(G448=1,I448=1),0,IF(E448=D457,R448,[1]DB!BS448)),[1]DB!BS448)</f>
        <v>0</v>
      </c>
      <c r="BT448" s="25">
        <f>IF(B6=13,IF(OR(G448=1,I448=1),0,IF(E448=D457,U448,[1]DB!BT448)),[1]DB!BT448)</f>
        <v>0</v>
      </c>
      <c r="BU448" s="25">
        <f>IF(B6=13,IF(OR(G448=1,I448=1),0,IF(E448=D457,X448,[1]DB!BU448)),[1]DB!BU448)</f>
        <v>0</v>
      </c>
      <c r="BV448" s="25">
        <f>IF(B6=13,IF(OR(G448=1,I448=1),0,IF(E448=D457,AD448,[1]DB!BV448)),[1]DB!BV448)</f>
        <v>0</v>
      </c>
      <c r="BW448" s="25">
        <f>IF(B6=13,IF(OR(G448=1,I448=1),0,IF(E448=D458,R448,[1]DB!BW448)),[1]DB!BW448)</f>
        <v>7</v>
      </c>
      <c r="BX448" s="25">
        <f>IF(B6=13,IF(OR(G448=1,I448=1),0,IF(E448=D458,U448,[1]DB!BX448)),[1]DB!BX448)</f>
        <v>7</v>
      </c>
      <c r="BY448" s="25">
        <f>IF(B6=13,IF(OR(G448=1,I448=1),0,IF(E448=D458,X448,[1]DB!BY448)),[1]DB!BY448)</f>
        <v>1</v>
      </c>
      <c r="BZ448" s="25">
        <f>IF(B6=13,IF(OR(G448=1,I448=1),0,IF(E448=D458,AD448,[1]DB!BZ448)),[1]DB!BZ448)</f>
        <v>1</v>
      </c>
      <c r="CA448" s="25">
        <f>(RANK(Y448,Y447:Y458,1)*169)+(RANK(S448,S447:S458,1)*13)+RANK(V448,V447:V458,0)</f>
        <v>901</v>
      </c>
      <c r="CB448" s="25">
        <f>RANK(CA448,CA447:CA458,1)</f>
        <v>5</v>
      </c>
      <c r="CC448" s="25">
        <f>IF(CB448=CB447,AE448,0)+IF(CB448=CB448,AI448,0)+IF(CB448=CB449,AM448,0)+IF(CB448=CB450,AQ448,0)+IF(CB448=CB451,AU448,0)+IF(CB448=CB452,AY448,0)+IF(CB448=CB453,BC448,0)+IF(CB448=CB454,BG448,0)+IF(CB448=CB455,BK448,0)+IF(CB448=CB456,BO448,0)+IF(CB448=CB457,BS448,0)+IF(CB448=CB458,BW448,0)</f>
        <v>0</v>
      </c>
      <c r="CD448" s="25">
        <f>IF(CB448=CB447,AF448,0)+IF(CB448=CB448,AJ448,0)+IF(CB448=CB449,AN448,0)+IF(CB448=CB450,AR448,0)+IF(CB448=CB451,AV448,0)+IF(CB448=CB452,AZ448,0)+IF(CB448=CB453,BD448,0)+IF(CB448=CB454,BH448,0)+IF(CB448=CB455,BL448,0)+IF(CB448=CB456,BP448,0)+IF(CB448=CB457,BT448,0)+IF(CB448=CB458,BX448,0)</f>
        <v>0</v>
      </c>
      <c r="CE448" s="25">
        <f>IF(CB448=CB447,AG448,0)+IF(CB448=CB448,AK448,0)+IF(CB448=CB449,AO448,0)+IF(CB448=CB450,AS448,0)+IF(CB448=CB451,AW448,0)+IF(CB448=CB452,BA448,0)+IF(CB448=CB453,BE448,0)+IF(CB448=CB454,BI448,0)+IF(CB448=CB455,BM448,0)+IF(CB448=CB456,BQ448,0)+IF(CB448=CB457,BU448,0)+IF(CB448=CB458,BY448,0)</f>
        <v>0</v>
      </c>
      <c r="CF448" s="25">
        <f>(RANK(CE448,CE447:CE458,1)*169)+(RANK(CC448,CC447:CC458,1)*13)+RANK(CD448,CD447:CD458,0)</f>
        <v>183</v>
      </c>
      <c r="CG448" s="25">
        <f>CB448+(RANK(CF448,CF447:CF458,1)*0.01)</f>
        <v>5.01</v>
      </c>
      <c r="CH448" s="25">
        <f>IF(COUNTIF(CG447:CG458,CG448)=2,IF(CG448=CG447,1,0)+IF(CG448=CG448,2,0)+IF(CG448=CG449,3,0)+IF(CG448=CG450,4,0)+IF(CG448=CG451,5,0)+IF(CG448=CG452,6,0)+IF(CG448=CG453,7,0)+IF(CG448=CG454,8,0)+IF(CG448=CG455,9,0)+IF(CG448=CG456,10,0)+IF(CG448=CG457,11,0)+IF(CG448=CG458,12,0)-2,0)</f>
        <v>0</v>
      </c>
      <c r="CI448" s="25">
        <f t="shared" ref="CI448:CI458" si="77">IF(CH448=1,AH448,0)+IF(CH448=2,AL448,0)+IF(CH448=3,AP448,0)+IF(CH448=4,AT448,0)+IF(CH448=5,AX448,0)+IF(CH448=6,BB448,0)+IF(CH448=7,BF448,0)+IF(CH448=8,BJ448,0)+IF(CH448=9,BN448,0)+IF(CH448=10,BR448,0)+IF(CH448=11,BV448,0)+IF(CH448=12,BZ448,0)</f>
        <v>0</v>
      </c>
      <c r="CJ448" s="25">
        <f t="shared" ref="CJ448:CJ458" si="78">IF(CI448=1,CB448+0.01,IF(CI448=-1,CB448,CG448))</f>
        <v>5.01</v>
      </c>
      <c r="CK448" s="25">
        <f>(RANK(CJ448,CJ447:CJ458,1)*17850625)+(RANK(K448,K447:K458,0)*274625)+(RANK(M448,M447:M458,0)*4225)+(RANK(AC448,AC447:AC458,1)*65)+RANK(C448,C447:C458,0)</f>
        <v>89536339</v>
      </c>
      <c r="CL448" s="25">
        <f>RANK(CK448,CK447:CK458,0)</f>
        <v>8</v>
      </c>
    </row>
    <row r="449" spans="1:90" x14ac:dyDescent="0.15">
      <c r="A449" s="25" t="str">
        <f>[1]DB!A449</f>
        <v>SPVK</v>
      </c>
      <c r="B449" s="25" t="str">
        <f>[1]DB!B449</f>
        <v>SPVK (12)</v>
      </c>
      <c r="C449" s="25">
        <f>[1]DB!C449</f>
        <v>45</v>
      </c>
      <c r="D449" s="25">
        <f t="shared" si="74"/>
        <v>3</v>
      </c>
      <c r="E449" s="25">
        <f t="shared" ref="E449:E458" si="79">IF(EVEN(D449)=D449,D449-1,D449+1)</f>
        <v>4</v>
      </c>
      <c r="F449" s="25">
        <f>[1]DB!G449</f>
        <v>0</v>
      </c>
      <c r="G449" s="25">
        <f>IF(B6=13,DGET(A11:K75,"Dis E",P536:P537),F449)</f>
        <v>0</v>
      </c>
      <c r="H449" s="25">
        <f>[1]DB!I449</f>
        <v>0</v>
      </c>
      <c r="I449" s="25">
        <f>IF(B6=13,DGET(A11:K75,"Udm E",P536:P537),H449)</f>
        <v>0</v>
      </c>
      <c r="J449" s="25">
        <f>[1]DB!K449</f>
        <v>0</v>
      </c>
      <c r="K449" s="25">
        <f>IF(B6=13,DGET(A11:K75,"MR E",P536:P537),J449)</f>
        <v>0</v>
      </c>
      <c r="L449" s="25">
        <f>[1]DB!M449</f>
        <v>0</v>
      </c>
      <c r="M449" s="25">
        <f>IF(B6=13,DGET(A11:K75,"Res E",P536:P537),L449)</f>
        <v>0</v>
      </c>
      <c r="N449" s="25">
        <f>[1]DB!O449</f>
        <v>9</v>
      </c>
      <c r="O449" s="25">
        <f>IF(B6=13,IF(AND(G449=0,I449=0),N449+1,0),N449)</f>
        <v>10</v>
      </c>
      <c r="P449" s="25">
        <f>[1]DB!S449</f>
        <v>63</v>
      </c>
      <c r="Q449" s="25">
        <f>IF(A449="",0,DGET(A11:AF75,"Total",P536:P537))</f>
        <v>6</v>
      </c>
      <c r="R449" s="25">
        <f>IF(A449="",0,DGET(A11:AF75,"ES N",P536:P537))</f>
        <v>6</v>
      </c>
      <c r="S449" s="25">
        <f>IF(B6=13,IF(OR(G449=1,I449=1),0,P449+R449),P449)</f>
        <v>69</v>
      </c>
      <c r="T449" s="25">
        <f>[1]DB!V449</f>
        <v>59</v>
      </c>
      <c r="U449" s="25">
        <f>IF(A449="",0,DGET(A446:Q458,"Total N",P546:P547))</f>
        <v>4</v>
      </c>
      <c r="V449" s="25">
        <f>IF(B6=13,IF(OR(G449=1,I449=1),0,T449+U449),T449)</f>
        <v>63</v>
      </c>
      <c r="W449" s="25">
        <f>[1]DB!Y449</f>
        <v>15</v>
      </c>
      <c r="X449" s="25">
        <f t="shared" si="75"/>
        <v>3</v>
      </c>
      <c r="Y449" s="25">
        <f>IF(B6=13,IF(OR(G449=1,I449=1),0,W449+X449),W449)</f>
        <v>18</v>
      </c>
      <c r="Z449" s="25">
        <f>[1]DB!AC449</f>
        <v>8</v>
      </c>
      <c r="AA449" s="25">
        <f>IF(A449="",0,DGET(A11:AF75,"BU Pl.",P536:P537))</f>
        <v>52</v>
      </c>
      <c r="AB449" s="25">
        <f t="shared" si="76"/>
        <v>3388</v>
      </c>
      <c r="AC449" s="25">
        <f>IF(B6=13,RANK(AB449,AB447:AB458,1),Z449)</f>
        <v>11</v>
      </c>
      <c r="AD449" s="25">
        <f>IF(B6=13,IF(AA449&gt;DGET(A446:AC458,"BU N",P546:P547),1,IF(AA449=DGET(A446:AC458,"BU N",P546:P547),0,-1)),0)</f>
        <v>1</v>
      </c>
      <c r="AE449" s="25">
        <f>IF(B6=13,IF(OR(G449=1,I449=1),0,IF(E449=D447,R449,[1]DB!AE449)),[1]DB!AE449)</f>
        <v>7</v>
      </c>
      <c r="AF449" s="25">
        <f>IF(B6=13,IF(OR(G449=1,I449=1),0,IF(E449=D447,U449,[1]DB!AF449)),[1]DB!AF449)</f>
        <v>6</v>
      </c>
      <c r="AG449" s="25">
        <f>IF(B6=13,IF(OR(G449=1,I449=1),0,IF(E449=D447,X449,[1]DB!AG449)),[1]DB!AG449)</f>
        <v>3</v>
      </c>
      <c r="AH449" s="25">
        <f>IF(B6=13,IF(OR(G449=1,I449=1),0,IF(E449=D447,AD449,[1]DB!AH449)),[1]DB!AH449)</f>
        <v>1</v>
      </c>
      <c r="AI449" s="25">
        <f>IF(B6=13,IF(OR(G449=1,I449=1),0,IF(E449=D448,R449,[1]DB!AI449)),[1]DB!AI449)</f>
        <v>6</v>
      </c>
      <c r="AJ449" s="25">
        <f>IF(B6=13,IF(OR(G449=1,I449=1),0,IF(E449=D448,U449,[1]DB!AJ449)),[1]DB!AJ449)</f>
        <v>6</v>
      </c>
      <c r="AK449" s="25">
        <f>IF(B6=13,IF(OR(G449=1,I449=1),0,IF(E449=D448,X449,[1]DB!AK449)),[1]DB!AK449)</f>
        <v>1</v>
      </c>
      <c r="AL449" s="25">
        <f>IF(B6=13,IF(OR(G449=1,I449=1),0,IF(E449=D448,AD449,[1]DB!AL449)),[1]DB!AL449)</f>
        <v>1</v>
      </c>
      <c r="AM449" s="25">
        <f>IF(B6=13,IF(OR(G449=1,I449=1),0,IF(E449=D449,R449,[1]DB!AM449)),[1]DB!AM449)</f>
        <v>0</v>
      </c>
      <c r="AN449" s="25">
        <f>IF(B6=13,IF(OR(G449=1,I449=1),0,IF(E449=D449,U449,[1]DB!AN449)),[1]DB!AN449)</f>
        <v>0</v>
      </c>
      <c r="AO449" s="25">
        <f>IF(B6=13,IF(OR(G449=1,I449=1),0,IF(E449=D449,X449,[1]DB!AO449)),[1]DB!AO449)</f>
        <v>0</v>
      </c>
      <c r="AP449" s="25">
        <f>IF(B6=13,IF(OR(G449=1,I449=1),0,IF(E449=D449,AD449,[1]DB!AP449)),[1]DB!AP449)</f>
        <v>0</v>
      </c>
      <c r="AQ449" s="25">
        <f>IF(B6=13,IF(OR(G449=1,I449=1),0,IF(E449=D450,R449,[1]DB!AQ449)),[1]DB!AQ449)</f>
        <v>7</v>
      </c>
      <c r="AR449" s="25">
        <f>IF(B6=13,IF(OR(G449=1,I449=1),0,IF(E449=D450,U449,[1]DB!AR449)),[1]DB!AR449)</f>
        <v>4</v>
      </c>
      <c r="AS449" s="25">
        <f>IF(B6=13,IF(OR(G449=1,I449=1),0,IF(E449=D450,X449,[1]DB!AS449)),[1]DB!AS449)</f>
        <v>3</v>
      </c>
      <c r="AT449" s="25">
        <f>IF(B6=13,IF(OR(G449=1,I449=1),0,IF(E449=D450,AD449,[1]DB!AT449)),[1]DB!AT449)</f>
        <v>1</v>
      </c>
      <c r="AU449" s="25">
        <f>IF(B6=13,IF(OR(G449=1,I449=1),0,IF(E449=D451,R449,[1]DB!AU449)),[1]DB!AU449)</f>
        <v>8</v>
      </c>
      <c r="AV449" s="25">
        <f>IF(B6=13,IF(OR(G449=1,I449=1),0,IF(E449=D451,U449,[1]DB!AV449)),[1]DB!AV449)</f>
        <v>8</v>
      </c>
      <c r="AW449" s="25">
        <f>IF(B6=13,IF(OR(G449=1,I449=1),0,IF(E449=D451,X449,[1]DB!AW449)),[1]DB!AW449)</f>
        <v>1</v>
      </c>
      <c r="AX449" s="25">
        <f>IF(B6=13,IF(OR(G449=1,I449=1),0,IF(E449=D451,AD449,[1]DB!AX449)),[1]DB!AX449)</f>
        <v>0</v>
      </c>
      <c r="AY449" s="25">
        <f>IF(B6=13,IF(OR(G449=1,I449=1),0,IF(E449=D452,R449,[1]DB!AY449)),[1]DB!AY449)</f>
        <v>0</v>
      </c>
      <c r="AZ449" s="25">
        <f>IF(B6=13,IF(OR(G449=1,I449=1),0,IF(E449=D452,U449,[1]DB!AZ449)),[1]DB!AZ449)</f>
        <v>0</v>
      </c>
      <c r="BA449" s="25">
        <f>IF(B6=13,IF(OR(G449=1,I449=1),0,IF(E449=D452,X449,[1]DB!BA449)),[1]DB!BA449)</f>
        <v>0</v>
      </c>
      <c r="BB449" s="25">
        <f>IF(B6=13,IF(OR(G449=1,I449=1),0,IF(E449=D452,AD449,[1]DB!BB449)),[1]DB!BB449)</f>
        <v>0</v>
      </c>
      <c r="BC449" s="25">
        <f>IF(B6=13,IF(OR(G449=1,I449=1),0,IF(E449=D453,R449,[1]DB!BC449)),[1]DB!BC449)</f>
        <v>7</v>
      </c>
      <c r="BD449" s="25">
        <f>IF(B6=13,IF(OR(G449=1,I449=1),0,IF(E449=D453,U449,[1]DB!BD449)),[1]DB!BD449)</f>
        <v>6</v>
      </c>
      <c r="BE449" s="25">
        <f>IF(B6=13,IF(OR(G449=1,I449=1),0,IF(E449=D453,X449,[1]DB!BE449)),[1]DB!BE449)</f>
        <v>3</v>
      </c>
      <c r="BF449" s="25">
        <f>IF(B6=13,IF(OR(G449=1,I449=1),0,IF(E449=D453,AD449,[1]DB!BF449)),[1]DB!BF449)</f>
        <v>1</v>
      </c>
      <c r="BG449" s="25">
        <f>IF(B6=13,IF(OR(G449=1,I449=1),0,IF(E449=D454,R449,[1]DB!BG449)),[1]DB!BG449)</f>
        <v>6</v>
      </c>
      <c r="BH449" s="25">
        <f>IF(B6=13,IF(OR(G449=1,I449=1),0,IF(E449=D454,U449,[1]DB!BH449)),[1]DB!BH449)</f>
        <v>4</v>
      </c>
      <c r="BI449" s="25">
        <f>IF(B6=13,IF(OR(G449=1,I449=1),0,IF(E449=D454,X449,[1]DB!BI449)),[1]DB!BI449)</f>
        <v>3</v>
      </c>
      <c r="BJ449" s="25">
        <f>IF(B6=13,IF(OR(G449=1,I449=1),0,IF(E449=D454,AD449,[1]DB!BJ449)),[1]DB!BJ449)</f>
        <v>1</v>
      </c>
      <c r="BK449" s="25">
        <f>IF(B6=13,IF(OR(G449=1,I449=1),0,IF(E449=D455,R449,[1]DB!BK449)),[1]DB!BK449)</f>
        <v>6</v>
      </c>
      <c r="BL449" s="25">
        <f>IF(B6=13,IF(OR(G449=1,I449=1),0,IF(E449=D455,U449,[1]DB!BL449)),[1]DB!BL449)</f>
        <v>6</v>
      </c>
      <c r="BM449" s="25">
        <f>IF(B6=13,IF(OR(G449=1,I449=1),0,IF(E449=D455,X449,[1]DB!BM449)),[1]DB!BM449)</f>
        <v>1</v>
      </c>
      <c r="BN449" s="25">
        <f>IF(B6=13,IF(OR(G449=1,I449=1),0,IF(E449=D455,AD449,[1]DB!BN449)),[1]DB!BN449)</f>
        <v>-1</v>
      </c>
      <c r="BO449" s="25">
        <f>IF(B6=13,IF(OR(G449=1,I449=1),0,IF(E449=D456,R449,[1]DB!BO449)),[1]DB!BO449)</f>
        <v>8</v>
      </c>
      <c r="BP449" s="25">
        <f>IF(B6=13,IF(OR(G449=1,I449=1),0,IF(E449=D456,U449,[1]DB!BP449)),[1]DB!BP449)</f>
        <v>9</v>
      </c>
      <c r="BQ449" s="25">
        <f>IF(B6=13,IF(OR(G449=1,I449=1),0,IF(E449=D456,X449,[1]DB!BQ449)),[1]DB!BQ449)</f>
        <v>0</v>
      </c>
      <c r="BR449" s="25">
        <f>IF(B6=13,IF(OR(G449=1,I449=1),0,IF(E449=D456,AD449,[1]DB!BR449)),[1]DB!BR449)</f>
        <v>-1</v>
      </c>
      <c r="BS449" s="25">
        <f>IF(B6=13,IF(OR(G449=1,I449=1),0,IF(E449=D457,R449,[1]DB!BS449)),[1]DB!BS449)</f>
        <v>8</v>
      </c>
      <c r="BT449" s="25">
        <f>IF(B6=13,IF(OR(G449=1,I449=1),0,IF(E449=D457,U449,[1]DB!BT449)),[1]DB!BT449)</f>
        <v>6</v>
      </c>
      <c r="BU449" s="25">
        <f>IF(B6=13,IF(OR(G449=1,I449=1),0,IF(E449=D457,X449,[1]DB!BU449)),[1]DB!BU449)</f>
        <v>3</v>
      </c>
      <c r="BV449" s="25">
        <f>IF(B6=13,IF(OR(G449=1,I449=1),0,IF(E449=D457,AD449,[1]DB!BV449)),[1]DB!BV449)</f>
        <v>1</v>
      </c>
      <c r="BW449" s="25">
        <f>IF(B6=13,IF(OR(G449=1,I449=1),0,IF(E449=D458,R449,[1]DB!BW449)),[1]DB!BW449)</f>
        <v>6</v>
      </c>
      <c r="BX449" s="25">
        <f>IF(B6=13,IF(OR(G449=1,I449=1),0,IF(E449=D458,U449,[1]DB!BX449)),[1]DB!BX449)</f>
        <v>8</v>
      </c>
      <c r="BY449" s="25">
        <f>IF(B6=13,IF(OR(G449=1,I449=1),0,IF(E449=D458,X449,[1]DB!BY449)),[1]DB!BY449)</f>
        <v>0</v>
      </c>
      <c r="BZ449" s="25">
        <f>IF(B6=13,IF(OR(G449=1,I449=1),0,IF(E449=D458,AD449,[1]DB!BZ449)),[1]DB!BZ449)</f>
        <v>-1</v>
      </c>
      <c r="CA449" s="25">
        <f>(RANK(Y449,Y447:Y458,1)*169)+(RANK(S449,S447:S458,1)*13)+RANK(V449,V447:V458,0)</f>
        <v>1829</v>
      </c>
      <c r="CB449" s="25">
        <f>RANK(CA449,CA447:CA458,1)</f>
        <v>10</v>
      </c>
      <c r="CC449" s="25">
        <f>IF(CB449=CB447,AE449,0)+IF(CB449=CB448,AI449,0)+IF(CB449=CB449,AM449,0)+IF(CB449=CB450,AQ449,0)+IF(CB449=CB451,AU449,0)+IF(CB449=CB452,AY449,0)+IF(CB449=CB453,BC449,0)+IF(CB449=CB454,BG449,0)+IF(CB449=CB455,BK449,0)+IF(CB449=CB456,BO449,0)+IF(CB449=CB457,BS449,0)+IF(CB449=CB458,BW449,0)</f>
        <v>0</v>
      </c>
      <c r="CD449" s="25">
        <f>IF(CB449=CB447,AF449,0)+IF(CB449=CB448,AJ449,0)+IF(CB449=CB449,AN449,0)+IF(CB449=CB450,AR449,0)+IF(CB449=CB451,AV449,0)+IF(CB449=CB452,AZ449,0)+IF(CB449=CB453,BD449,0)+IF(CB449=CB454,BH449,0)+IF(CB449=CB455,BL449,0)+IF(CB449=CB456,BP449,0)+IF(CB449=CB457,BT449,0)+IF(CB449=CB458,BX449,0)</f>
        <v>0</v>
      </c>
      <c r="CE449" s="25">
        <f>IF(CB449=CB447,AG449,0)+IF(CB449=CB448,AK449,0)+IF(CB449=CB449,AO449,0)+IF(CB449=CB450,AS449,0)+IF(CB449=CB451,AW449,0)+IF(CB449=CB452,BA449,0)+IF(CB449=CB453,BE449,0)+IF(CB449=CB454,BI449,0)+IF(CB449=CB455,BM449,0)+IF(CB449=CB456,BQ449,0)+IF(CB449=CB457,BU449,0)+IF(CB449=CB458,BY449,0)</f>
        <v>0</v>
      </c>
      <c r="CF449" s="25">
        <f>(RANK(CE449,CE447:CE458,1)*169)+(RANK(CC449,CC447:CC458,1)*13)+RANK(CD449,CD447:CD458,0)</f>
        <v>183</v>
      </c>
      <c r="CG449" s="25">
        <f>CB449+(RANK(CF449,CF447:CF458,1)*0.01)</f>
        <v>10.01</v>
      </c>
      <c r="CH449" s="25">
        <f>IF(COUNTIF(CG447:CG458,CG449)=2,IF(CG449=CG447,1,0)+IF(CG449=CG448,2,0)+IF(CG449=CG449,3,0)+IF(CG449=CG450,4,0)+IF(CG449=CG451,5,0)+IF(CG449=CG452,6,0)+IF(CG449=CG453,7,0)+IF(CG449=CG454,8,0)+IF(CG449=CG455,9,0)+IF(CG449=CG456,10,0)+IF(CG449=CG457,11,0)+IF(CG449=CG458,12,0)-3,0)</f>
        <v>0</v>
      </c>
      <c r="CI449" s="25">
        <f t="shared" si="77"/>
        <v>0</v>
      </c>
      <c r="CJ449" s="25">
        <f t="shared" si="78"/>
        <v>10.01</v>
      </c>
      <c r="CK449" s="25">
        <f>(RANK(CJ449,CJ447:CJ458,1)*17850625)+(RANK(K449,K447:K458,0)*274625)+(RANK(M449,M447:M458,0)*4225)+(RANK(AC449,AC447:AC458,1)*65)+RANK(C449,C447:C458,0)</f>
        <v>178790042</v>
      </c>
      <c r="CL449" s="25">
        <f>RANK(CK449,CK447:CK458,0)</f>
        <v>3</v>
      </c>
    </row>
    <row r="450" spans="1:90" x14ac:dyDescent="0.15">
      <c r="A450" s="25" t="str">
        <f>[1]DB!A450</f>
        <v>Lucky</v>
      </c>
      <c r="B450" s="25" t="str">
        <f>[1]DB!B450</f>
        <v>Lucky (12)</v>
      </c>
      <c r="C450" s="25">
        <f>[1]DB!C450</f>
        <v>30</v>
      </c>
      <c r="D450" s="25">
        <f t="shared" si="74"/>
        <v>12</v>
      </c>
      <c r="E450" s="25">
        <f t="shared" si="79"/>
        <v>11</v>
      </c>
      <c r="F450" s="25">
        <f>[1]DB!G450</f>
        <v>0</v>
      </c>
      <c r="G450" s="25">
        <f>IF(B6=13,DGET(A11:K75,"Dis E",Q536:Q537),F450)</f>
        <v>0</v>
      </c>
      <c r="H450" s="25">
        <f>[1]DB!I450</f>
        <v>0</v>
      </c>
      <c r="I450" s="25">
        <f>IF(B6=13,DGET(A11:K75,"Udm E",Q536:Q537),H450)</f>
        <v>0</v>
      </c>
      <c r="J450" s="25">
        <f>[1]DB!K450</f>
        <v>0</v>
      </c>
      <c r="K450" s="25">
        <f>IF(B6=13,DGET(A11:K75,"MR E",Q536:Q537),J450)</f>
        <v>0</v>
      </c>
      <c r="L450" s="25">
        <f>[1]DB!M450</f>
        <v>0</v>
      </c>
      <c r="M450" s="25">
        <f>IF(B6=13,DGET(A11:K75,"Res E",Q536:Q537),L450)</f>
        <v>0</v>
      </c>
      <c r="N450" s="25">
        <f>[1]DB!O450</f>
        <v>9</v>
      </c>
      <c r="O450" s="25">
        <f>IF(B6=13,IF(AND(G450=0,I450=0),N450+1,0),N450)</f>
        <v>10</v>
      </c>
      <c r="P450" s="25">
        <f>[1]DB!S450</f>
        <v>51</v>
      </c>
      <c r="Q450" s="25">
        <f>IF(A450="",0,DGET(A11:AF75,"Total",Q536:Q537))</f>
        <v>5</v>
      </c>
      <c r="R450" s="25">
        <f>IF(A450="",0,DGET(A11:AF75,"ES N",Q536:Q537))</f>
        <v>5</v>
      </c>
      <c r="S450" s="25">
        <f>IF(B6=13,IF(OR(G450=1,I450=1),0,P450+R450),P450)</f>
        <v>56</v>
      </c>
      <c r="T450" s="25">
        <f>[1]DB!V450</f>
        <v>62</v>
      </c>
      <c r="U450" s="25">
        <f>IF(A450="",0,DGET(A446:Q458,"Total N",Q546:Q547))</f>
        <v>4</v>
      </c>
      <c r="V450" s="25">
        <f>IF(B6=13,IF(OR(G450=1,I450=1),0,T450+U450),T450)</f>
        <v>66</v>
      </c>
      <c r="W450" s="25">
        <f>[1]DB!Y450</f>
        <v>7</v>
      </c>
      <c r="X450" s="25">
        <f t="shared" si="75"/>
        <v>3</v>
      </c>
      <c r="Y450" s="25">
        <f>IF(B6=13,IF(OR(G450=1,I450=1),0,W450+X450),W450)</f>
        <v>10</v>
      </c>
      <c r="Z450" s="25">
        <f>[1]DB!AC450</f>
        <v>1</v>
      </c>
      <c r="AA450" s="25">
        <f>IF(A450="",0,DGET(A11:AF75,"BU Pl.",Q536:Q537))</f>
        <v>47</v>
      </c>
      <c r="AB450" s="25">
        <f t="shared" si="76"/>
        <v>3056</v>
      </c>
      <c r="AC450" s="25">
        <f>IF(B6=13,RANK(AB450,AB447:AB458,1),Z450)</f>
        <v>8</v>
      </c>
      <c r="AD450" s="25">
        <f>IF(B6=13,IF(AA450&gt;DGET(A446:AC458,"BU N",Q546:Q547),1,IF(AA450=DGET(A446:AC458,"BU N",Q546:Q547),0,-1)),0)</f>
        <v>1</v>
      </c>
      <c r="AE450" s="25">
        <f>IF(B6=13,IF(OR(G450=1,I450=1),0,IF(E450=D447,R450,[1]DB!AE450)),[1]DB!AE450)</f>
        <v>0</v>
      </c>
      <c r="AF450" s="25">
        <f>IF(B6=13,IF(OR(G450=1,I450=1),0,IF(E450=D447,U450,[1]DB!AF450)),[1]DB!AF450)</f>
        <v>0</v>
      </c>
      <c r="AG450" s="25">
        <f>IF(B6=13,IF(OR(G450=1,I450=1),0,IF(E450=D447,X450,[1]DB!AG450)),[1]DB!AG450)</f>
        <v>0</v>
      </c>
      <c r="AH450" s="25">
        <f>IF(B6=13,IF(OR(G450=1,I450=1),0,IF(E450=D447,AD450,[1]DB!AH450)),[1]DB!AH450)</f>
        <v>0</v>
      </c>
      <c r="AI450" s="25">
        <f>IF(B6=13,IF(OR(G450=1,I450=1),0,IF(E450=D448,R450,[1]DB!AI450)),[1]DB!AI450)</f>
        <v>5</v>
      </c>
      <c r="AJ450" s="25">
        <f>IF(B6=13,IF(OR(G450=1,I450=1),0,IF(E450=D448,U450,[1]DB!AJ450)),[1]DB!AJ450)</f>
        <v>4</v>
      </c>
      <c r="AK450" s="25">
        <f>IF(B6=13,IF(OR(G450=1,I450=1),0,IF(E450=D448,X450,[1]DB!AK450)),[1]DB!AK450)</f>
        <v>3</v>
      </c>
      <c r="AL450" s="25">
        <f>IF(B6=13,IF(OR(G450=1,I450=1),0,IF(E450=D448,AD450,[1]DB!AL450)),[1]DB!AL450)</f>
        <v>1</v>
      </c>
      <c r="AM450" s="25">
        <f>IF(B6=13,IF(OR(G450=1,I450=1),0,IF(E450=D449,R450,[1]DB!AM450)),[1]DB!AM450)</f>
        <v>4</v>
      </c>
      <c r="AN450" s="25">
        <f>IF(B6=13,IF(OR(G450=1,I450=1),0,IF(E450=D449,U450,[1]DB!AN450)),[1]DB!AN450)</f>
        <v>7</v>
      </c>
      <c r="AO450" s="25">
        <f>IF(B6=13,IF(OR(G450=1,I450=1),0,IF(E450=D449,X450,[1]DB!AO450)),[1]DB!AO450)</f>
        <v>0</v>
      </c>
      <c r="AP450" s="25">
        <f>IF(B6=13,IF(OR(G450=1,I450=1),0,IF(E450=D449,AD450,[1]DB!AP450)),[1]DB!AP450)</f>
        <v>-1</v>
      </c>
      <c r="AQ450" s="25">
        <f>IF(B6=13,IF(OR(G450=1,I450=1),0,IF(E450=D450,R450,[1]DB!AQ450)),[1]DB!AQ450)</f>
        <v>0</v>
      </c>
      <c r="AR450" s="25">
        <f>IF(B6=13,IF(OR(G450=1,I450=1),0,IF(E450=D450,U450,[1]DB!AR450)),[1]DB!AR450)</f>
        <v>0</v>
      </c>
      <c r="AS450" s="25">
        <f>IF(B6=13,IF(OR(G450=1,I450=1),0,IF(E450=D450,X450,[1]DB!AS450)),[1]DB!AS450)</f>
        <v>0</v>
      </c>
      <c r="AT450" s="25">
        <f>IF(B6=13,IF(OR(G450=1,I450=1),0,IF(E450=D450,AD450,[1]DB!AT450)),[1]DB!AT450)</f>
        <v>0</v>
      </c>
      <c r="AU450" s="25">
        <f>IF(B6=13,IF(OR(G450=1,I450=1),0,IF(E450=D451,R450,[1]DB!AU450)),[1]DB!AU450)</f>
        <v>5</v>
      </c>
      <c r="AV450" s="25">
        <f>IF(B6=13,IF(OR(G450=1,I450=1),0,IF(E450=D451,U450,[1]DB!AV450)),[1]DB!AV450)</f>
        <v>7</v>
      </c>
      <c r="AW450" s="25">
        <f>IF(B6=13,IF(OR(G450=1,I450=1),0,IF(E450=D451,X450,[1]DB!AW450)),[1]DB!AW450)</f>
        <v>0</v>
      </c>
      <c r="AX450" s="25">
        <f>IF(B6=13,IF(OR(G450=1,I450=1),0,IF(E450=D451,AD450,[1]DB!AX450)),[1]DB!AX450)</f>
        <v>-1</v>
      </c>
      <c r="AY450" s="25">
        <f>IF(B6=13,IF(OR(G450=1,I450=1),0,IF(E450=D452,R450,[1]DB!AY450)),[1]DB!AY450)</f>
        <v>6</v>
      </c>
      <c r="AZ450" s="25">
        <f>IF(B6=13,IF(OR(G450=1,I450=1),0,IF(E450=D452,U450,[1]DB!AZ450)),[1]DB!AZ450)</f>
        <v>7</v>
      </c>
      <c r="BA450" s="25">
        <f>IF(B6=13,IF(OR(G450=1,I450=1),0,IF(E450=D452,X450,[1]DB!BA450)),[1]DB!BA450)</f>
        <v>0</v>
      </c>
      <c r="BB450" s="25">
        <f>IF(B6=13,IF(OR(G450=1,I450=1),0,IF(E450=D452,AD450,[1]DB!BB450)),[1]DB!BB450)</f>
        <v>-1</v>
      </c>
      <c r="BC450" s="25">
        <f>IF(B6=13,IF(OR(G450=1,I450=1),0,IF(E450=D453,R450,[1]DB!BC450)),[1]DB!BC450)</f>
        <v>4</v>
      </c>
      <c r="BD450" s="25">
        <f>IF(B6=13,IF(OR(G450=1,I450=1),0,IF(E450=D453,U450,[1]DB!BD450)),[1]DB!BD450)</f>
        <v>7</v>
      </c>
      <c r="BE450" s="25">
        <f>IF(B6=13,IF(OR(G450=1,I450=1),0,IF(E450=D453,X450,[1]DB!BE450)),[1]DB!BE450)</f>
        <v>0</v>
      </c>
      <c r="BF450" s="25">
        <f>IF(B6=13,IF(OR(G450=1,I450=1),0,IF(E450=D453,AD450,[1]DB!BF450)),[1]DB!BF450)</f>
        <v>-1</v>
      </c>
      <c r="BG450" s="25">
        <f>IF(B6=13,IF(OR(G450=1,I450=1),0,IF(E450=D454,R450,[1]DB!BG450)),[1]DB!BG450)</f>
        <v>6</v>
      </c>
      <c r="BH450" s="25">
        <f>IF(B6=13,IF(OR(G450=1,I450=1),0,IF(E450=D454,U450,[1]DB!BH450)),[1]DB!BH450)</f>
        <v>5</v>
      </c>
      <c r="BI450" s="25">
        <f>IF(B6=13,IF(OR(G450=1,I450=1),0,IF(E450=D454,X450,[1]DB!BI450)),[1]DB!BI450)</f>
        <v>3</v>
      </c>
      <c r="BJ450" s="25">
        <f>IF(B6=13,IF(OR(G450=1,I450=1),0,IF(E450=D454,AD450,[1]DB!BJ450)),[1]DB!BJ450)</f>
        <v>1</v>
      </c>
      <c r="BK450" s="25">
        <f>IF(B6=13,IF(OR(G450=1,I450=1),0,IF(E450=D455,R450,[1]DB!BK450)),[1]DB!BK450)</f>
        <v>7</v>
      </c>
      <c r="BL450" s="25">
        <f>IF(B6=13,IF(OR(G450=1,I450=1),0,IF(E450=D455,U450,[1]DB!BL450)),[1]DB!BL450)</f>
        <v>8</v>
      </c>
      <c r="BM450" s="25">
        <f>IF(B6=13,IF(OR(G450=1,I450=1),0,IF(E450=D455,X450,[1]DB!BM450)),[1]DB!BM450)</f>
        <v>0</v>
      </c>
      <c r="BN450" s="25">
        <f>IF(B6=13,IF(OR(G450=1,I450=1),0,IF(E450=D455,AD450,[1]DB!BN450)),[1]DB!BN450)</f>
        <v>-1</v>
      </c>
      <c r="BO450" s="25">
        <f>IF(B6=13,IF(OR(G450=1,I450=1),0,IF(E450=D456,R450,[1]DB!BO450)),[1]DB!BO450)</f>
        <v>7</v>
      </c>
      <c r="BP450" s="25">
        <f>IF(B6=13,IF(OR(G450=1,I450=1),0,IF(E450=D456,U450,[1]DB!BP450)),[1]DB!BP450)</f>
        <v>7</v>
      </c>
      <c r="BQ450" s="25">
        <f>IF(B6=13,IF(OR(G450=1,I450=1),0,IF(E450=D456,X450,[1]DB!BQ450)),[1]DB!BQ450)</f>
        <v>1</v>
      </c>
      <c r="BR450" s="25">
        <f>IF(B6=13,IF(OR(G450=1,I450=1),0,IF(E450=D456,AD450,[1]DB!BR450)),[1]DB!BR450)</f>
        <v>-1</v>
      </c>
      <c r="BS450" s="25">
        <f>IF(B6=13,IF(OR(G450=1,I450=1),0,IF(E450=D457,R450,[1]DB!BS450)),[1]DB!BS450)</f>
        <v>6</v>
      </c>
      <c r="BT450" s="25">
        <f>IF(B6=13,IF(OR(G450=1,I450=1),0,IF(E450=D457,U450,[1]DB!BT450)),[1]DB!BT450)</f>
        <v>5</v>
      </c>
      <c r="BU450" s="25">
        <f>IF(B6=13,IF(OR(G450=1,I450=1),0,IF(E450=D457,X450,[1]DB!BU450)),[1]DB!BU450)</f>
        <v>3</v>
      </c>
      <c r="BV450" s="25">
        <f>IF(B6=13,IF(OR(G450=1,I450=1),0,IF(E450=D457,AD450,[1]DB!BV450)),[1]DB!BV450)</f>
        <v>1</v>
      </c>
      <c r="BW450" s="25">
        <f>IF(B6=13,IF(OR(G450=1,I450=1),0,IF(E450=D458,R450,[1]DB!BW450)),[1]DB!BW450)</f>
        <v>6</v>
      </c>
      <c r="BX450" s="25">
        <f>IF(B6=13,IF(OR(G450=1,I450=1),0,IF(E450=D458,U450,[1]DB!BX450)),[1]DB!BX450)</f>
        <v>9</v>
      </c>
      <c r="BY450" s="25">
        <f>IF(B6=13,IF(OR(G450=1,I450=1),0,IF(E450=D458,X450,[1]DB!BY450)),[1]DB!BY450)</f>
        <v>0</v>
      </c>
      <c r="BZ450" s="25">
        <f>IF(B6=13,IF(OR(G450=1,I450=1),0,IF(E450=D458,AD450,[1]DB!BZ450)),[1]DB!BZ450)</f>
        <v>-1</v>
      </c>
      <c r="CA450" s="25">
        <f>(RANK(Y450,Y447:Y458,1)*169)+(RANK(S450,S447:S458,1)*13)+RANK(V450,V447:V458,0)</f>
        <v>524</v>
      </c>
      <c r="CB450" s="25">
        <f>RANK(CA450,CA447:CA458,1)</f>
        <v>3</v>
      </c>
      <c r="CC450" s="25">
        <f>IF(CB450=CB447,AE450,0)+IF(CB450=CB448,AI450,0)+IF(CB450=CB449,AM450,0)+IF(CB450=CB450,AQ450,0)+IF(CB450=CB451,AU450,0)+IF(CB450=CB452,AY450,0)+IF(CB450=CB453,BC450,0)+IF(CB450=CB454,BG450,0)+IF(CB450=CB455,BK450,0)+IF(CB450=CB456,BO450,0)+IF(CB450=CB457,BS450,0)+IF(CB450=CB458,BW450,0)</f>
        <v>0</v>
      </c>
      <c r="CD450" s="25">
        <f>IF(CB450=CB447,AF450,0)+IF(CB450=CB448,AJ450,0)+IF(CB450=CB449,AN450,0)+IF(CB450=CB450,AR450,0)+IF(CB450=CB451,AV450,0)+IF(CB450=CB452,AZ450,0)+IF(CB450=CB453,BD450,0)+IF(CB450=CB454,BH450,0)+IF(CB450=CB455,BL450,0)+IF(CB450=CB456,BP450,0)+IF(CB450=CB457,BT450,0)+IF(CB450=CB458,BX450,0)</f>
        <v>0</v>
      </c>
      <c r="CE450" s="25">
        <f>IF(CB450=CB447,AG450,0)+IF(CB450=CB448,AK450,0)+IF(CB450=CB449,AO450,0)+IF(CB450=CB450,AS450,0)+IF(CB450=CB451,AW450,0)+IF(CB450=CB452,BA450,0)+IF(CB450=CB453,BE450,0)+IF(CB450=CB454,BI450,0)+IF(CB450=CB455,BM450,0)+IF(CB450=CB456,BQ450,0)+IF(CB450=CB457,BU450,0)+IF(CB450=CB458,BY450,0)</f>
        <v>0</v>
      </c>
      <c r="CF450" s="25">
        <f>(RANK(CE450,CE447:CE458,1)*169)+(RANK(CC450,CC447:CC458,1)*13)+RANK(CD450,CD447:CD458,0)</f>
        <v>183</v>
      </c>
      <c r="CG450" s="25">
        <f>CB450+(RANK(CF450,CF447:CF458,1)*0.01)</f>
        <v>3.01</v>
      </c>
      <c r="CH450" s="25">
        <f>IF(COUNTIF(CG447:CG458,CG450)=2,IF(CG450=CG447,1,0)+IF(CG450=CG448,2,0)+IF(CG450=CG449,3,0)+IF(CG450=CG450,4,0)+IF(CG450=CG451,5,0)+IF(CG450=CG452,6,0)+IF(CG450=CG453,7,0)+IF(CG450=CG454,8,0)+IF(CG450=CG455,9,0)+IF(CG450=CG456,10,0)+IF(CG450=CG457,11,0)+IF(CG450=CG458,12,0)-4,0)</f>
        <v>0</v>
      </c>
      <c r="CI450" s="25">
        <f t="shared" si="77"/>
        <v>0</v>
      </c>
      <c r="CJ450" s="25">
        <f t="shared" si="78"/>
        <v>3.01</v>
      </c>
      <c r="CK450" s="25">
        <f>(RANK(CJ450,CJ447:CJ458,1)*17850625)+(RANK(K450,K447:K458,0)*274625)+(RANK(M450,M447:M458,0)*4225)+(RANK(AC450,AC447:AC458,1)*65)+RANK(C450,C447:C458,0)</f>
        <v>53835476</v>
      </c>
      <c r="CL450" s="25">
        <f>RANK(CK450,CK447:CK458,0)</f>
        <v>10</v>
      </c>
    </row>
    <row r="451" spans="1:90" x14ac:dyDescent="0.15">
      <c r="A451" s="25" t="str">
        <f>[1]DB!A451</f>
        <v>Idskov</v>
      </c>
      <c r="B451" s="25" t="str">
        <f>[1]DB!B451</f>
        <v>Idskov (12)</v>
      </c>
      <c r="C451" s="25">
        <f>[1]DB!C451</f>
        <v>22</v>
      </c>
      <c r="D451" s="25">
        <f t="shared" si="74"/>
        <v>5</v>
      </c>
      <c r="E451" s="25">
        <f t="shared" si="79"/>
        <v>6</v>
      </c>
      <c r="F451" s="25">
        <f>[1]DB!G451</f>
        <v>0</v>
      </c>
      <c r="G451" s="25">
        <f>IF(B6=13,DGET(A11:K75,"Dis E",R536:R537),F451)</f>
        <v>0</v>
      </c>
      <c r="H451" s="25">
        <f>[1]DB!I451</f>
        <v>0</v>
      </c>
      <c r="I451" s="25">
        <f>IF(B6=13,DGET(A11:K75,"Udm E",R536:R537),H451)</f>
        <v>0</v>
      </c>
      <c r="J451" s="25">
        <f>[1]DB!K451</f>
        <v>0</v>
      </c>
      <c r="K451" s="25">
        <f>IF(B6=13,DGET(A11:K75,"MR E",R536:R537),J451)</f>
        <v>0</v>
      </c>
      <c r="L451" s="25">
        <f>[1]DB!M451</f>
        <v>0</v>
      </c>
      <c r="M451" s="25">
        <f>IF(B6=13,DGET(A11:K75,"Res E",R536:R537),L451)</f>
        <v>0</v>
      </c>
      <c r="N451" s="25">
        <f>[1]DB!O451</f>
        <v>9</v>
      </c>
      <c r="O451" s="25">
        <f>IF(B6=13,IF(AND(G451=0,I451=0),N451+1,0),N451)</f>
        <v>10</v>
      </c>
      <c r="P451" s="25">
        <f>[1]DB!S451</f>
        <v>67</v>
      </c>
      <c r="Q451" s="25">
        <f>IF(A451="",0,DGET(A11:AF75,"Total",R536:R537))</f>
        <v>5</v>
      </c>
      <c r="R451" s="25">
        <f>IF(A451="",0,DGET(A11:AF75,"ES N",R536:R537))</f>
        <v>5</v>
      </c>
      <c r="S451" s="25">
        <f>IF(B6=13,IF(OR(G451=1,I451=1),0,P451+R451),P451)</f>
        <v>72</v>
      </c>
      <c r="T451" s="25">
        <f>[1]DB!V451</f>
        <v>57</v>
      </c>
      <c r="U451" s="25">
        <f>IF(A451="",0,DGET(A446:Q458,"Total N",R546:R547))</f>
        <v>5</v>
      </c>
      <c r="V451" s="25">
        <f>IF(B6=13,IF(OR(G451=1,I451=1),0,T451+U451),T451)</f>
        <v>62</v>
      </c>
      <c r="W451" s="25">
        <f>[1]DB!Y451</f>
        <v>18</v>
      </c>
      <c r="X451" s="25">
        <f t="shared" si="75"/>
        <v>1</v>
      </c>
      <c r="Y451" s="25">
        <f>IF(B6=13,IF(OR(G451=1,I451=1),0,W451+X451),W451)</f>
        <v>19</v>
      </c>
      <c r="Z451" s="25">
        <f>[1]DB!AC451</f>
        <v>12</v>
      </c>
      <c r="AA451" s="25">
        <f>IF(A451="",0,DGET(A11:AF75,"BU Pl.",R536:R537))</f>
        <v>32</v>
      </c>
      <c r="AB451" s="25">
        <f t="shared" si="76"/>
        <v>2092</v>
      </c>
      <c r="AC451" s="25">
        <f>IF(B6=13,RANK(AB451,AB447:AB458,1),Z451)</f>
        <v>7</v>
      </c>
      <c r="AD451" s="25">
        <f>IF(B6=13,IF(AA451&gt;DGET(A446:AC458,"BU N",R546:R547),1,IF(AA451=DGET(A446:AC458,"BU N",R546:R547),0,-1)),0)</f>
        <v>0</v>
      </c>
      <c r="AE451" s="25">
        <f>IF(B6=13,IF(OR(G451=1,I451=1),0,IF(E451=D447,R451,[1]DB!AE451)),[1]DB!AE451)</f>
        <v>6</v>
      </c>
      <c r="AF451" s="25">
        <f>IF(B6=13,IF(OR(G451=1,I451=1),0,IF(E451=D447,U451,[1]DB!AF451)),[1]DB!AF451)</f>
        <v>6</v>
      </c>
      <c r="AG451" s="25">
        <f>IF(B6=13,IF(OR(G451=1,I451=1),0,IF(E451=D447,X451,[1]DB!AG451)),[1]DB!AG451)</f>
        <v>1</v>
      </c>
      <c r="AH451" s="25">
        <f>IF(B6=13,IF(OR(G451=1,I451=1),0,IF(E451=D447,AD451,[1]DB!AH451)),[1]DB!AH451)</f>
        <v>0</v>
      </c>
      <c r="AI451" s="25">
        <f>IF(B6=13,IF(OR(G451=1,I451=1),0,IF(E451=D448,R451,[1]DB!AI451)),[1]DB!AI451)</f>
        <v>8</v>
      </c>
      <c r="AJ451" s="25">
        <f>IF(B6=13,IF(OR(G451=1,I451=1),0,IF(E451=D448,U451,[1]DB!AJ451)),[1]DB!AJ451)</f>
        <v>4</v>
      </c>
      <c r="AK451" s="25">
        <f>IF(B6=13,IF(OR(G451=1,I451=1),0,IF(E451=D448,X451,[1]DB!AK451)),[1]DB!AK451)</f>
        <v>3</v>
      </c>
      <c r="AL451" s="25">
        <f>IF(B6=13,IF(OR(G451=1,I451=1),0,IF(E451=D448,AD451,[1]DB!AL451)),[1]DB!AL451)</f>
        <v>1</v>
      </c>
      <c r="AM451" s="25">
        <f>IF(B6=13,IF(OR(G451=1,I451=1),0,IF(E451=D449,R451,[1]DB!AM451)),[1]DB!AM451)</f>
        <v>8</v>
      </c>
      <c r="AN451" s="25">
        <f>IF(B6=13,IF(OR(G451=1,I451=1),0,IF(E451=D449,U451,[1]DB!AN451)),[1]DB!AN451)</f>
        <v>8</v>
      </c>
      <c r="AO451" s="25">
        <f>IF(B6=13,IF(OR(G451=1,I451=1),0,IF(E451=D449,X451,[1]DB!AO451)),[1]DB!AO451)</f>
        <v>1</v>
      </c>
      <c r="AP451" s="25">
        <f>IF(B6=13,IF(OR(G451=1,I451=1),0,IF(E451=D449,AD451,[1]DB!AP451)),[1]DB!AP451)</f>
        <v>0</v>
      </c>
      <c r="AQ451" s="25">
        <f>IF(B6=13,IF(OR(G451=1,I451=1),0,IF(E451=D450,R451,[1]DB!AQ451)),[1]DB!AQ451)</f>
        <v>7</v>
      </c>
      <c r="AR451" s="25">
        <f>IF(B6=13,IF(OR(G451=1,I451=1),0,IF(E451=D450,U451,[1]DB!AR451)),[1]DB!AR451)</f>
        <v>5</v>
      </c>
      <c r="AS451" s="25">
        <f>IF(B6=13,IF(OR(G451=1,I451=1),0,IF(E451=D450,X451,[1]DB!AS451)),[1]DB!AS451)</f>
        <v>3</v>
      </c>
      <c r="AT451" s="25">
        <f>IF(B6=13,IF(OR(G451=1,I451=1),0,IF(E451=D450,AD451,[1]DB!AT451)),[1]DB!AT451)</f>
        <v>1</v>
      </c>
      <c r="AU451" s="25">
        <f>IF(B6=13,IF(OR(G451=1,I451=1),0,IF(E451=D451,R451,[1]DB!AU451)),[1]DB!AU451)</f>
        <v>0</v>
      </c>
      <c r="AV451" s="25">
        <f>IF(B6=13,IF(OR(G451=1,I451=1),0,IF(E451=D451,U451,[1]DB!AV451)),[1]DB!AV451)</f>
        <v>0</v>
      </c>
      <c r="AW451" s="25">
        <f>IF(B6=13,IF(OR(G451=1,I451=1),0,IF(E451=D451,X451,[1]DB!AW451)),[1]DB!AW451)</f>
        <v>0</v>
      </c>
      <c r="AX451" s="25">
        <f>IF(B6=13,IF(OR(G451=1,I451=1),0,IF(E451=D451,AD451,[1]DB!AX451)),[1]DB!AX451)</f>
        <v>0</v>
      </c>
      <c r="AY451" s="25">
        <f>IF(B6=13,IF(OR(G451=1,I451=1),0,IF(E451=D452,R451,[1]DB!AY451)),[1]DB!AY451)</f>
        <v>6</v>
      </c>
      <c r="AZ451" s="25">
        <f>IF(B6=13,IF(OR(G451=1,I451=1),0,IF(E451=D452,U451,[1]DB!AZ451)),[1]DB!AZ451)</f>
        <v>6</v>
      </c>
      <c r="BA451" s="25">
        <f>IF(B6=13,IF(OR(G451=1,I451=1),0,IF(E451=D452,X451,[1]DB!BA451)),[1]DB!BA451)</f>
        <v>1</v>
      </c>
      <c r="BB451" s="25">
        <f>IF(B6=13,IF(OR(G451=1,I451=1),0,IF(E451=D452,AD451,[1]DB!BB451)),[1]DB!BB451)</f>
        <v>1</v>
      </c>
      <c r="BC451" s="25">
        <f>IF(B6=13,IF(OR(G451=1,I451=1),0,IF(E451=D453,R451,[1]DB!BC451)),[1]DB!BC451)</f>
        <v>9</v>
      </c>
      <c r="BD451" s="25">
        <f>IF(B6=13,IF(OR(G451=1,I451=1),0,IF(E451=D453,U451,[1]DB!BD451)),[1]DB!BD451)</f>
        <v>6</v>
      </c>
      <c r="BE451" s="25">
        <f>IF(B6=13,IF(OR(G451=1,I451=1),0,IF(E451=D453,X451,[1]DB!BE451)),[1]DB!BE451)</f>
        <v>3</v>
      </c>
      <c r="BF451" s="25">
        <f>IF(B6=13,IF(OR(G451=1,I451=1),0,IF(E451=D453,AD451,[1]DB!BF451)),[1]DB!BF451)</f>
        <v>1</v>
      </c>
      <c r="BG451" s="25">
        <f>IF(B6=13,IF(OR(G451=1,I451=1),0,IF(E451=D454,R451,[1]DB!BG451)),[1]DB!BG451)</f>
        <v>0</v>
      </c>
      <c r="BH451" s="25">
        <f>IF(B6=13,IF(OR(G451=1,I451=1),0,IF(E451=D454,U451,[1]DB!BH451)),[1]DB!BH451)</f>
        <v>0</v>
      </c>
      <c r="BI451" s="25">
        <f>IF(B6=13,IF(OR(G451=1,I451=1),0,IF(E451=D454,X451,[1]DB!BI451)),[1]DB!BI451)</f>
        <v>0</v>
      </c>
      <c r="BJ451" s="25">
        <f>IF(B6=13,IF(OR(G451=1,I451=1),0,IF(E451=D454,AD451,[1]DB!BJ451)),[1]DB!BJ451)</f>
        <v>0</v>
      </c>
      <c r="BK451" s="25">
        <f>IF(B6=13,IF(OR(G451=1,I451=1),0,IF(E451=D455,R451,[1]DB!BK451)),[1]DB!BK451)</f>
        <v>6</v>
      </c>
      <c r="BL451" s="25">
        <f>IF(B6=13,IF(OR(G451=1,I451=1),0,IF(E451=D455,U451,[1]DB!BL451)),[1]DB!BL451)</f>
        <v>7</v>
      </c>
      <c r="BM451" s="25">
        <f>IF(B6=13,IF(OR(G451=1,I451=1),0,IF(E451=D455,X451,[1]DB!BM451)),[1]DB!BM451)</f>
        <v>0</v>
      </c>
      <c r="BN451" s="25">
        <f>IF(B6=13,IF(OR(G451=1,I451=1),0,IF(E451=D455,AD451,[1]DB!BN451)),[1]DB!BN451)</f>
        <v>-1</v>
      </c>
      <c r="BO451" s="25">
        <f>IF(B6=13,IF(OR(G451=1,I451=1),0,IF(E451=D456,R451,[1]DB!BO451)),[1]DB!BO451)</f>
        <v>5</v>
      </c>
      <c r="BP451" s="25">
        <f>IF(B6=13,IF(OR(G451=1,I451=1),0,IF(E451=D456,U451,[1]DB!BP451)),[1]DB!BP451)</f>
        <v>5</v>
      </c>
      <c r="BQ451" s="25">
        <f>IF(B6=13,IF(OR(G451=1,I451=1),0,IF(E451=D456,X451,[1]DB!BQ451)),[1]DB!BQ451)</f>
        <v>1</v>
      </c>
      <c r="BR451" s="25">
        <f>IF(B6=13,IF(OR(G451=1,I451=1),0,IF(E451=D456,AD451,[1]DB!BR451)),[1]DB!BR451)</f>
        <v>0</v>
      </c>
      <c r="BS451" s="25">
        <f>IF(B6=13,IF(OR(G451=1,I451=1),0,IF(E451=D457,R451,[1]DB!BS451)),[1]DB!BS451)</f>
        <v>8</v>
      </c>
      <c r="BT451" s="25">
        <f>IF(B6=13,IF(OR(G451=1,I451=1),0,IF(E451=D457,U451,[1]DB!BT451)),[1]DB!BT451)</f>
        <v>7</v>
      </c>
      <c r="BU451" s="25">
        <f>IF(B6=13,IF(OR(G451=1,I451=1),0,IF(E451=D457,X451,[1]DB!BU451)),[1]DB!BU451)</f>
        <v>3</v>
      </c>
      <c r="BV451" s="25">
        <f>IF(B6=13,IF(OR(G451=1,I451=1),0,IF(E451=D457,AD451,[1]DB!BV451)),[1]DB!BV451)</f>
        <v>1</v>
      </c>
      <c r="BW451" s="25">
        <f>IF(B6=13,IF(OR(G451=1,I451=1),0,IF(E451=D458,R451,[1]DB!BW451)),[1]DB!BW451)</f>
        <v>9</v>
      </c>
      <c r="BX451" s="25">
        <f>IF(B6=13,IF(OR(G451=1,I451=1),0,IF(E451=D458,U451,[1]DB!BX451)),[1]DB!BX451)</f>
        <v>8</v>
      </c>
      <c r="BY451" s="25">
        <f>IF(B6=13,IF(OR(G451=1,I451=1),0,IF(E451=D458,X451,[1]DB!BY451)),[1]DB!BY451)</f>
        <v>3</v>
      </c>
      <c r="BZ451" s="25">
        <f>IF(B6=13,IF(OR(G451=1,I451=1),0,IF(E451=D458,AD451,[1]DB!BZ451)),[1]DB!BZ451)</f>
        <v>1</v>
      </c>
      <c r="CA451" s="25">
        <f>(RANK(Y451,Y447:Y458,1)*169)+(RANK(S451,S447:S458,1)*13)+RANK(V451,V447:V458,0)</f>
        <v>2183</v>
      </c>
      <c r="CB451" s="25">
        <f>RANK(CA451,CA447:CA458,1)</f>
        <v>12</v>
      </c>
      <c r="CC451" s="25">
        <f>IF(CB451=CB447,AE451,0)+IF(CB451=CB448,AI451,0)+IF(CB451=CB449,AM451,0)+IF(CB451=CB450,AQ451,0)+IF(CB451=CB451,AU451,0)+IF(CB451=CB452,AY451,0)+IF(CB451=CB453,BC451,0)+IF(CB451=CB454,BG451,0)+IF(CB451=CB455,BK451,0)+IF(CB451=CB456,BO451,0)+IF(CB451=CB457,BS451,0)+IF(CB451=CB458,BW451,0)</f>
        <v>0</v>
      </c>
      <c r="CD451" s="25">
        <f>IF(CB451=CB447,AF451,0)+IF(CB451=CB448,AJ451,0)+IF(CB451=CB449,AN451,0)+IF(CB451=CB450,AR451,0)+IF(CB451=CB451,AV451,0)+IF(CB451=CB452,AZ451,0)+IF(CB451=CB453,BD451,0)+IF(CB451=CB454,BH451,0)+IF(CB451=CB455,BL451,0)+IF(CB451=CB456,BP451,0)+IF(CB451=CB457,BT451,0)+IF(CB451=CB458,BX451,0)</f>
        <v>0</v>
      </c>
      <c r="CE451" s="25">
        <f>IF(CB451=CB447,AG451,0)+IF(CB451=CB448,AK451,0)+IF(CB451=CB449,AO451,0)+IF(CB451=CB450,AS451,0)+IF(CB451=CB451,AW451,0)+IF(CB451=CB452,BA451,0)+IF(CB451=CB453,BE451,0)+IF(CB451=CB454,BI451,0)+IF(CB451=CB455,BM451,0)+IF(CB451=CB456,BQ451,0)+IF(CB451=CB457,BU451,0)+IF(CB451=CB458,BY451,0)</f>
        <v>0</v>
      </c>
      <c r="CF451" s="25">
        <f>(RANK(CE451,CE447:CE458,1)*169)+(RANK(CC451,CC447:CC458,1)*13)+RANK(CD451,CD447:CD458,0)</f>
        <v>183</v>
      </c>
      <c r="CG451" s="25">
        <f>CB451+(RANK(CF451,CF447:CF458,1)*0.01)</f>
        <v>12.01</v>
      </c>
      <c r="CH451" s="25">
        <f>IF(COUNTIF(CG447:CG458,CG451)=2,IF(CG451=CG447,1,0)+IF(CG451=CG448,2,0)+IF(CG451=CG449,3,0)+IF(CG451=CG450,4,0)+IF(CG451=CG451,5,0)+IF(CG451=CG452,6,0)+IF(CG451=CG453,7,0)+IF(CG451=CG454,8,0)+IF(CG451=CG455,9,0)+IF(CG451=CG456,10,0)+IF(CG451=CG457,11,0)+IF(CG451=CG458,12,0)-5,0)</f>
        <v>0</v>
      </c>
      <c r="CI451" s="25">
        <f t="shared" si="77"/>
        <v>0</v>
      </c>
      <c r="CJ451" s="25">
        <f t="shared" si="78"/>
        <v>12.01</v>
      </c>
      <c r="CK451" s="25">
        <f>(RANK(CJ451,CJ447:CJ458,1)*17850625)+(RANK(K451,K447:K458,0)*274625)+(RANK(M451,M447:M458,0)*4225)+(RANK(AC451,AC447:AC458,1)*65)+RANK(C451,C447:C458,0)</f>
        <v>214491038</v>
      </c>
      <c r="CL451" s="25">
        <f>RANK(CK451,CK447:CK458,0)</f>
        <v>1</v>
      </c>
    </row>
    <row r="452" spans="1:90" x14ac:dyDescent="0.15">
      <c r="A452" s="25" t="str">
        <f>[1]DB!A452</f>
        <v>MFP</v>
      </c>
      <c r="B452" s="25" t="str">
        <f>[1]DB!B452</f>
        <v>MFP (12)</v>
      </c>
      <c r="C452" s="25">
        <f>[1]DB!C452</f>
        <v>34</v>
      </c>
      <c r="D452" s="25">
        <f t="shared" si="74"/>
        <v>2</v>
      </c>
      <c r="E452" s="25">
        <f t="shared" si="79"/>
        <v>1</v>
      </c>
      <c r="F452" s="25">
        <f>[1]DB!G452</f>
        <v>0</v>
      </c>
      <c r="G452" s="25">
        <f>IF(B6=13,DGET(A11:K75,"Dis E",S536:S537),F452)</f>
        <v>0</v>
      </c>
      <c r="H452" s="25">
        <f>[1]DB!I452</f>
        <v>0</v>
      </c>
      <c r="I452" s="25">
        <f>IF(B6=13,DGET(A11:K75,"Udm E",S536:S537),H452)</f>
        <v>0</v>
      </c>
      <c r="J452" s="25">
        <f>[1]DB!K452</f>
        <v>0</v>
      </c>
      <c r="K452" s="25">
        <f>IF(B6=13,DGET(A11:K75,"MR E",S536:S537),J452)</f>
        <v>0</v>
      </c>
      <c r="L452" s="25">
        <f>[1]DB!M452</f>
        <v>0</v>
      </c>
      <c r="M452" s="25">
        <f>IF(B6=13,DGET(A11:K75,"Res E",S536:S537),L452)</f>
        <v>0</v>
      </c>
      <c r="N452" s="25">
        <f>[1]DB!O452</f>
        <v>9</v>
      </c>
      <c r="O452" s="25">
        <f>IF(B6=13,IF(AND(G452=0,I452=0),N452+1,0),N452)</f>
        <v>10</v>
      </c>
      <c r="P452" s="25">
        <f>[1]DB!S452</f>
        <v>60</v>
      </c>
      <c r="Q452" s="25">
        <f>IF(A452="",0,DGET(A11:AF75,"Total",S536:S537))</f>
        <v>6</v>
      </c>
      <c r="R452" s="25">
        <f>IF(A452="",0,DGET(A11:AF75,"ES N",S536:S537))</f>
        <v>6</v>
      </c>
      <c r="S452" s="25">
        <f>IF(B6=13,IF(OR(G452=1,I452=1),0,P452+R452),P452)</f>
        <v>66</v>
      </c>
      <c r="T452" s="25">
        <f>[1]DB!V452</f>
        <v>59</v>
      </c>
      <c r="U452" s="25">
        <f>IF(A452="",0,DGET(A446:Q458,"Total N",S546:S547))</f>
        <v>5</v>
      </c>
      <c r="V452" s="25">
        <f>IF(B6=13,IF(OR(G452=1,I452=1),0,T452+U452),T452)</f>
        <v>64</v>
      </c>
      <c r="W452" s="25">
        <f>[1]DB!Y452</f>
        <v>13</v>
      </c>
      <c r="X452" s="25">
        <f t="shared" si="75"/>
        <v>3</v>
      </c>
      <c r="Y452" s="25">
        <f>IF(B6=13,IF(OR(G452=1,I452=1),0,W452+X452),W452)</f>
        <v>16</v>
      </c>
      <c r="Z452" s="25">
        <f>[1]DB!AC452</f>
        <v>2</v>
      </c>
      <c r="AA452" s="25">
        <f>IF(A452="",0,DGET(A11:AF75,"BU Pl.",S536:S537))</f>
        <v>50</v>
      </c>
      <c r="AB452" s="25">
        <f t="shared" si="76"/>
        <v>3252</v>
      </c>
      <c r="AC452" s="25">
        <f>IF(B6=13,RANK(AB452,AB447:AB458,1),Z452)</f>
        <v>10</v>
      </c>
      <c r="AD452" s="25">
        <f>IF(B6=13,IF(AA452&gt;DGET(A446:AC458,"BU N",S546:S547),1,IF(AA452=DGET(A446:AC458,"BU N",S546:S547),0,-1)),0)</f>
        <v>1</v>
      </c>
      <c r="AE452" s="25">
        <f>IF(B6=13,IF(OR(G452=1,I452=1),0,IF(E452=D447,R452,[1]DB!AE452)),[1]DB!AE452)</f>
        <v>6</v>
      </c>
      <c r="AF452" s="25">
        <f>IF(B6=13,IF(OR(G452=1,I452=1),0,IF(E452=D447,U452,[1]DB!AF452)),[1]DB!AF452)</f>
        <v>5</v>
      </c>
      <c r="AG452" s="25">
        <f>IF(B6=13,IF(OR(G452=1,I452=1),0,IF(E452=D447,X452,[1]DB!AG452)),[1]DB!AG452)</f>
        <v>3</v>
      </c>
      <c r="AH452" s="25">
        <f>IF(B6=13,IF(OR(G452=1,I452=1),0,IF(E452=D447,AD452,[1]DB!AH452)),[1]DB!AH452)</f>
        <v>1</v>
      </c>
      <c r="AI452" s="25">
        <f>IF(B6=13,IF(OR(G452=1,I452=1),0,IF(E452=D448,R452,[1]DB!AI452)),[1]DB!AI452)</f>
        <v>7</v>
      </c>
      <c r="AJ452" s="25">
        <f>IF(B6=13,IF(OR(G452=1,I452=1),0,IF(E452=D448,U452,[1]DB!AJ452)),[1]DB!AJ452)</f>
        <v>7</v>
      </c>
      <c r="AK452" s="25">
        <f>IF(B6=13,IF(OR(G452=1,I452=1),0,IF(E452=D448,X452,[1]DB!AK452)),[1]DB!AK452)</f>
        <v>1</v>
      </c>
      <c r="AL452" s="25">
        <f>IF(B6=13,IF(OR(G452=1,I452=1),0,IF(E452=D448,AD452,[1]DB!AL452)),[1]DB!AL452)</f>
        <v>1</v>
      </c>
      <c r="AM452" s="25">
        <f>IF(B6=13,IF(OR(G452=1,I452=1),0,IF(E452=D449,R452,[1]DB!AM452)),[1]DB!AM452)</f>
        <v>0</v>
      </c>
      <c r="AN452" s="25">
        <f>IF(B6=13,IF(OR(G452=1,I452=1),0,IF(E452=D449,U452,[1]DB!AN452)),[1]DB!AN452)</f>
        <v>0</v>
      </c>
      <c r="AO452" s="25">
        <f>IF(B6=13,IF(OR(G452=1,I452=1),0,IF(E452=D449,X452,[1]DB!AO452)),[1]DB!AO452)</f>
        <v>0</v>
      </c>
      <c r="AP452" s="25">
        <f>IF(B6=13,IF(OR(G452=1,I452=1),0,IF(E452=D449,AD452,[1]DB!AP452)),[1]DB!AP452)</f>
        <v>0</v>
      </c>
      <c r="AQ452" s="25">
        <f>IF(B6=13,IF(OR(G452=1,I452=1),0,IF(E452=D450,R452,[1]DB!AQ452)),[1]DB!AQ452)</f>
        <v>7</v>
      </c>
      <c r="AR452" s="25">
        <f>IF(B6=13,IF(OR(G452=1,I452=1),0,IF(E452=D450,U452,[1]DB!AR452)),[1]DB!AR452)</f>
        <v>6</v>
      </c>
      <c r="AS452" s="25">
        <f>IF(B6=13,IF(OR(G452=1,I452=1),0,IF(E452=D450,X452,[1]DB!AS452)),[1]DB!AS452)</f>
        <v>3</v>
      </c>
      <c r="AT452" s="25">
        <f>IF(B6=13,IF(OR(G452=1,I452=1),0,IF(E452=D450,AD452,[1]DB!AT452)),[1]DB!AT452)</f>
        <v>1</v>
      </c>
      <c r="AU452" s="25">
        <f>IF(B6=13,IF(OR(G452=1,I452=1),0,IF(E452=D451,R452,[1]DB!AU452)),[1]DB!AU452)</f>
        <v>6</v>
      </c>
      <c r="AV452" s="25">
        <f>IF(B6=13,IF(OR(G452=1,I452=1),0,IF(E452=D451,U452,[1]DB!AV452)),[1]DB!AV452)</f>
        <v>6</v>
      </c>
      <c r="AW452" s="25">
        <f>IF(B6=13,IF(OR(G452=1,I452=1),0,IF(E452=D451,X452,[1]DB!AW452)),[1]DB!AW452)</f>
        <v>1</v>
      </c>
      <c r="AX452" s="25">
        <f>IF(B6=13,IF(OR(G452=1,I452=1),0,IF(E452=D451,AD452,[1]DB!AX452)),[1]DB!AX452)</f>
        <v>-1</v>
      </c>
      <c r="AY452" s="25">
        <f>IF(B6=13,IF(OR(G452=1,I452=1),0,IF(E452=D452,R452,[1]DB!AY452)),[1]DB!AY452)</f>
        <v>0</v>
      </c>
      <c r="AZ452" s="25">
        <f>IF(B6=13,IF(OR(G452=1,I452=1),0,IF(E452=D452,U452,[1]DB!AZ452)),[1]DB!AZ452)</f>
        <v>0</v>
      </c>
      <c r="BA452" s="25">
        <f>IF(B6=13,IF(OR(G452=1,I452=1),0,IF(E452=D452,X452,[1]DB!BA452)),[1]DB!BA452)</f>
        <v>0</v>
      </c>
      <c r="BB452" s="25">
        <f>IF(B6=13,IF(OR(G452=1,I452=1),0,IF(E452=D452,AD452,[1]DB!BB452)),[1]DB!BB452)</f>
        <v>0</v>
      </c>
      <c r="BC452" s="25">
        <f>IF(B6=13,IF(OR(G452=1,I452=1),0,IF(E452=D453,R452,[1]DB!BC452)),[1]DB!BC452)</f>
        <v>7</v>
      </c>
      <c r="BD452" s="25">
        <f>IF(B6=13,IF(OR(G452=1,I452=1),0,IF(E452=D453,U452,[1]DB!BD452)),[1]DB!BD452)</f>
        <v>6</v>
      </c>
      <c r="BE452" s="25">
        <f>IF(B6=13,IF(OR(G452=1,I452=1),0,IF(E452=D453,X452,[1]DB!BE452)),[1]DB!BE452)</f>
        <v>3</v>
      </c>
      <c r="BF452" s="25">
        <f>IF(B6=13,IF(OR(G452=1,I452=1),0,IF(E452=D453,AD452,[1]DB!BF452)),[1]DB!BF452)</f>
        <v>1</v>
      </c>
      <c r="BG452" s="25">
        <f>IF(B6=13,IF(OR(G452=1,I452=1),0,IF(E452=D454,R452,[1]DB!BG452)),[1]DB!BG452)</f>
        <v>6</v>
      </c>
      <c r="BH452" s="25">
        <f>IF(B6=13,IF(OR(G452=1,I452=1),0,IF(E452=D454,U452,[1]DB!BH452)),[1]DB!BH452)</f>
        <v>7</v>
      </c>
      <c r="BI452" s="25">
        <f>IF(B6=13,IF(OR(G452=1,I452=1),0,IF(E452=D454,X452,[1]DB!BI452)),[1]DB!BI452)</f>
        <v>0</v>
      </c>
      <c r="BJ452" s="25">
        <f>IF(B6=13,IF(OR(G452=1,I452=1),0,IF(E452=D454,AD452,[1]DB!BJ452)),[1]DB!BJ452)</f>
        <v>-1</v>
      </c>
      <c r="BK452" s="25">
        <f>IF(B6=13,IF(OR(G452=1,I452=1),0,IF(E452=D455,R452,[1]DB!BK452)),[1]DB!BK452)</f>
        <v>6</v>
      </c>
      <c r="BL452" s="25">
        <f>IF(B6=13,IF(OR(G452=1,I452=1),0,IF(E452=D455,U452,[1]DB!BL452)),[1]DB!BL452)</f>
        <v>6</v>
      </c>
      <c r="BM452" s="25">
        <f>IF(B6=13,IF(OR(G452=1,I452=1),0,IF(E452=D455,X452,[1]DB!BM452)),[1]DB!BM452)</f>
        <v>1</v>
      </c>
      <c r="BN452" s="25">
        <f>IF(B6=13,IF(OR(G452=1,I452=1),0,IF(E452=D455,AD452,[1]DB!BN452)),[1]DB!BN452)</f>
        <v>-1</v>
      </c>
      <c r="BO452" s="25">
        <f>IF(B6=13,IF(OR(G452=1,I452=1),0,IF(E452=D456,R452,[1]DB!BO452)),[1]DB!BO452)</f>
        <v>7</v>
      </c>
      <c r="BP452" s="25">
        <f>IF(B6=13,IF(OR(G452=1,I452=1),0,IF(E452=D456,U452,[1]DB!BP452)),[1]DB!BP452)</f>
        <v>6</v>
      </c>
      <c r="BQ452" s="25">
        <f>IF(B6=13,IF(OR(G452=1,I452=1),0,IF(E452=D456,X452,[1]DB!BQ452)),[1]DB!BQ452)</f>
        <v>3</v>
      </c>
      <c r="BR452" s="25">
        <f>IF(B6=13,IF(OR(G452=1,I452=1),0,IF(E452=D456,AD452,[1]DB!BR452)),[1]DB!BR452)</f>
        <v>1</v>
      </c>
      <c r="BS452" s="25">
        <f>IF(B6=13,IF(OR(G452=1,I452=1),0,IF(E452=D457,R452,[1]DB!BS452)),[1]DB!BS452)</f>
        <v>8</v>
      </c>
      <c r="BT452" s="25">
        <f>IF(B6=13,IF(OR(G452=1,I452=1),0,IF(E452=D457,U452,[1]DB!BT452)),[1]DB!BT452)</f>
        <v>9</v>
      </c>
      <c r="BU452" s="25">
        <f>IF(B6=13,IF(OR(G452=1,I452=1),0,IF(E452=D457,X452,[1]DB!BU452)),[1]DB!BU452)</f>
        <v>0</v>
      </c>
      <c r="BV452" s="25">
        <f>IF(B6=13,IF(OR(G452=1,I452=1),0,IF(E452=D457,AD452,[1]DB!BV452)),[1]DB!BV452)</f>
        <v>-1</v>
      </c>
      <c r="BW452" s="25">
        <f>IF(B6=13,IF(OR(G452=1,I452=1),0,IF(E452=D458,R452,[1]DB!BW452)),[1]DB!BW452)</f>
        <v>6</v>
      </c>
      <c r="BX452" s="25">
        <f>IF(B6=13,IF(OR(G452=1,I452=1),0,IF(E452=D458,U452,[1]DB!BX452)),[1]DB!BX452)</f>
        <v>6</v>
      </c>
      <c r="BY452" s="25">
        <f>IF(B6=13,IF(OR(G452=1,I452=1),0,IF(E452=D458,X452,[1]DB!BY452)),[1]DB!BY452)</f>
        <v>1</v>
      </c>
      <c r="BZ452" s="25">
        <f>IF(B6=13,IF(OR(G452=1,I452=1),0,IF(E452=D458,AD452,[1]DB!BZ452)),[1]DB!BZ452)</f>
        <v>-1</v>
      </c>
      <c r="CA452" s="25">
        <f>(RANK(Y452,Y447:Y458,1)*169)+(RANK(S452,S447:S458,1)*13)+RANK(V452,V447:V458,0)</f>
        <v>1464</v>
      </c>
      <c r="CB452" s="25">
        <f>RANK(CA452,CA447:CA458,1)</f>
        <v>9</v>
      </c>
      <c r="CC452" s="25">
        <f>IF(CB452=CB447,AE452,0)+IF(CB452=CB448,AI452,0)+IF(CB452=CB449,AM452,0)+IF(CB452=CB450,AQ452,0)+IF(CB452=CB451,AU452,0)+IF(CB452=CB452,AY452,0)+IF(CB452=CB453,BC452,0)+IF(CB452=CB454,BG452,0)+IF(CB452=CB455,BK452,0)+IF(CB452=CB456,BO452,0)+IF(CB452=CB457,BS452,0)+IF(CB452=CB458,BW452,0)</f>
        <v>0</v>
      </c>
      <c r="CD452" s="25">
        <f>IF(CB452=CB447,AF452,0)+IF(CB452=CB448,AJ452,0)+IF(CB452=CB449,AN452,0)+IF(CB452=CB450,AR452,0)+IF(CB452=CB451,AV452,0)+IF(CB452=CB452,AZ452,0)+IF(CB452=CB453,BD452,0)+IF(CB452=CB454,BH452,0)+IF(CB452=CB455,BL452,0)+IF(CB452=CB456,BP452,0)+IF(CB452=CB457,BT452,0)+IF(CB452=CB458,BX452,0)</f>
        <v>0</v>
      </c>
      <c r="CE452" s="25">
        <f>IF(CB452=CB447,AG452,0)+IF(CB452=CB448,AK452,0)+IF(CB452=CB449,AO452,0)+IF(CB452=CB450,AS452,0)+IF(CB452=CB451,AW452,0)+IF(CB452=CB452,BA452,0)+IF(CB452=CB453,BE452,0)+IF(CB452=CB454,BI452,0)+IF(CB452=CB455,BM452,0)+IF(CB452=CB456,BQ452,0)+IF(CB452=CB457,BU452,0)+IF(CB452=CB458,BY452,0)</f>
        <v>0</v>
      </c>
      <c r="CF452" s="25">
        <f>(RANK(CE452,CE447:CE458,1)*169)+(RANK(CC452,CC447:CC458,1)*13)+RANK(CD452,CD447:CD458,0)</f>
        <v>183</v>
      </c>
      <c r="CG452" s="25">
        <f>CB452+(RANK(CF452,CF447:CF458,1)*0.01)</f>
        <v>9.01</v>
      </c>
      <c r="CH452" s="25">
        <f>IF(COUNTIF(CG447:CG458,CG452)=2,IF(CG452=CG447,1,0)+IF(CG452=CG448,2,0)+IF(CG452=CG449,3,0)+IF(CG452=CG450,4,0)+IF(CG452=CG451,5,0)+IF(CG452=CG452,6,0)+IF(CG452=CG453,7,0)+IF(CG452=CG454,8,0)+IF(CG452=CG455,9,0)+IF(CG452=CG456,10,0)+IF(CG452=CG457,11,0)+IF(CG452=CG458,12,0)-6,0)</f>
        <v>0</v>
      </c>
      <c r="CI452" s="25">
        <f t="shared" si="77"/>
        <v>0</v>
      </c>
      <c r="CJ452" s="25">
        <f t="shared" si="78"/>
        <v>9.01</v>
      </c>
      <c r="CK452" s="25">
        <f>(RANK(CJ452,CJ447:CJ458,1)*17850625)+(RANK(K452,K447:K458,0)*274625)+(RANK(M452,M447:M458,0)*4225)+(RANK(AC452,AC447:AC458,1)*65)+RANK(C452,C447:C458,0)</f>
        <v>160939355</v>
      </c>
      <c r="CL452" s="25">
        <f>RANK(CK452,CK447:CK458,0)</f>
        <v>4</v>
      </c>
    </row>
    <row r="453" spans="1:90" x14ac:dyDescent="0.15">
      <c r="A453" s="25" t="str">
        <f>[1]DB!A453</f>
        <v>Livpool</v>
      </c>
      <c r="B453" s="25" t="str">
        <f>[1]DB!B453</f>
        <v>Livpool (12)</v>
      </c>
      <c r="C453" s="25">
        <f>[1]DB!C453</f>
        <v>28</v>
      </c>
      <c r="D453" s="25">
        <f t="shared" si="74"/>
        <v>7</v>
      </c>
      <c r="E453" s="25">
        <f t="shared" si="79"/>
        <v>8</v>
      </c>
      <c r="F453" s="25">
        <f>[1]DB!G453</f>
        <v>0</v>
      </c>
      <c r="G453" s="25">
        <f>IF(B6=13,DGET(A11:K75,"Dis E",T536:T537),F453)</f>
        <v>0</v>
      </c>
      <c r="H453" s="25">
        <f>[1]DB!I453</f>
        <v>0</v>
      </c>
      <c r="I453" s="25">
        <f>IF(B6=13,DGET(A11:K75,"Udm E",T536:T537),H453)</f>
        <v>0</v>
      </c>
      <c r="J453" s="25">
        <f>[1]DB!K453</f>
        <v>0</v>
      </c>
      <c r="K453" s="25">
        <f>IF(B6=13,DGET(A11:K75,"MR E",T536:T537),J453)</f>
        <v>0</v>
      </c>
      <c r="L453" s="25">
        <f>[1]DB!M453</f>
        <v>0</v>
      </c>
      <c r="M453" s="25">
        <f>IF(B6=13,DGET(A11:K75,"Res E",T536:T537),L453)</f>
        <v>0</v>
      </c>
      <c r="N453" s="25">
        <f>[1]DB!O453</f>
        <v>9</v>
      </c>
      <c r="O453" s="25">
        <f>IF(B6=13,IF(AND(G453=0,I453=0),N453+1,0),N453)</f>
        <v>10</v>
      </c>
      <c r="P453" s="25">
        <f>[1]DB!S453</f>
        <v>60</v>
      </c>
      <c r="Q453" s="25">
        <f>IF(A453="",0,DGET(A11:AF75,"Total",T536:T537))</f>
        <v>5</v>
      </c>
      <c r="R453" s="25">
        <f>IF(A453="",0,DGET(A11:AF75,"ES N",T536:T537))</f>
        <v>5</v>
      </c>
      <c r="S453" s="25">
        <f>IF(B6=13,IF(OR(G453=1,I453=1),0,P453+R453),P453)</f>
        <v>65</v>
      </c>
      <c r="T453" s="25">
        <f>[1]DB!V453</f>
        <v>65</v>
      </c>
      <c r="U453" s="25">
        <f>IF(A453="",0,DGET(A446:Q458,"Total N",T546:T547))</f>
        <v>6</v>
      </c>
      <c r="V453" s="25">
        <f>IF(B6=13,IF(OR(G453=1,I453=1),0,T453+U453),T453)</f>
        <v>71</v>
      </c>
      <c r="W453" s="25">
        <f>[1]DB!Y453</f>
        <v>6</v>
      </c>
      <c r="X453" s="25">
        <f t="shared" si="75"/>
        <v>0</v>
      </c>
      <c r="Y453" s="25">
        <f>IF(B6=13,IF(OR(G453=1,I453=1),0,W453+X453),W453)</f>
        <v>6</v>
      </c>
      <c r="Z453" s="25">
        <f>[1]DB!AC453</f>
        <v>3</v>
      </c>
      <c r="AA453" s="25">
        <f>IF(A453="",0,DGET(A11:AF75,"BU Pl.",T536:T537))</f>
        <v>29</v>
      </c>
      <c r="AB453" s="25">
        <f t="shared" si="76"/>
        <v>1888</v>
      </c>
      <c r="AC453" s="25">
        <f>IF(B6=13,RANK(AB453,AB447:AB458,1),Z453)</f>
        <v>4</v>
      </c>
      <c r="AD453" s="25">
        <f>IF(B6=13,IF(AA453&gt;DGET(A446:AC458,"BU N",T546:T547),1,IF(AA453=DGET(A446:AC458,"BU N",T546:T547),0,-1)),0)</f>
        <v>-1</v>
      </c>
      <c r="AE453" s="25">
        <f>IF(B6=13,IF(OR(G453=1,I453=1),0,IF(E453=D447,R453,[1]DB!AE453)),[1]DB!AE453)</f>
        <v>8</v>
      </c>
      <c r="AF453" s="25">
        <f>IF(B6=13,IF(OR(G453=1,I453=1),0,IF(E453=D447,U453,[1]DB!AF453)),[1]DB!AF453)</f>
        <v>8</v>
      </c>
      <c r="AG453" s="25">
        <f>IF(B6=13,IF(OR(G453=1,I453=1),0,IF(E453=D447,X453,[1]DB!AG453)),[1]DB!AG453)</f>
        <v>1</v>
      </c>
      <c r="AH453" s="25">
        <f>IF(B6=13,IF(OR(G453=1,I453=1),0,IF(E453=D447,AD453,[1]DB!AH453)),[1]DB!AH453)</f>
        <v>0</v>
      </c>
      <c r="AI453" s="25">
        <f>IF(B6=13,IF(OR(G453=1,I453=1),0,IF(E453=D448,R453,[1]DB!AI453)),[1]DB!AI453)</f>
        <v>8</v>
      </c>
      <c r="AJ453" s="25">
        <f>IF(B6=13,IF(OR(G453=1,I453=1),0,IF(E453=D448,U453,[1]DB!AJ453)),[1]DB!AJ453)</f>
        <v>8</v>
      </c>
      <c r="AK453" s="25">
        <f>IF(B6=13,IF(OR(G453=1,I453=1),0,IF(E453=D448,X453,[1]DB!AK453)),[1]DB!AK453)</f>
        <v>1</v>
      </c>
      <c r="AL453" s="25">
        <f>IF(B6=13,IF(OR(G453=1,I453=1),0,IF(E453=D448,AD453,[1]DB!AL453)),[1]DB!AL453)</f>
        <v>-1</v>
      </c>
      <c r="AM453" s="25">
        <f>IF(B6=13,IF(OR(G453=1,I453=1),0,IF(E453=D449,R453,[1]DB!AM453)),[1]DB!AM453)</f>
        <v>6</v>
      </c>
      <c r="AN453" s="25">
        <f>IF(B6=13,IF(OR(G453=1,I453=1),0,IF(E453=D449,U453,[1]DB!AN453)),[1]DB!AN453)</f>
        <v>7</v>
      </c>
      <c r="AO453" s="25">
        <f>IF(B6=13,IF(OR(G453=1,I453=1),0,IF(E453=D449,X453,[1]DB!AO453)),[1]DB!AO453)</f>
        <v>0</v>
      </c>
      <c r="AP453" s="25">
        <f>IF(B6=13,IF(OR(G453=1,I453=1),0,IF(E453=D449,AD453,[1]DB!AP453)),[1]DB!AP453)</f>
        <v>-1</v>
      </c>
      <c r="AQ453" s="25">
        <f>IF(B6=13,IF(OR(G453=1,I453=1),0,IF(E453=D450,R453,[1]DB!AQ453)),[1]DB!AQ453)</f>
        <v>7</v>
      </c>
      <c r="AR453" s="25">
        <f>IF(B6=13,IF(OR(G453=1,I453=1),0,IF(E453=D450,U453,[1]DB!AR453)),[1]DB!AR453)</f>
        <v>4</v>
      </c>
      <c r="AS453" s="25">
        <f>IF(B6=13,IF(OR(G453=1,I453=1),0,IF(E453=D450,X453,[1]DB!AS453)),[1]DB!AS453)</f>
        <v>3</v>
      </c>
      <c r="AT453" s="25">
        <f>IF(B6=13,IF(OR(G453=1,I453=1),0,IF(E453=D450,AD453,[1]DB!AT453)),[1]DB!AT453)</f>
        <v>1</v>
      </c>
      <c r="AU453" s="25">
        <f>IF(B6=13,IF(OR(G453=1,I453=1),0,IF(E453=D451,R453,[1]DB!AU453)),[1]DB!AU453)</f>
        <v>6</v>
      </c>
      <c r="AV453" s="25">
        <f>IF(B6=13,IF(OR(G453=1,I453=1),0,IF(E453=D451,U453,[1]DB!AV453)),[1]DB!AV453)</f>
        <v>9</v>
      </c>
      <c r="AW453" s="25">
        <f>IF(B6=13,IF(OR(G453=1,I453=1),0,IF(E453=D451,X453,[1]DB!AW453)),[1]DB!AW453)</f>
        <v>0</v>
      </c>
      <c r="AX453" s="25">
        <f>IF(B6=13,IF(OR(G453=1,I453=1),0,IF(E453=D451,AD453,[1]DB!AX453)),[1]DB!AX453)</f>
        <v>-1</v>
      </c>
      <c r="AY453" s="25">
        <f>IF(B6=13,IF(OR(G453=1,I453=1),0,IF(E453=D452,R453,[1]DB!AY453)),[1]DB!AY453)</f>
        <v>6</v>
      </c>
      <c r="AZ453" s="25">
        <f>IF(B6=13,IF(OR(G453=1,I453=1),0,IF(E453=D452,U453,[1]DB!AZ453)),[1]DB!AZ453)</f>
        <v>7</v>
      </c>
      <c r="BA453" s="25">
        <f>IF(B6=13,IF(OR(G453=1,I453=1),0,IF(E453=D452,X453,[1]DB!BA453)),[1]DB!BA453)</f>
        <v>0</v>
      </c>
      <c r="BB453" s="25">
        <f>IF(B6=13,IF(OR(G453=1,I453=1),0,IF(E453=D452,AD453,[1]DB!BB453)),[1]DB!BB453)</f>
        <v>-1</v>
      </c>
      <c r="BC453" s="25">
        <f>IF(B6=13,IF(OR(G453=1,I453=1),0,IF(E453=D453,R453,[1]DB!BC453)),[1]DB!BC453)</f>
        <v>0</v>
      </c>
      <c r="BD453" s="25">
        <f>IF(B6=13,IF(OR(G453=1,I453=1),0,IF(E453=D453,U453,[1]DB!BD453)),[1]DB!BD453)</f>
        <v>0</v>
      </c>
      <c r="BE453" s="25">
        <f>IF(B6=13,IF(OR(G453=1,I453=1),0,IF(E453=D453,X453,[1]DB!BE453)),[1]DB!BE453)</f>
        <v>0</v>
      </c>
      <c r="BF453" s="25">
        <f>IF(B6=13,IF(OR(G453=1,I453=1),0,IF(E453=D453,AD453,[1]DB!BF453)),[1]DB!BF453)</f>
        <v>0</v>
      </c>
      <c r="BG453" s="25">
        <f>IF(B6=13,IF(OR(G453=1,I453=1),0,IF(E453=D454,R453,[1]DB!BG453)),[1]DB!BG453)</f>
        <v>5</v>
      </c>
      <c r="BH453" s="25">
        <f>IF(B6=13,IF(OR(G453=1,I453=1),0,IF(E453=D454,U453,[1]DB!BH453)),[1]DB!BH453)</f>
        <v>7</v>
      </c>
      <c r="BI453" s="25">
        <f>IF(B6=13,IF(OR(G453=1,I453=1),0,IF(E453=D454,X453,[1]DB!BI453)),[1]DB!BI453)</f>
        <v>0</v>
      </c>
      <c r="BJ453" s="25">
        <f>IF(B6=13,IF(OR(G453=1,I453=1),0,IF(E453=D454,AD453,[1]DB!BJ453)),[1]DB!BJ453)</f>
        <v>-1</v>
      </c>
      <c r="BK453" s="25">
        <f>IF(B6=13,IF(OR(G453=1,I453=1),0,IF(E453=D455,R453,[1]DB!BK453)),[1]DB!BK453)</f>
        <v>7</v>
      </c>
      <c r="BL453" s="25">
        <f>IF(B6=13,IF(OR(G453=1,I453=1),0,IF(E453=D455,U453,[1]DB!BL453)),[1]DB!BL453)</f>
        <v>7</v>
      </c>
      <c r="BM453" s="25">
        <f>IF(B6=13,IF(OR(G453=1,I453=1),0,IF(E453=D455,X453,[1]DB!BM453)),[1]DB!BM453)</f>
        <v>1</v>
      </c>
      <c r="BN453" s="25">
        <f>IF(B6=13,IF(OR(G453=1,I453=1),0,IF(E453=D455,AD453,[1]DB!BN453)),[1]DB!BN453)</f>
        <v>0</v>
      </c>
      <c r="BO453" s="25">
        <f>IF(B6=13,IF(OR(G453=1,I453=1),0,IF(E453=D456,R453,[1]DB!BO453)),[1]DB!BO453)</f>
        <v>0</v>
      </c>
      <c r="BP453" s="25">
        <f>IF(B6=13,IF(OR(G453=1,I453=1),0,IF(E453=D456,U453,[1]DB!BP453)),[1]DB!BP453)</f>
        <v>0</v>
      </c>
      <c r="BQ453" s="25">
        <f>IF(B6=13,IF(OR(G453=1,I453=1),0,IF(E453=D456,X453,[1]DB!BQ453)),[1]DB!BQ453)</f>
        <v>0</v>
      </c>
      <c r="BR453" s="25">
        <f>IF(B6=13,IF(OR(G453=1,I453=1),0,IF(E453=D456,AD453,[1]DB!BR453)),[1]DB!BR453)</f>
        <v>0</v>
      </c>
      <c r="BS453" s="25">
        <f>IF(B6=13,IF(OR(G453=1,I453=1),0,IF(E453=D457,R453,[1]DB!BS453)),[1]DB!BS453)</f>
        <v>7</v>
      </c>
      <c r="BT453" s="25">
        <f>IF(B6=13,IF(OR(G453=1,I453=1),0,IF(E453=D457,U453,[1]DB!BT453)),[1]DB!BT453)</f>
        <v>8</v>
      </c>
      <c r="BU453" s="25">
        <f>IF(B6=13,IF(OR(G453=1,I453=1),0,IF(E453=D457,X453,[1]DB!BU453)),[1]DB!BU453)</f>
        <v>0</v>
      </c>
      <c r="BV453" s="25">
        <f>IF(B6=13,IF(OR(G453=1,I453=1),0,IF(E453=D457,AD453,[1]DB!BV453)),[1]DB!BV453)</f>
        <v>-1</v>
      </c>
      <c r="BW453" s="25">
        <f>IF(B6=13,IF(OR(G453=1,I453=1),0,IF(E453=D458,R453,[1]DB!BW453)),[1]DB!BW453)</f>
        <v>5</v>
      </c>
      <c r="BX453" s="25">
        <f>IF(B6=13,IF(OR(G453=1,I453=1),0,IF(E453=D458,U453,[1]DB!BX453)),[1]DB!BX453)</f>
        <v>6</v>
      </c>
      <c r="BY453" s="25">
        <f>IF(B6=13,IF(OR(G453=1,I453=1),0,IF(E453=D458,X453,[1]DB!BY453)),[1]DB!BY453)</f>
        <v>0</v>
      </c>
      <c r="BZ453" s="25">
        <f>IF(B6=13,IF(OR(G453=1,I453=1),0,IF(E453=D458,AD453,[1]DB!BZ453)),[1]DB!BZ453)</f>
        <v>-1</v>
      </c>
      <c r="CA453" s="25">
        <f>(RANK(Y453,Y447:Y458,1)*169)+(RANK(S453,S447:S458,1)*13)+RANK(V453,V447:V458,0)</f>
        <v>235</v>
      </c>
      <c r="CB453" s="25">
        <f>RANK(CA453,CA447:CA458,1)</f>
        <v>1</v>
      </c>
      <c r="CC453" s="25">
        <f>IF(CB453=CB447,AE453,0)+IF(CB453=CB448,AI453,0)+IF(CB453=CB449,AM453,0)+IF(CB453=CB450,AQ453,0)+IF(CB453=CB451,AU453,0)+IF(CB453=CB452,AY453,0)+IF(CB453=CB453,BC453,0)+IF(CB453=CB454,BG453,0)+IF(CB453=CB455,BK453,0)+IF(CB453=CB456,BO453,0)+IF(CB453=CB457,BS453,0)+IF(CB453=CB458,BW453,0)</f>
        <v>0</v>
      </c>
      <c r="CD453" s="25">
        <f>IF(CB453=CB447,AF453,0)+IF(CB453=CB448,AJ453,0)+IF(CB453=CB449,AN453,0)+IF(CB453=CB450,AR453,0)+IF(CB453=CB451,AV453,0)+IF(CB453=CB452,AZ453,0)+IF(CB453=CB453,BD453,0)+IF(CB453=CB454,BH453,0)+IF(CB453=CB455,BL453,0)+IF(CB453=CB456,BP453,0)+IF(CB453=CB457,BT453,0)+IF(CB453=CB458,BX453,0)</f>
        <v>0</v>
      </c>
      <c r="CE453" s="25">
        <f>IF(CB453=CB447,AG453,0)+IF(CB453=CB448,AK453,0)+IF(CB453=CB449,AO453,0)+IF(CB453=CB450,AS453,0)+IF(CB453=CB451,AW453,0)+IF(CB453=CB452,BA453,0)+IF(CB453=CB453,BE453,0)+IF(CB453=CB454,BI453,0)+IF(CB453=CB455,BM453,0)+IF(CB453=CB456,BQ453,0)+IF(CB453=CB457,BU453,0)+IF(CB453=CB458,BY453,0)</f>
        <v>0</v>
      </c>
      <c r="CF453" s="25">
        <f>(RANK(CE453,CE447:CE458,1)*169)+(RANK(CC453,CC447:CC458,1)*13)+RANK(CD453,CD447:CD458,0)</f>
        <v>183</v>
      </c>
      <c r="CG453" s="25">
        <f>CB453+(RANK(CF453,CF447:CF458,1)*0.01)</f>
        <v>1.01</v>
      </c>
      <c r="CH453" s="25">
        <f>IF(COUNTIF(CG447:CG458,CG453)=2,IF(CG453=CG447,1,0)+IF(CG453=CG448,2,0)+IF(CG453=CG449,3,0)+IF(CG453=CG450,4,0)+IF(CG453=CG451,5,0)+IF(CG453=CG452,6,0)+IF(CG453=CG453,7,0)+IF(CG453=CG454,8,0)+IF(CG453=CG455,9,0)+IF(CG453=CG456,10,0)+IF(CG453=CG457,11,0)+IF(CG453=CG458,12,0)-7,0)</f>
        <v>0</v>
      </c>
      <c r="CI453" s="25">
        <f t="shared" si="77"/>
        <v>0</v>
      </c>
      <c r="CJ453" s="25">
        <f t="shared" si="78"/>
        <v>1.01</v>
      </c>
      <c r="CK453" s="25">
        <f>(RANK(CJ453,CJ447:CJ458,1)*17850625)+(RANK(K453,K447:K458,0)*274625)+(RANK(M453,M447:M458,0)*4225)+(RANK(AC453,AC447:AC458,1)*65)+RANK(C453,C447:C458,0)</f>
        <v>18133967</v>
      </c>
      <c r="CL453" s="25">
        <f>RANK(CK453,CK447:CK458,0)</f>
        <v>12</v>
      </c>
    </row>
    <row r="454" spans="1:90" x14ac:dyDescent="0.15">
      <c r="A454" s="25" t="str">
        <f>[1]DB!A454</f>
        <v>brula</v>
      </c>
      <c r="B454" s="25" t="str">
        <f>[1]DB!B454</f>
        <v>brula (12)</v>
      </c>
      <c r="C454" s="25">
        <f>[1]DB!C454</f>
        <v>6</v>
      </c>
      <c r="D454" s="25">
        <f t="shared" si="74"/>
        <v>4</v>
      </c>
      <c r="E454" s="25">
        <f t="shared" si="79"/>
        <v>3</v>
      </c>
      <c r="F454" s="25">
        <f>[1]DB!G454</f>
        <v>0</v>
      </c>
      <c r="G454" s="25">
        <f>IF(B6=13,DGET(A11:K75,"Dis E",U536:U537),F454)</f>
        <v>0</v>
      </c>
      <c r="H454" s="25">
        <f>[1]DB!I454</f>
        <v>0</v>
      </c>
      <c r="I454" s="25">
        <f>IF(B6=13,DGET(A11:K75,"Udm E",U536:U537),H454)</f>
        <v>0</v>
      </c>
      <c r="J454" s="25">
        <f>[1]DB!K454</f>
        <v>0</v>
      </c>
      <c r="K454" s="25">
        <f>IF(B6=13,DGET(A11:K75,"MR E",U536:U537),J454)</f>
        <v>0</v>
      </c>
      <c r="L454" s="25">
        <f>[1]DB!M454</f>
        <v>0</v>
      </c>
      <c r="M454" s="25">
        <f>IF(B6=13,DGET(A11:K75,"Res E",U536:U537),L454)</f>
        <v>0</v>
      </c>
      <c r="N454" s="25">
        <f>[1]DB!O454</f>
        <v>9</v>
      </c>
      <c r="O454" s="25">
        <f>IF(B6=13,IF(AND(G454=0,I454=0),N454+1,0),N454)</f>
        <v>10</v>
      </c>
      <c r="P454" s="25">
        <f>[1]DB!S454</f>
        <v>61</v>
      </c>
      <c r="Q454" s="25">
        <f>IF(A454="",0,DGET(A11:AF75,"Total",U536:U537))</f>
        <v>4</v>
      </c>
      <c r="R454" s="25">
        <f>IF(A454="",0,DGET(A11:AF75,"ES N",U536:U537))</f>
        <v>4</v>
      </c>
      <c r="S454" s="25">
        <f>IF(B6=13,IF(OR(G454=1,I454=1),0,P454+R454),P454)</f>
        <v>65</v>
      </c>
      <c r="T454" s="25">
        <f>[1]DB!V454</f>
        <v>59</v>
      </c>
      <c r="U454" s="25">
        <f>IF(A454="",0,DGET(A446:Q458,"Total N",U546:U547))</f>
        <v>6</v>
      </c>
      <c r="V454" s="25">
        <f>IF(B6=13,IF(OR(G454=1,I454=1),0,T454+U454),T454)</f>
        <v>65</v>
      </c>
      <c r="W454" s="25">
        <f>[1]DB!Y454</f>
        <v>16</v>
      </c>
      <c r="X454" s="25">
        <f t="shared" si="75"/>
        <v>0</v>
      </c>
      <c r="Y454" s="25">
        <f>IF(B6=13,IF(OR(G454=1,I454=1),0,W454+X454),W454)</f>
        <v>16</v>
      </c>
      <c r="Z454" s="25">
        <f>[1]DB!AC454</f>
        <v>4</v>
      </c>
      <c r="AA454" s="25">
        <f>IF(A454="",0,DGET(A11:AF75,"BU Pl.",U536:U537))</f>
        <v>13</v>
      </c>
      <c r="AB454" s="25">
        <f t="shared" si="76"/>
        <v>849</v>
      </c>
      <c r="AC454" s="25">
        <f>IF(B6=13,RANK(AB454,AB447:AB458,1),Z454)</f>
        <v>1</v>
      </c>
      <c r="AD454" s="25">
        <f>IF(B6=13,IF(AA454&gt;DGET(A446:AC458,"BU N",U546:U547),1,IF(AA454=DGET(A446:AC458,"BU N",U546:U547),0,-1)),0)</f>
        <v>-1</v>
      </c>
      <c r="AE454" s="25">
        <f>IF(B6=13,IF(OR(G454=1,I454=1),0,IF(E454=D447,R454,[1]DB!AE454)),[1]DB!AE454)</f>
        <v>8</v>
      </c>
      <c r="AF454" s="25">
        <f>IF(B6=13,IF(OR(G454=1,I454=1),0,IF(E454=D447,U454,[1]DB!AF454)),[1]DB!AF454)</f>
        <v>9</v>
      </c>
      <c r="AG454" s="25">
        <f>IF(B6=13,IF(OR(G454=1,I454=1),0,IF(E454=D447,X454,[1]DB!AG454)),[1]DB!AG454)</f>
        <v>0</v>
      </c>
      <c r="AH454" s="25">
        <f>IF(B6=13,IF(OR(G454=1,I454=1),0,IF(E454=D447,AD454,[1]DB!AH454)),[1]DB!AH454)</f>
        <v>-1</v>
      </c>
      <c r="AI454" s="25">
        <f>IF(B6=13,IF(OR(G454=1,I454=1),0,IF(E454=D448,R454,[1]DB!AI454)),[1]DB!AI454)</f>
        <v>6</v>
      </c>
      <c r="AJ454" s="25">
        <f>IF(B6=13,IF(OR(G454=1,I454=1),0,IF(E454=D448,U454,[1]DB!AJ454)),[1]DB!AJ454)</f>
        <v>6</v>
      </c>
      <c r="AK454" s="25">
        <f>IF(B6=13,IF(OR(G454=1,I454=1),0,IF(E454=D448,X454,[1]DB!AK454)),[1]DB!AK454)</f>
        <v>1</v>
      </c>
      <c r="AL454" s="25">
        <f>IF(B6=13,IF(OR(G454=1,I454=1),0,IF(E454=D448,AD454,[1]DB!AL454)),[1]DB!AL454)</f>
        <v>0</v>
      </c>
      <c r="AM454" s="25">
        <f>IF(B6=13,IF(OR(G454=1,I454=1),0,IF(E454=D449,R454,[1]DB!AM454)),[1]DB!AM454)</f>
        <v>4</v>
      </c>
      <c r="AN454" s="25">
        <f>IF(B6=13,IF(OR(G454=1,I454=1),0,IF(E454=D449,U454,[1]DB!AN454)),[1]DB!AN454)</f>
        <v>6</v>
      </c>
      <c r="AO454" s="25">
        <f>IF(B6=13,IF(OR(G454=1,I454=1),0,IF(E454=D449,X454,[1]DB!AO454)),[1]DB!AO454)</f>
        <v>0</v>
      </c>
      <c r="AP454" s="25">
        <f>IF(B6=13,IF(OR(G454=1,I454=1),0,IF(E454=D449,AD454,[1]DB!AP454)),[1]DB!AP454)</f>
        <v>-1</v>
      </c>
      <c r="AQ454" s="25">
        <f>IF(B6=13,IF(OR(G454=1,I454=1),0,IF(E454=D450,R454,[1]DB!AQ454)),[1]DB!AQ454)</f>
        <v>5</v>
      </c>
      <c r="AR454" s="25">
        <f>IF(B6=13,IF(OR(G454=1,I454=1),0,IF(E454=D450,U454,[1]DB!AR454)),[1]DB!AR454)</f>
        <v>6</v>
      </c>
      <c r="AS454" s="25">
        <f>IF(B6=13,IF(OR(G454=1,I454=1),0,IF(E454=D450,X454,[1]DB!AS454)),[1]DB!AS454)</f>
        <v>0</v>
      </c>
      <c r="AT454" s="25">
        <f>IF(B6=13,IF(OR(G454=1,I454=1),0,IF(E454=D450,AD454,[1]DB!AT454)),[1]DB!AT454)</f>
        <v>-1</v>
      </c>
      <c r="AU454" s="25">
        <f>IF(B6=13,IF(OR(G454=1,I454=1),0,IF(E454=D451,R454,[1]DB!AU454)),[1]DB!AU454)</f>
        <v>0</v>
      </c>
      <c r="AV454" s="25">
        <f>IF(B6=13,IF(OR(G454=1,I454=1),0,IF(E454=D451,U454,[1]DB!AV454)),[1]DB!AV454)</f>
        <v>0</v>
      </c>
      <c r="AW454" s="25">
        <f>IF(B6=13,IF(OR(G454=1,I454=1),0,IF(E454=D451,X454,[1]DB!AW454)),[1]DB!AW454)</f>
        <v>0</v>
      </c>
      <c r="AX454" s="25">
        <f>IF(B6=13,IF(OR(G454=1,I454=1),0,IF(E454=D451,AD454,[1]DB!AX454)),[1]DB!AX454)</f>
        <v>0</v>
      </c>
      <c r="AY454" s="25">
        <f>IF(B6=13,IF(OR(G454=1,I454=1),0,IF(E454=D452,R454,[1]DB!AY454)),[1]DB!AY454)</f>
        <v>7</v>
      </c>
      <c r="AZ454" s="25">
        <f>IF(B6=13,IF(OR(G454=1,I454=1),0,IF(E454=D452,U454,[1]DB!AZ454)),[1]DB!AZ454)</f>
        <v>6</v>
      </c>
      <c r="BA454" s="25">
        <f>IF(B6=13,IF(OR(G454=1,I454=1),0,IF(E454=D452,X454,[1]DB!BA454)),[1]DB!BA454)</f>
        <v>3</v>
      </c>
      <c r="BB454" s="25">
        <f>IF(B6=13,IF(OR(G454=1,I454=1),0,IF(E454=D452,AD454,[1]DB!BB454)),[1]DB!BB454)</f>
        <v>1</v>
      </c>
      <c r="BC454" s="25">
        <f>IF(B6=13,IF(OR(G454=1,I454=1),0,IF(E454=D453,R454,[1]DB!BC454)),[1]DB!BC454)</f>
        <v>7</v>
      </c>
      <c r="BD454" s="25">
        <f>IF(B6=13,IF(OR(G454=1,I454=1),0,IF(E454=D453,U454,[1]DB!BD454)),[1]DB!BD454)</f>
        <v>5</v>
      </c>
      <c r="BE454" s="25">
        <f>IF(B6=13,IF(OR(G454=1,I454=1),0,IF(E454=D453,X454,[1]DB!BE454)),[1]DB!BE454)</f>
        <v>3</v>
      </c>
      <c r="BF454" s="25">
        <f>IF(B6=13,IF(OR(G454=1,I454=1),0,IF(E454=D453,AD454,[1]DB!BF454)),[1]DB!BF454)</f>
        <v>1</v>
      </c>
      <c r="BG454" s="25">
        <f>IF(B6=13,IF(OR(G454=1,I454=1),0,IF(E454=D454,R454,[1]DB!BG454)),[1]DB!BG454)</f>
        <v>0</v>
      </c>
      <c r="BH454" s="25">
        <f>IF(B6=13,IF(OR(G454=1,I454=1),0,IF(E454=D454,U454,[1]DB!BH454)),[1]DB!BH454)</f>
        <v>0</v>
      </c>
      <c r="BI454" s="25">
        <f>IF(B6=13,IF(OR(G454=1,I454=1),0,IF(E454=D454,X454,[1]DB!BI454)),[1]DB!BI454)</f>
        <v>0</v>
      </c>
      <c r="BJ454" s="25">
        <f>IF(B6=13,IF(OR(G454=1,I454=1),0,IF(E454=D454,AD454,[1]DB!BJ454)),[1]DB!BJ454)</f>
        <v>0</v>
      </c>
      <c r="BK454" s="25">
        <f>IF(B6=13,IF(OR(G454=1,I454=1),0,IF(E454=D455,R454,[1]DB!BK454)),[1]DB!BK454)</f>
        <v>7</v>
      </c>
      <c r="BL454" s="25">
        <f>IF(B6=13,IF(OR(G454=1,I454=1),0,IF(E454=D455,U454,[1]DB!BL454)),[1]DB!BL454)</f>
        <v>6</v>
      </c>
      <c r="BM454" s="25">
        <f>IF(B6=13,IF(OR(G454=1,I454=1),0,IF(E454=D455,X454,[1]DB!BM454)),[1]DB!BM454)</f>
        <v>3</v>
      </c>
      <c r="BN454" s="25">
        <f>IF(B6=13,IF(OR(G454=1,I454=1),0,IF(E454=D455,AD454,[1]DB!BN454)),[1]DB!BN454)</f>
        <v>1</v>
      </c>
      <c r="BO454" s="25">
        <f>IF(B6=13,IF(OR(G454=1,I454=1),0,IF(E454=D456,R454,[1]DB!BO454)),[1]DB!BO454)</f>
        <v>5</v>
      </c>
      <c r="BP454" s="25">
        <f>IF(B6=13,IF(OR(G454=1,I454=1),0,IF(E454=D456,U454,[1]DB!BP454)),[1]DB!BP454)</f>
        <v>7</v>
      </c>
      <c r="BQ454" s="25">
        <f>IF(B6=13,IF(OR(G454=1,I454=1),0,IF(E454=D456,X454,[1]DB!BQ454)),[1]DB!BQ454)</f>
        <v>0</v>
      </c>
      <c r="BR454" s="25">
        <f>IF(B6=13,IF(OR(G454=1,I454=1),0,IF(E454=D456,AD454,[1]DB!BR454)),[1]DB!BR454)</f>
        <v>-1</v>
      </c>
      <c r="BS454" s="25">
        <f>IF(B6=13,IF(OR(G454=1,I454=1),0,IF(E454=D457,R454,[1]DB!BS454)),[1]DB!BS454)</f>
        <v>7</v>
      </c>
      <c r="BT454" s="25">
        <f>IF(B6=13,IF(OR(G454=1,I454=1),0,IF(E454=D457,U454,[1]DB!BT454)),[1]DB!BT454)</f>
        <v>6</v>
      </c>
      <c r="BU454" s="25">
        <f>IF(B6=13,IF(OR(G454=1,I454=1),0,IF(E454=D457,X454,[1]DB!BU454)),[1]DB!BU454)</f>
        <v>3</v>
      </c>
      <c r="BV454" s="25">
        <f>IF(B6=13,IF(OR(G454=1,I454=1),0,IF(E454=D457,AD454,[1]DB!BV454)),[1]DB!BV454)</f>
        <v>1</v>
      </c>
      <c r="BW454" s="25">
        <f>IF(B6=13,IF(OR(G454=1,I454=1),0,IF(E454=D458,R454,[1]DB!BW454)),[1]DB!BW454)</f>
        <v>9</v>
      </c>
      <c r="BX454" s="25">
        <f>IF(B6=13,IF(OR(G454=1,I454=1),0,IF(E454=D458,U454,[1]DB!BX454)),[1]DB!BX454)</f>
        <v>8</v>
      </c>
      <c r="BY454" s="25">
        <f>IF(B6=13,IF(OR(G454=1,I454=1),0,IF(E454=D458,X454,[1]DB!BY454)),[1]DB!BY454)</f>
        <v>3</v>
      </c>
      <c r="BZ454" s="25">
        <f>IF(B6=13,IF(OR(G454=1,I454=1),0,IF(E454=D458,AD454,[1]DB!BZ454)),[1]DB!BZ454)</f>
        <v>1</v>
      </c>
      <c r="CA454" s="25">
        <f>(RANK(Y454,Y447:Y458,1)*169)+(RANK(S454,S447:S458,1)*13)+RANK(V454,V447:V458,0)</f>
        <v>1424</v>
      </c>
      <c r="CB454" s="25">
        <f>RANK(CA454,CA447:CA458,1)</f>
        <v>8</v>
      </c>
      <c r="CC454" s="25">
        <f>IF(CB454=CB447,AE454,0)+IF(CB454=CB448,AI454,0)+IF(CB454=CB449,AM454,0)+IF(CB454=CB450,AQ454,0)+IF(CB454=CB451,AU454,0)+IF(CB454=CB452,AY454,0)+IF(CB454=CB453,BC454,0)+IF(CB454=CB454,BG454,0)+IF(CB454=CB455,BK454,0)+IF(CB454=CB456,BO454,0)+IF(CB454=CB457,BS454,0)+IF(CB454=CB458,BW454,0)</f>
        <v>0</v>
      </c>
      <c r="CD454" s="25">
        <f>IF(CB454=CB447,AF454,0)+IF(CB454=CB448,AJ454,0)+IF(CB454=CB449,AN454,0)+IF(CB454=CB450,AR454,0)+IF(CB454=CB451,AV454,0)+IF(CB454=CB452,AZ454,0)+IF(CB454=CB453,BD454,0)+IF(CB454=CB454,BH454,0)+IF(CB454=CB455,BL454,0)+IF(CB454=CB456,BP454,0)+IF(CB454=CB457,BT454,0)+IF(CB454=CB458,BX454,0)</f>
        <v>0</v>
      </c>
      <c r="CE454" s="25">
        <f>IF(CB454=CB447,AG454,0)+IF(CB454=CB448,AK454,0)+IF(CB454=CB449,AO454,0)+IF(CB454=CB450,AS454,0)+IF(CB454=CB451,AW454,0)+IF(CB454=CB452,BA454,0)+IF(CB454=CB453,BE454,0)+IF(CB454=CB454,BI454,0)+IF(CB454=CB455,BM454,0)+IF(CB454=CB456,BQ454,0)+IF(CB454=CB457,BU454,0)+IF(CB454=CB458,BY454,0)</f>
        <v>0</v>
      </c>
      <c r="CF454" s="25">
        <f>(RANK(CE454,CE447:CE458,1)*169)+(RANK(CC454,CC447:CC458,1)*13)+RANK(CD454,CD447:CD458,0)</f>
        <v>183</v>
      </c>
      <c r="CG454" s="25">
        <f>CB454+(RANK(CF454,CF447:CF458,1)*0.01)</f>
        <v>8.01</v>
      </c>
      <c r="CH454" s="25">
        <f>IF(COUNTIF(CG447:CG458,CG454)=2,IF(CG454=CG447,1,0)+IF(CG454=CG448,2,0)+IF(CG454=CG449,3,0)+IF(CG454=CG450,4,0)+IF(CG454=CG451,5,0)+IF(CG454=CG452,6,0)+IF(CG454=CG453,7,0)+IF(CG454=CG454,8,0)+IF(CG454=CG455,9,0)+IF(CG454=CG456,10,0)+IF(CG454=CG457,11,0)+IF(CG454=CG458,12,0)-8,0)</f>
        <v>0</v>
      </c>
      <c r="CI454" s="25">
        <f t="shared" si="77"/>
        <v>0</v>
      </c>
      <c r="CJ454" s="25">
        <f t="shared" si="78"/>
        <v>8.01</v>
      </c>
      <c r="CK454" s="25">
        <f>(RANK(CJ454,CJ447:CJ458,1)*17850625)+(RANK(K454,K447:K458,0)*274625)+(RANK(M454,M447:M458,0)*4225)+(RANK(AC454,AC447:AC458,1)*65)+RANK(C454,C447:C458,0)</f>
        <v>143088151</v>
      </c>
      <c r="CL454" s="25">
        <f>RANK(CK454,CK447:CK458,0)</f>
        <v>5</v>
      </c>
    </row>
    <row r="455" spans="1:90" x14ac:dyDescent="0.15">
      <c r="A455" s="25" t="str">
        <f>[1]DB!A455</f>
        <v>Murer</v>
      </c>
      <c r="B455" s="25" t="str">
        <f>[1]DB!B455</f>
        <v>Murer (12)</v>
      </c>
      <c r="C455" s="25">
        <f>[1]DB!C455</f>
        <v>35</v>
      </c>
      <c r="D455" s="25">
        <f t="shared" si="74"/>
        <v>9</v>
      </c>
      <c r="E455" s="25">
        <f t="shared" si="79"/>
        <v>10</v>
      </c>
      <c r="F455" s="25">
        <f>[1]DB!G455</f>
        <v>0</v>
      </c>
      <c r="G455" s="25">
        <f>IF(B6=13,DGET(A11:K75,"Dis E",V536:V537),F455)</f>
        <v>0</v>
      </c>
      <c r="H455" s="25">
        <f>[1]DB!I455</f>
        <v>0</v>
      </c>
      <c r="I455" s="25">
        <f>IF(B6=13,DGET(A11:K75,"Udm E",V536:V537),H455)</f>
        <v>0</v>
      </c>
      <c r="J455" s="25">
        <f>[1]DB!K455</f>
        <v>0</v>
      </c>
      <c r="K455" s="25">
        <f>IF(B6=13,DGET(A11:K75,"MR E",V536:V537),J455)</f>
        <v>0</v>
      </c>
      <c r="L455" s="25">
        <f>[1]DB!M455</f>
        <v>0</v>
      </c>
      <c r="M455" s="25">
        <f>IF(B6=13,DGET(A11:K75,"Res E",V536:V537),L455)</f>
        <v>0</v>
      </c>
      <c r="N455" s="25">
        <f>[1]DB!O455</f>
        <v>9</v>
      </c>
      <c r="O455" s="25">
        <f>IF(B6=13,IF(AND(G455=0,I455=0),N455+1,0),N455)</f>
        <v>10</v>
      </c>
      <c r="P455" s="25">
        <f>[1]DB!S455</f>
        <v>57</v>
      </c>
      <c r="Q455" s="25">
        <f>IF(A455="",0,DGET(A11:AF75,"Total",V536:V537))</f>
        <v>5</v>
      </c>
      <c r="R455" s="25">
        <f>IF(A455="",0,DGET(A11:AF75,"ES N",V536:V537))</f>
        <v>5</v>
      </c>
      <c r="S455" s="25">
        <f>IF(B6=13,IF(OR(G455=1,I455=1),0,P455+R455),P455)</f>
        <v>62</v>
      </c>
      <c r="T455" s="25">
        <f>[1]DB!V455</f>
        <v>57</v>
      </c>
      <c r="U455" s="25">
        <f>IF(A455="",0,DGET(A446:Q458,"Total N",V546:V547))</f>
        <v>6</v>
      </c>
      <c r="V455" s="25">
        <f>IF(B6=13,IF(OR(G455=1,I455=1),0,T455+U455),T455)</f>
        <v>63</v>
      </c>
      <c r="W455" s="25">
        <f>[1]DB!Y455</f>
        <v>11</v>
      </c>
      <c r="X455" s="25">
        <f t="shared" si="75"/>
        <v>0</v>
      </c>
      <c r="Y455" s="25">
        <f>IF(B6=13,IF(OR(G455=1,I455=1),0,W455+X455),W455)</f>
        <v>11</v>
      </c>
      <c r="Z455" s="25">
        <f>[1]DB!AC455</f>
        <v>5</v>
      </c>
      <c r="AA455" s="25">
        <f>IF(A455="",0,DGET(A11:AF75,"BU Pl.",V536:V537))</f>
        <v>29</v>
      </c>
      <c r="AB455" s="25">
        <f t="shared" si="76"/>
        <v>1890</v>
      </c>
      <c r="AC455" s="25">
        <f>IF(B6=13,RANK(AB455,AB447:AB458,1),Z455)</f>
        <v>5</v>
      </c>
      <c r="AD455" s="25">
        <f>IF(B6=13,IF(AA455&gt;DGET(A446:AC458,"BU N",V546:V547),1,IF(AA455=DGET(A446:AC458,"BU N",V546:V547),0,-1)),0)</f>
        <v>-1</v>
      </c>
      <c r="AE455" s="25">
        <f>IF(B6=13,IF(OR(G455=1,I455=1),0,IF(E455=D447,R455,[1]DB!AE455)),[1]DB!AE455)</f>
        <v>5</v>
      </c>
      <c r="AF455" s="25">
        <f>IF(B6=13,IF(OR(G455=1,I455=1),0,IF(E455=D447,U455,[1]DB!AF455)),[1]DB!AF455)</f>
        <v>5</v>
      </c>
      <c r="AG455" s="25">
        <f>IF(B6=13,IF(OR(G455=1,I455=1),0,IF(E455=D447,X455,[1]DB!AG455)),[1]DB!AG455)</f>
        <v>1</v>
      </c>
      <c r="AH455" s="25">
        <f>IF(B6=13,IF(OR(G455=1,I455=1),0,IF(E455=D447,AD455,[1]DB!AH455)),[1]DB!AH455)</f>
        <v>1</v>
      </c>
      <c r="AI455" s="25">
        <f>IF(B6=13,IF(OR(G455=1,I455=1),0,IF(E455=D448,R455,[1]DB!AI455)),[1]DB!AI455)</f>
        <v>8</v>
      </c>
      <c r="AJ455" s="25">
        <f>IF(B6=13,IF(OR(G455=1,I455=1),0,IF(E455=D448,U455,[1]DB!AJ455)),[1]DB!AJ455)</f>
        <v>8</v>
      </c>
      <c r="AK455" s="25">
        <f>IF(B6=13,IF(OR(G455=1,I455=1),0,IF(E455=D448,X455,[1]DB!AK455)),[1]DB!AK455)</f>
        <v>1</v>
      </c>
      <c r="AL455" s="25">
        <f>IF(B6=13,IF(OR(G455=1,I455=1),0,IF(E455=D448,AD455,[1]DB!AL455)),[1]DB!AL455)</f>
        <v>0</v>
      </c>
      <c r="AM455" s="25">
        <f>IF(B6=13,IF(OR(G455=1,I455=1),0,IF(E455=D449,R455,[1]DB!AM455)),[1]DB!AM455)</f>
        <v>6</v>
      </c>
      <c r="AN455" s="25">
        <f>IF(B6=13,IF(OR(G455=1,I455=1),0,IF(E455=D449,U455,[1]DB!AN455)),[1]DB!AN455)</f>
        <v>6</v>
      </c>
      <c r="AO455" s="25">
        <f>IF(B6=13,IF(OR(G455=1,I455=1),0,IF(E455=D449,X455,[1]DB!AO455)),[1]DB!AO455)</f>
        <v>1</v>
      </c>
      <c r="AP455" s="25">
        <f>IF(B6=13,IF(OR(G455=1,I455=1),0,IF(E455=D449,AD455,[1]DB!AP455)),[1]DB!AP455)</f>
        <v>1</v>
      </c>
      <c r="AQ455" s="25">
        <f>IF(B6=13,IF(OR(G455=1,I455=1),0,IF(E455=D450,R455,[1]DB!AQ455)),[1]DB!AQ455)</f>
        <v>8</v>
      </c>
      <c r="AR455" s="25">
        <f>IF(B6=13,IF(OR(G455=1,I455=1),0,IF(E455=D450,U455,[1]DB!AR455)),[1]DB!AR455)</f>
        <v>7</v>
      </c>
      <c r="AS455" s="25">
        <f>IF(B6=13,IF(OR(G455=1,I455=1),0,IF(E455=D450,X455,[1]DB!AS455)),[1]DB!AS455)</f>
        <v>3</v>
      </c>
      <c r="AT455" s="25">
        <f>IF(B6=13,IF(OR(G455=1,I455=1),0,IF(E455=D450,AD455,[1]DB!AT455)),[1]DB!AT455)</f>
        <v>1</v>
      </c>
      <c r="AU455" s="25">
        <f>IF(B6=13,IF(OR(G455=1,I455=1),0,IF(E455=D451,R455,[1]DB!AU455)),[1]DB!AU455)</f>
        <v>7</v>
      </c>
      <c r="AV455" s="25">
        <f>IF(B6=13,IF(OR(G455=1,I455=1),0,IF(E455=D451,U455,[1]DB!AV455)),[1]DB!AV455)</f>
        <v>6</v>
      </c>
      <c r="AW455" s="25">
        <f>IF(B6=13,IF(OR(G455=1,I455=1),0,IF(E455=D451,X455,[1]DB!AW455)),[1]DB!AW455)</f>
        <v>3</v>
      </c>
      <c r="AX455" s="25">
        <f>IF(B6=13,IF(OR(G455=1,I455=1),0,IF(E455=D451,AD455,[1]DB!AX455)),[1]DB!AX455)</f>
        <v>1</v>
      </c>
      <c r="AY455" s="25">
        <f>IF(B6=13,IF(OR(G455=1,I455=1),0,IF(E455=D452,R455,[1]DB!AY455)),[1]DB!AY455)</f>
        <v>6</v>
      </c>
      <c r="AZ455" s="25">
        <f>IF(B6=13,IF(OR(G455=1,I455=1),0,IF(E455=D452,U455,[1]DB!AZ455)),[1]DB!AZ455)</f>
        <v>6</v>
      </c>
      <c r="BA455" s="25">
        <f>IF(B6=13,IF(OR(G455=1,I455=1),0,IF(E455=D452,X455,[1]DB!BA455)),[1]DB!BA455)</f>
        <v>1</v>
      </c>
      <c r="BB455" s="25">
        <f>IF(B6=13,IF(OR(G455=1,I455=1),0,IF(E455=D452,AD455,[1]DB!BB455)),[1]DB!BB455)</f>
        <v>1</v>
      </c>
      <c r="BC455" s="25">
        <f>IF(B6=13,IF(OR(G455=1,I455=1),0,IF(E455=D453,R455,[1]DB!BC455)),[1]DB!BC455)</f>
        <v>7</v>
      </c>
      <c r="BD455" s="25">
        <f>IF(B6=13,IF(OR(G455=1,I455=1),0,IF(E455=D453,U455,[1]DB!BD455)),[1]DB!BD455)</f>
        <v>7</v>
      </c>
      <c r="BE455" s="25">
        <f>IF(B6=13,IF(OR(G455=1,I455=1),0,IF(E455=D453,X455,[1]DB!BE455)),[1]DB!BE455)</f>
        <v>1</v>
      </c>
      <c r="BF455" s="25">
        <f>IF(B6=13,IF(OR(G455=1,I455=1),0,IF(E455=D453,AD455,[1]DB!BF455)),[1]DB!BF455)</f>
        <v>0</v>
      </c>
      <c r="BG455" s="25">
        <f>IF(B6=13,IF(OR(G455=1,I455=1),0,IF(E455=D454,R455,[1]DB!BG455)),[1]DB!BG455)</f>
        <v>6</v>
      </c>
      <c r="BH455" s="25">
        <f>IF(B6=13,IF(OR(G455=1,I455=1),0,IF(E455=D454,U455,[1]DB!BH455)),[1]DB!BH455)</f>
        <v>7</v>
      </c>
      <c r="BI455" s="25">
        <f>IF(B6=13,IF(OR(G455=1,I455=1),0,IF(E455=D454,X455,[1]DB!BI455)),[1]DB!BI455)</f>
        <v>0</v>
      </c>
      <c r="BJ455" s="25">
        <f>IF(B6=13,IF(OR(G455=1,I455=1),0,IF(E455=D454,AD455,[1]DB!BJ455)),[1]DB!BJ455)</f>
        <v>-1</v>
      </c>
      <c r="BK455" s="25">
        <f>IF(B6=13,IF(OR(G455=1,I455=1),0,IF(E455=D455,R455,[1]DB!BK455)),[1]DB!BK455)</f>
        <v>0</v>
      </c>
      <c r="BL455" s="25">
        <f>IF(B6=13,IF(OR(G455=1,I455=1),0,IF(E455=D455,U455,[1]DB!BL455)),[1]DB!BL455)</f>
        <v>0</v>
      </c>
      <c r="BM455" s="25">
        <f>IF(B6=13,IF(OR(G455=1,I455=1),0,IF(E455=D455,X455,[1]DB!BM455)),[1]DB!BM455)</f>
        <v>0</v>
      </c>
      <c r="BN455" s="25">
        <f>IF(B6=13,IF(OR(G455=1,I455=1),0,IF(E455=D455,AD455,[1]DB!BN455)),[1]DB!BN455)</f>
        <v>0</v>
      </c>
      <c r="BO455" s="25">
        <f>IF(B6=13,IF(OR(G455=1,I455=1),0,IF(E455=D456,R455,[1]DB!BO455)),[1]DB!BO455)</f>
        <v>4</v>
      </c>
      <c r="BP455" s="25">
        <f>IF(B6=13,IF(OR(G455=1,I455=1),0,IF(E455=D456,U455,[1]DB!BP455)),[1]DB!BP455)</f>
        <v>5</v>
      </c>
      <c r="BQ455" s="25">
        <f>IF(B6=13,IF(OR(G455=1,I455=1),0,IF(E455=D456,X455,[1]DB!BQ455)),[1]DB!BQ455)</f>
        <v>0</v>
      </c>
      <c r="BR455" s="25">
        <f>IF(B6=13,IF(OR(G455=1,I455=1),0,IF(E455=D456,AD455,[1]DB!BR455)),[1]DB!BR455)</f>
        <v>-1</v>
      </c>
      <c r="BS455" s="25">
        <f>IF(B6=13,IF(OR(G455=1,I455=1),0,IF(E455=D457,R455,[1]DB!BS455)),[1]DB!BS455)</f>
        <v>5</v>
      </c>
      <c r="BT455" s="25">
        <f>IF(B6=13,IF(OR(G455=1,I455=1),0,IF(E455=D457,U455,[1]DB!BT455)),[1]DB!BT455)</f>
        <v>6</v>
      </c>
      <c r="BU455" s="25">
        <f>IF(B6=13,IF(OR(G455=1,I455=1),0,IF(E455=D457,X455,[1]DB!BU455)),[1]DB!BU455)</f>
        <v>0</v>
      </c>
      <c r="BV455" s="25">
        <f>IF(B6=13,IF(OR(G455=1,I455=1),0,IF(E455=D457,AD455,[1]DB!BV455)),[1]DB!BV455)</f>
        <v>-1</v>
      </c>
      <c r="BW455" s="25">
        <f>IF(B6=13,IF(OR(G455=1,I455=1),0,IF(E455=D458,R455,[1]DB!BW455)),[1]DB!BW455)</f>
        <v>0</v>
      </c>
      <c r="BX455" s="25">
        <f>IF(B6=13,IF(OR(G455=1,I455=1),0,IF(E455=D458,U455,[1]DB!BX455)),[1]DB!BX455)</f>
        <v>0</v>
      </c>
      <c r="BY455" s="25">
        <f>IF(B6=13,IF(OR(G455=1,I455=1),0,IF(E455=D458,X455,[1]DB!BY455)),[1]DB!BY455)</f>
        <v>0</v>
      </c>
      <c r="BZ455" s="25">
        <f>IF(B6=13,IF(OR(G455=1,I455=1),0,IF(E455=D458,AD455,[1]DB!BZ455)),[1]DB!BZ455)</f>
        <v>0</v>
      </c>
      <c r="CA455" s="25">
        <f>(RANK(Y455,Y447:Y458,1)*169)+(RANK(S455,S447:S458,1)*13)+RANK(V455,V447:V458,0)</f>
        <v>711</v>
      </c>
      <c r="CB455" s="25">
        <f>RANK(CA455,CA447:CA458,1)</f>
        <v>4</v>
      </c>
      <c r="CC455" s="25">
        <f>IF(CB455=CB447,AE455,0)+IF(CB455=CB448,AI455,0)+IF(CB455=CB449,AM455,0)+IF(CB455=CB450,AQ455,0)+IF(CB455=CB451,AU455,0)+IF(CB455=CB452,AY455,0)+IF(CB455=CB453,BC455,0)+IF(CB455=CB454,BG455,0)+IF(CB455=CB455,BK455,0)+IF(CB455=CB456,BO455,0)+IF(CB455=CB457,BS455,0)+IF(CB455=CB458,BW455,0)</f>
        <v>0</v>
      </c>
      <c r="CD455" s="25">
        <f>IF(CB455=CB447,AF455,0)+IF(CB455=CB448,AJ455,0)+IF(CB455=CB449,AN455,0)+IF(CB455=CB450,AR455,0)+IF(CB455=CB451,AV455,0)+IF(CB455=CB452,AZ455,0)+IF(CB455=CB453,BD455,0)+IF(CB455=CB454,BH455,0)+IF(CB455=CB455,BL455,0)+IF(CB455=CB456,BP455,0)+IF(CB455=CB457,BT455,0)+IF(CB455=CB458,BX455,0)</f>
        <v>0</v>
      </c>
      <c r="CE455" s="25">
        <f>IF(CB455=CB447,AG455,0)+IF(CB455=CB448,AK455,0)+IF(CB455=CB449,AO455,0)+IF(CB455=CB450,AS455,0)+IF(CB455=CB451,AW455,0)+IF(CB455=CB452,BA455,0)+IF(CB455=CB453,BE455,0)+IF(CB455=CB454,BI455,0)+IF(CB455=CB455,BM455,0)+IF(CB455=CB456,BQ455,0)+IF(CB455=CB457,BU455,0)+IF(CB455=CB458,BY455,0)</f>
        <v>0</v>
      </c>
      <c r="CF455" s="25">
        <f>(RANK(CE455,CE447:CE458,1)*169)+(RANK(CC455,CC447:CC458,1)*13)+RANK(CD455,CD447:CD458,0)</f>
        <v>183</v>
      </c>
      <c r="CG455" s="25">
        <f>CB455+(RANK(CF455,CF447:CF458,1)*0.01)</f>
        <v>4.01</v>
      </c>
      <c r="CH455" s="25">
        <f>IF(COUNTIF(CG447:CG458,CG455)=2,IF(CG455=CG447,1,0)+IF(CG455=CG448,2,0)+IF(CG455=CG449,3,0)+IF(CG455=CG450,4,0)+IF(CG455=CG451,5,0)+IF(CG455=CG452,6,0)+IF(CG455=CG453,7,0)+IF(CG455=CG454,8,0)+IF(CG455=CG455,9,0)+IF(CG455=CG456,10,0)+IF(CG455=CG457,11,0)+IF(CG455=CG458,12,0)-9,0)</f>
        <v>0</v>
      </c>
      <c r="CI455" s="25">
        <f t="shared" si="77"/>
        <v>0</v>
      </c>
      <c r="CJ455" s="25">
        <f t="shared" si="78"/>
        <v>4.01</v>
      </c>
      <c r="CK455" s="25">
        <f>(RANK(CJ455,CJ447:CJ458,1)*17850625)+(RANK(K455,K447:K458,0)*274625)+(RANK(M455,M447:M458,0)*4225)+(RANK(AC455,AC447:AC458,1)*65)+RANK(C455,C447:C458,0)</f>
        <v>71685904</v>
      </c>
      <c r="CL455" s="25">
        <f>RANK(CK455,CK447:CK458,0)</f>
        <v>9</v>
      </c>
    </row>
    <row r="456" spans="1:90" x14ac:dyDescent="0.15">
      <c r="A456" s="25" t="str">
        <f>[1]DB!A456</f>
        <v>Steam</v>
      </c>
      <c r="B456" s="25" t="str">
        <f>[1]DB!B456</f>
        <v>Steam (12)</v>
      </c>
      <c r="C456" s="25">
        <f>[1]DB!C456</f>
        <v>46</v>
      </c>
      <c r="D456" s="25">
        <f t="shared" si="74"/>
        <v>6</v>
      </c>
      <c r="E456" s="25">
        <f t="shared" si="79"/>
        <v>5</v>
      </c>
      <c r="F456" s="25">
        <f>[1]DB!G456</f>
        <v>0</v>
      </c>
      <c r="G456" s="25">
        <f>IF(B6=13,DGET(A11:K75,"Dis E",W536:W537),F456)</f>
        <v>0</v>
      </c>
      <c r="H456" s="25">
        <f>[1]DB!I456</f>
        <v>0</v>
      </c>
      <c r="I456" s="25">
        <f>IF(B6=13,DGET(A11:K75,"Udm E",W536:W537),H456)</f>
        <v>0</v>
      </c>
      <c r="J456" s="25">
        <f>[1]DB!K456</f>
        <v>0</v>
      </c>
      <c r="K456" s="25">
        <f>IF(B6=13,DGET(A11:K75,"MR E",W536:W537),J456)</f>
        <v>0</v>
      </c>
      <c r="L456" s="25">
        <f>[1]DB!M456</f>
        <v>0</v>
      </c>
      <c r="M456" s="25">
        <f>IF(B6=13,DGET(A11:K75,"Res E",W536:W537),L456)</f>
        <v>0</v>
      </c>
      <c r="N456" s="25">
        <f>[1]DB!O456</f>
        <v>9</v>
      </c>
      <c r="O456" s="25">
        <f>IF(B6=13,IF(AND(G456=0,I456=0),N456+1,0),N456)</f>
        <v>10</v>
      </c>
      <c r="P456" s="25">
        <f>[1]DB!S456</f>
        <v>61</v>
      </c>
      <c r="Q456" s="25">
        <f>IF(A456="",0,DGET(A11:AF75,"Total",W536:W537))</f>
        <v>5</v>
      </c>
      <c r="R456" s="25">
        <f>IF(A456="",0,DGET(A11:AF75,"ES N",W536:W537))</f>
        <v>5</v>
      </c>
      <c r="S456" s="25">
        <f>IF(B6=13,IF(OR(G456=1,I456=1),0,P456+R456),P456)</f>
        <v>66</v>
      </c>
      <c r="T456" s="25">
        <f>[1]DB!V456</f>
        <v>58</v>
      </c>
      <c r="U456" s="25">
        <f>IF(A456="",0,DGET(A446:Q458,"Total N",W546:W547))</f>
        <v>5</v>
      </c>
      <c r="V456" s="25">
        <f>IF(B6=13,IF(OR(G456=1,I456=1),0,T456+U456),T456)</f>
        <v>63</v>
      </c>
      <c r="W456" s="25">
        <f>[1]DB!Y456</f>
        <v>14</v>
      </c>
      <c r="X456" s="25">
        <f t="shared" si="75"/>
        <v>1</v>
      </c>
      <c r="Y456" s="25">
        <f>IF(B6=13,IF(OR(G456=1,I456=1),0,W456+X456),W456)</f>
        <v>15</v>
      </c>
      <c r="Z456" s="25">
        <f>[1]DB!AC456</f>
        <v>10</v>
      </c>
      <c r="AA456" s="25">
        <f>IF(A456="",0,DGET(A11:AF75,"BU Pl.",W536:W537))</f>
        <v>32</v>
      </c>
      <c r="AB456" s="25">
        <f t="shared" si="76"/>
        <v>2090</v>
      </c>
      <c r="AC456" s="25">
        <f>IF(B6=13,RANK(AB456,AB447:AB458,1),Z456)</f>
        <v>6</v>
      </c>
      <c r="AD456" s="25">
        <f>IF(B6=13,IF(AA456&gt;DGET(A446:AC458,"BU N",W546:W547),1,IF(AA456=DGET(A446:AC458,"BU N",W546:W547),0,-1)),0)</f>
        <v>0</v>
      </c>
      <c r="AE456" s="25">
        <f>IF(B6=13,IF(OR(G456=1,I456=1),0,IF(E456=D447,R456,[1]DB!AE456)),[1]DB!AE456)</f>
        <v>7</v>
      </c>
      <c r="AF456" s="25">
        <f>IF(B6=13,IF(OR(G456=1,I456=1),0,IF(E456=D447,U456,[1]DB!AF456)),[1]DB!AF456)</f>
        <v>8</v>
      </c>
      <c r="AG456" s="25">
        <f>IF(B6=13,IF(OR(G456=1,I456=1),0,IF(E456=D447,X456,[1]DB!AG456)),[1]DB!AG456)</f>
        <v>0</v>
      </c>
      <c r="AH456" s="25">
        <f>IF(B6=13,IF(OR(G456=1,I456=1),0,IF(E456=D447,AD456,[1]DB!AH456)),[1]DB!AH456)</f>
        <v>-1</v>
      </c>
      <c r="AI456" s="25">
        <f>IF(B6=13,IF(OR(G456=1,I456=1),0,IF(E456=D448,R456,[1]DB!AI456)),[1]DB!AI456)</f>
        <v>7</v>
      </c>
      <c r="AJ456" s="25">
        <f>IF(B6=13,IF(OR(G456=1,I456=1),0,IF(E456=D448,U456,[1]DB!AJ456)),[1]DB!AJ456)</f>
        <v>8</v>
      </c>
      <c r="AK456" s="25">
        <f>IF(B6=13,IF(OR(G456=1,I456=1),0,IF(E456=D448,X456,[1]DB!AK456)),[1]DB!AK456)</f>
        <v>0</v>
      </c>
      <c r="AL456" s="25">
        <f>IF(B6=13,IF(OR(G456=1,I456=1),0,IF(E456=D448,AD456,[1]DB!AL456)),[1]DB!AL456)</f>
        <v>-1</v>
      </c>
      <c r="AM456" s="25">
        <f>IF(B6=13,IF(OR(G456=1,I456=1),0,IF(E456=D449,R456,[1]DB!AM456)),[1]DB!AM456)</f>
        <v>9</v>
      </c>
      <c r="AN456" s="25">
        <f>IF(B6=13,IF(OR(G456=1,I456=1),0,IF(E456=D449,U456,[1]DB!AN456)),[1]DB!AN456)</f>
        <v>8</v>
      </c>
      <c r="AO456" s="25">
        <f>IF(B6=13,IF(OR(G456=1,I456=1),0,IF(E456=D449,X456,[1]DB!AO456)),[1]DB!AO456)</f>
        <v>3</v>
      </c>
      <c r="AP456" s="25">
        <f>IF(B6=13,IF(OR(G456=1,I456=1),0,IF(E456=D449,AD456,[1]DB!AP456)),[1]DB!AP456)</f>
        <v>1</v>
      </c>
      <c r="AQ456" s="25">
        <f>IF(B6=13,IF(OR(G456=1,I456=1),0,IF(E456=D450,R456,[1]DB!AQ456)),[1]DB!AQ456)</f>
        <v>7</v>
      </c>
      <c r="AR456" s="25">
        <f>IF(B6=13,IF(OR(G456=1,I456=1),0,IF(E456=D450,U456,[1]DB!AR456)),[1]DB!AR456)</f>
        <v>7</v>
      </c>
      <c r="AS456" s="25">
        <f>IF(B6=13,IF(OR(G456=1,I456=1),0,IF(E456=D450,X456,[1]DB!AS456)),[1]DB!AS456)</f>
        <v>1</v>
      </c>
      <c r="AT456" s="25">
        <f>IF(B6=13,IF(OR(G456=1,I456=1),0,IF(E456=D450,AD456,[1]DB!AT456)),[1]DB!AT456)</f>
        <v>1</v>
      </c>
      <c r="AU456" s="25">
        <f>IF(B6=13,IF(OR(G456=1,I456=1),0,IF(E456=D451,R456,[1]DB!AU456)),[1]DB!AU456)</f>
        <v>5</v>
      </c>
      <c r="AV456" s="25">
        <f>IF(B6=13,IF(OR(G456=1,I456=1),0,IF(E456=D451,U456,[1]DB!AV456)),[1]DB!AV456)</f>
        <v>5</v>
      </c>
      <c r="AW456" s="25">
        <f>IF(B6=13,IF(OR(G456=1,I456=1),0,IF(E456=D451,X456,[1]DB!AW456)),[1]DB!AW456)</f>
        <v>1</v>
      </c>
      <c r="AX456" s="25">
        <f>IF(B6=13,IF(OR(G456=1,I456=1),0,IF(E456=D451,AD456,[1]DB!AX456)),[1]DB!AX456)</f>
        <v>0</v>
      </c>
      <c r="AY456" s="25">
        <f>IF(B6=13,IF(OR(G456=1,I456=1),0,IF(E456=D452,R456,[1]DB!AY456)),[1]DB!AY456)</f>
        <v>6</v>
      </c>
      <c r="AZ456" s="25">
        <f>IF(B6=13,IF(OR(G456=1,I456=1),0,IF(E456=D452,U456,[1]DB!AZ456)),[1]DB!AZ456)</f>
        <v>7</v>
      </c>
      <c r="BA456" s="25">
        <f>IF(B6=13,IF(OR(G456=1,I456=1),0,IF(E456=D452,X456,[1]DB!BA456)),[1]DB!BA456)</f>
        <v>0</v>
      </c>
      <c r="BB456" s="25">
        <f>IF(B6=13,IF(OR(G456=1,I456=1),0,IF(E456=D452,AD456,[1]DB!BB456)),[1]DB!BB456)</f>
        <v>-1</v>
      </c>
      <c r="BC456" s="25">
        <f>IF(B6=13,IF(OR(G456=1,I456=1),0,IF(E456=D453,R456,[1]DB!BC456)),[1]DB!BC456)</f>
        <v>0</v>
      </c>
      <c r="BD456" s="25">
        <f>IF(B6=13,IF(OR(G456=1,I456=1),0,IF(E456=D453,U456,[1]DB!BD456)),[1]DB!BD456)</f>
        <v>0</v>
      </c>
      <c r="BE456" s="25">
        <f>IF(B6=13,IF(OR(G456=1,I456=1),0,IF(E456=D453,X456,[1]DB!BE456)),[1]DB!BE456)</f>
        <v>0</v>
      </c>
      <c r="BF456" s="25">
        <f>IF(B6=13,IF(OR(G456=1,I456=1),0,IF(E456=D453,AD456,[1]DB!BF456)),[1]DB!BF456)</f>
        <v>0</v>
      </c>
      <c r="BG456" s="25">
        <f>IF(B6=13,IF(OR(G456=1,I456=1),0,IF(E456=D454,R456,[1]DB!BG456)),[1]DB!BG456)</f>
        <v>7</v>
      </c>
      <c r="BH456" s="25">
        <f>IF(B6=13,IF(OR(G456=1,I456=1),0,IF(E456=D454,U456,[1]DB!BH456)),[1]DB!BH456)</f>
        <v>5</v>
      </c>
      <c r="BI456" s="25">
        <f>IF(B6=13,IF(OR(G456=1,I456=1),0,IF(E456=D454,X456,[1]DB!BI456)),[1]DB!BI456)</f>
        <v>3</v>
      </c>
      <c r="BJ456" s="25">
        <f>IF(B6=13,IF(OR(G456=1,I456=1),0,IF(E456=D454,AD456,[1]DB!BJ456)),[1]DB!BJ456)</f>
        <v>1</v>
      </c>
      <c r="BK456" s="25">
        <f>IF(B6=13,IF(OR(G456=1,I456=1),0,IF(E456=D455,R456,[1]DB!BK456)),[1]DB!BK456)</f>
        <v>5</v>
      </c>
      <c r="BL456" s="25">
        <f>IF(B6=13,IF(OR(G456=1,I456=1),0,IF(E456=D455,U456,[1]DB!BL456)),[1]DB!BL456)</f>
        <v>4</v>
      </c>
      <c r="BM456" s="25">
        <f>IF(B6=13,IF(OR(G456=1,I456=1),0,IF(E456=D455,X456,[1]DB!BM456)),[1]DB!BM456)</f>
        <v>3</v>
      </c>
      <c r="BN456" s="25">
        <f>IF(B6=13,IF(OR(G456=1,I456=1),0,IF(E456=D455,AD456,[1]DB!BN456)),[1]DB!BN456)</f>
        <v>1</v>
      </c>
      <c r="BO456" s="25">
        <f>IF(B6=13,IF(OR(G456=1,I456=1),0,IF(E456=D456,R456,[1]DB!BO456)),[1]DB!BO456)</f>
        <v>0</v>
      </c>
      <c r="BP456" s="25">
        <f>IF(B6=13,IF(OR(G456=1,I456=1),0,IF(E456=D456,U456,[1]DB!BP456)),[1]DB!BP456)</f>
        <v>0</v>
      </c>
      <c r="BQ456" s="25">
        <f>IF(B6=13,IF(OR(G456=1,I456=1),0,IF(E456=D456,X456,[1]DB!BQ456)),[1]DB!BQ456)</f>
        <v>0</v>
      </c>
      <c r="BR456" s="25">
        <f>IF(B6=13,IF(OR(G456=1,I456=1),0,IF(E456=D456,AD456,[1]DB!BR456)),[1]DB!BR456)</f>
        <v>0</v>
      </c>
      <c r="BS456" s="25">
        <f>IF(B6=13,IF(OR(G456=1,I456=1),0,IF(E456=D457,R456,[1]DB!BS456)),[1]DB!BS456)</f>
        <v>7</v>
      </c>
      <c r="BT456" s="25">
        <f>IF(B6=13,IF(OR(G456=1,I456=1),0,IF(E456=D457,U456,[1]DB!BT456)),[1]DB!BT456)</f>
        <v>5</v>
      </c>
      <c r="BU456" s="25">
        <f>IF(B6=13,IF(OR(G456=1,I456=1),0,IF(E456=D457,X456,[1]DB!BU456)),[1]DB!BU456)</f>
        <v>3</v>
      </c>
      <c r="BV456" s="25">
        <f>IF(B6=13,IF(OR(G456=1,I456=1),0,IF(E456=D457,AD456,[1]DB!BV456)),[1]DB!BV456)</f>
        <v>1</v>
      </c>
      <c r="BW456" s="25">
        <f>IF(B6=13,IF(OR(G456=1,I456=1),0,IF(E456=D458,R456,[1]DB!BW456)),[1]DB!BW456)</f>
        <v>6</v>
      </c>
      <c r="BX456" s="25">
        <f>IF(B6=13,IF(OR(G456=1,I456=1),0,IF(E456=D458,U456,[1]DB!BX456)),[1]DB!BX456)</f>
        <v>6</v>
      </c>
      <c r="BY456" s="25">
        <f>IF(B6=13,IF(OR(G456=1,I456=1),0,IF(E456=D458,X456,[1]DB!BY456)),[1]DB!BY456)</f>
        <v>1</v>
      </c>
      <c r="BZ456" s="25">
        <f>IF(B6=13,IF(OR(G456=1,I456=1),0,IF(E456=D458,AD456,[1]DB!BZ456)),[1]DB!BZ456)</f>
        <v>1</v>
      </c>
      <c r="CA456" s="25">
        <f>(RANK(Y456,Y447:Y458,1)*169)+(RANK(S456,S447:S458,1)*13)+RANK(V456,V447:V458,0)</f>
        <v>1296</v>
      </c>
      <c r="CB456" s="25">
        <f>RANK(CA456,CA447:CA458,1)</f>
        <v>7</v>
      </c>
      <c r="CC456" s="25">
        <f>IF(CB456=CB447,AE456,0)+IF(CB456=CB448,AI456,0)+IF(CB456=CB449,AM456,0)+IF(CB456=CB450,AQ456,0)+IF(CB456=CB451,AU456,0)+IF(CB456=CB452,AY456,0)+IF(CB456=CB453,BC456,0)+IF(CB456=CB454,BG456,0)+IF(CB456=CB455,BK456,0)+IF(CB456=CB456,BO456,0)+IF(CB456=CB457,BS456,0)+IF(CB456=CB458,BW456,0)</f>
        <v>0</v>
      </c>
      <c r="CD456" s="25">
        <f>IF(CB456=CB447,AF456,0)+IF(CB456=CB448,AJ456,0)+IF(CB456=CB449,AN456,0)+IF(CB456=CB450,AR456,0)+IF(CB456=CB451,AV456,0)+IF(CB456=CB452,AZ456,0)+IF(CB456=CB453,BD456,0)+IF(CB456=CB454,BH456,0)+IF(CB456=CB455,BL456,0)+IF(CB456=CB456,BP456,0)+IF(CB456=CB457,BT456,0)+IF(CB456=CB458,BX456,0)</f>
        <v>0</v>
      </c>
      <c r="CE456" s="25">
        <f>IF(CB456=CB447,AG456,0)+IF(CB456=CB448,AK456,0)+IF(CB456=CB449,AO456,0)+IF(CB456=CB450,AS456,0)+IF(CB456=CB451,AW456,0)+IF(CB456=CB452,BA456,0)+IF(CB456=CB453,BE456,0)+IF(CB456=CB454,BI456,0)+IF(CB456=CB455,BM456,0)+IF(CB456=CB456,BQ456,0)+IF(CB456=CB457,BU456,0)+IF(CB456=CB458,BY456,0)</f>
        <v>0</v>
      </c>
      <c r="CF456" s="25">
        <f>(RANK(CE456,CE447:CE458,1)*169)+(RANK(CC456,CC447:CC458,1)*13)+RANK(CD456,CD447:CD458,0)</f>
        <v>183</v>
      </c>
      <c r="CG456" s="25">
        <f>CB456+(RANK(CF456,CF447:CF458,1)*0.01)</f>
        <v>7.01</v>
      </c>
      <c r="CH456" s="25">
        <f>IF(COUNTIF(CG447:CG458,CG456)=2,IF(CG456=CG447,1,0)+IF(CG456=CG448,2,0)+IF(CG456=CG449,3,0)+IF(CG456=CG450,4,0)+IF(CG456=CG451,5,0)+IF(CG456=CG452,6,0)+IF(CG456=CG453,7,0)+IF(CG456=CG454,8,0)+IF(CG456=CG455,9,0)+IF(CG456=CG456,10,0)+IF(CG456=CG457,11,0)+IF(CG456=CG458,12,0)-10,0)</f>
        <v>0</v>
      </c>
      <c r="CI456" s="25">
        <f t="shared" si="77"/>
        <v>0</v>
      </c>
      <c r="CJ456" s="25">
        <f t="shared" si="78"/>
        <v>7.01</v>
      </c>
      <c r="CK456" s="25">
        <f>(RANK(CJ456,CJ447:CJ458,1)*17850625)+(RANK(K456,K447:K458,0)*274625)+(RANK(M456,M447:M458,0)*4225)+(RANK(AC456,AC447:AC458,1)*65)+RANK(C456,C447:C458,0)</f>
        <v>125237841</v>
      </c>
      <c r="CL456" s="25">
        <f>RANK(CK456,CK447:CK458,0)</f>
        <v>6</v>
      </c>
    </row>
    <row r="457" spans="1:90" x14ac:dyDescent="0.15">
      <c r="A457" s="25" t="str">
        <f>[1]DB!A457</f>
        <v>Randers</v>
      </c>
      <c r="B457" s="25" t="str">
        <f>[1]DB!B457</f>
        <v>Randers (12)</v>
      </c>
      <c r="C457" s="25">
        <f>[1]DB!C457</f>
        <v>40</v>
      </c>
      <c r="D457" s="25">
        <f t="shared" si="74"/>
        <v>10</v>
      </c>
      <c r="E457" s="25">
        <f t="shared" si="79"/>
        <v>9</v>
      </c>
      <c r="F457" s="25">
        <f>[1]DB!G457</f>
        <v>0</v>
      </c>
      <c r="G457" s="25">
        <f>IF(B6=13,DGET(A11:K75,"Dis E",X536:X537),F457)</f>
        <v>0</v>
      </c>
      <c r="H457" s="25">
        <f>[1]DB!I457</f>
        <v>0</v>
      </c>
      <c r="I457" s="25">
        <f>IF(B6=13,DGET(A11:K75,"Udm E",X536:X537),H457)</f>
        <v>0</v>
      </c>
      <c r="J457" s="25">
        <f>[1]DB!K457</f>
        <v>0</v>
      </c>
      <c r="K457" s="25">
        <f>IF(B6=13,DGET(A11:K75,"MR E",X536:X537),J457)</f>
        <v>0</v>
      </c>
      <c r="L457" s="25">
        <f>[1]DB!M457</f>
        <v>0</v>
      </c>
      <c r="M457" s="25">
        <f>IF(B6=13,DGET(A11:K75,"Res E",X536:X537),L457)</f>
        <v>0</v>
      </c>
      <c r="N457" s="25">
        <f>[1]DB!O457</f>
        <v>9</v>
      </c>
      <c r="O457" s="25">
        <f>IF(B6=13,IF(AND(G457=0,I457=0),N457+1,0),N457)</f>
        <v>10</v>
      </c>
      <c r="P457" s="25">
        <f>[1]DB!S457</f>
        <v>59</v>
      </c>
      <c r="Q457" s="25">
        <f>IF(A457="",0,DGET(A11:AF75,"Total",X536:X537))</f>
        <v>6</v>
      </c>
      <c r="R457" s="25">
        <f>IF(A457="",0,DGET(A11:AF75,"ES N",X536:X537))</f>
        <v>6</v>
      </c>
      <c r="S457" s="25">
        <f>IF(B6=13,IF(OR(G457=1,I457=1),0,P457+R457),P457)</f>
        <v>65</v>
      </c>
      <c r="T457" s="25">
        <f>[1]DB!V457</f>
        <v>65</v>
      </c>
      <c r="U457" s="25">
        <f>IF(A457="",0,DGET(A446:Q458,"Total N",X546:X547))</f>
        <v>5</v>
      </c>
      <c r="V457" s="25">
        <f>IF(B6=13,IF(OR(G457=1,I457=1),0,T457+U457),T457)</f>
        <v>70</v>
      </c>
      <c r="W457" s="25">
        <f>[1]DB!Y457</f>
        <v>9</v>
      </c>
      <c r="X457" s="25">
        <f t="shared" si="75"/>
        <v>3</v>
      </c>
      <c r="Y457" s="25">
        <f>IF(B6=13,IF(OR(G457=1,I457=1),0,W457+X457),W457)</f>
        <v>12</v>
      </c>
      <c r="Z457" s="25">
        <f>[1]DB!AC457</f>
        <v>7</v>
      </c>
      <c r="AA457" s="25">
        <f>IF(A457="",0,DGET(A11:AF75,"BU Pl.",X536:X537))</f>
        <v>48</v>
      </c>
      <c r="AB457" s="25">
        <f t="shared" si="76"/>
        <v>3127</v>
      </c>
      <c r="AC457" s="25">
        <f>IF(B6=13,RANK(AB457,AB447:AB458,1),Z457)</f>
        <v>9</v>
      </c>
      <c r="AD457" s="25">
        <f>IF(B6=13,IF(AA457&gt;DGET(A446:AC458,"BU N",X546:X547),1,IF(AA457=DGET(A446:AC458,"BU N",X546:X547),0,-1)),0)</f>
        <v>1</v>
      </c>
      <c r="AE457" s="25">
        <f>IF(B6=13,IF(OR(G457=1,I457=1),0,IF(E457=D447,R457,[1]DB!AE457)),[1]DB!AE457)</f>
        <v>7</v>
      </c>
      <c r="AF457" s="25">
        <f>IF(B6=13,IF(OR(G457=1,I457=1),0,IF(E457=D447,U457,[1]DB!AF457)),[1]DB!AF457)</f>
        <v>6</v>
      </c>
      <c r="AG457" s="25">
        <f>IF(B6=13,IF(OR(G457=1,I457=1),0,IF(E457=D447,X457,[1]DB!AG457)),[1]DB!AG457)</f>
        <v>3</v>
      </c>
      <c r="AH457" s="25">
        <f>IF(B6=13,IF(OR(G457=1,I457=1),0,IF(E457=D447,AD457,[1]DB!AH457)),[1]DB!AH457)</f>
        <v>1</v>
      </c>
      <c r="AI457" s="25">
        <f>IF(B6=13,IF(OR(G457=1,I457=1),0,IF(E457=D448,R457,[1]DB!AI457)),[1]DB!AI457)</f>
        <v>0</v>
      </c>
      <c r="AJ457" s="25">
        <f>IF(B6=13,IF(OR(G457=1,I457=1),0,IF(E457=D448,U457,[1]DB!AJ457)),[1]DB!AJ457)</f>
        <v>0</v>
      </c>
      <c r="AK457" s="25">
        <f>IF(B6=13,IF(OR(G457=1,I457=1),0,IF(E457=D448,X457,[1]DB!AK457)),[1]DB!AK457)</f>
        <v>0</v>
      </c>
      <c r="AL457" s="25">
        <f>IF(B6=13,IF(OR(G457=1,I457=1),0,IF(E457=D448,AD457,[1]DB!AL457)),[1]DB!AL457)</f>
        <v>0</v>
      </c>
      <c r="AM457" s="25">
        <f>IF(B6=13,IF(OR(G457=1,I457=1),0,IF(E457=D449,R457,[1]DB!AM457)),[1]DB!AM457)</f>
        <v>6</v>
      </c>
      <c r="AN457" s="25">
        <f>IF(B6=13,IF(OR(G457=1,I457=1),0,IF(E457=D449,U457,[1]DB!AN457)),[1]DB!AN457)</f>
        <v>8</v>
      </c>
      <c r="AO457" s="25">
        <f>IF(B6=13,IF(OR(G457=1,I457=1),0,IF(E457=D449,X457,[1]DB!AO457)),[1]DB!AO457)</f>
        <v>0</v>
      </c>
      <c r="AP457" s="25">
        <f>IF(B6=13,IF(OR(G457=1,I457=1),0,IF(E457=D449,AD457,[1]DB!AP457)),[1]DB!AP457)</f>
        <v>-1</v>
      </c>
      <c r="AQ457" s="25">
        <f>IF(B6=13,IF(OR(G457=1,I457=1),0,IF(E457=D450,R457,[1]DB!AQ457)),[1]DB!AQ457)</f>
        <v>5</v>
      </c>
      <c r="AR457" s="25">
        <f>IF(B6=13,IF(OR(G457=1,I457=1),0,IF(E457=D450,U457,[1]DB!AR457)),[1]DB!AR457)</f>
        <v>6</v>
      </c>
      <c r="AS457" s="25">
        <f>IF(B6=13,IF(OR(G457=1,I457=1),0,IF(E457=D450,X457,[1]DB!AS457)),[1]DB!AS457)</f>
        <v>0</v>
      </c>
      <c r="AT457" s="25">
        <f>IF(B6=13,IF(OR(G457=1,I457=1),0,IF(E457=D450,AD457,[1]DB!AT457)),[1]DB!AT457)</f>
        <v>-1</v>
      </c>
      <c r="AU457" s="25">
        <f>IF(B6=13,IF(OR(G457=1,I457=1),0,IF(E457=D451,R457,[1]DB!AU457)),[1]DB!AU457)</f>
        <v>7</v>
      </c>
      <c r="AV457" s="25">
        <f>IF(B6=13,IF(OR(G457=1,I457=1),0,IF(E457=D451,U457,[1]DB!AV457)),[1]DB!AV457)</f>
        <v>8</v>
      </c>
      <c r="AW457" s="25">
        <f>IF(B6=13,IF(OR(G457=1,I457=1),0,IF(E457=D451,X457,[1]DB!AW457)),[1]DB!AW457)</f>
        <v>0</v>
      </c>
      <c r="AX457" s="25">
        <f>IF(B6=13,IF(OR(G457=1,I457=1),0,IF(E457=D451,AD457,[1]DB!AX457)),[1]DB!AX457)</f>
        <v>-1</v>
      </c>
      <c r="AY457" s="25">
        <f>IF(B6=13,IF(OR(G457=1,I457=1),0,IF(E457=D452,R457,[1]DB!AY457)),[1]DB!AY457)</f>
        <v>9</v>
      </c>
      <c r="AZ457" s="25">
        <f>IF(B6=13,IF(OR(G457=1,I457=1),0,IF(E457=D452,U457,[1]DB!AZ457)),[1]DB!AZ457)</f>
        <v>8</v>
      </c>
      <c r="BA457" s="25">
        <f>IF(B6=13,IF(OR(G457=1,I457=1),0,IF(E457=D452,X457,[1]DB!BA457)),[1]DB!BA457)</f>
        <v>3</v>
      </c>
      <c r="BB457" s="25">
        <f>IF(B6=13,IF(OR(G457=1,I457=1),0,IF(E457=D452,AD457,[1]DB!BB457)),[1]DB!BB457)</f>
        <v>1</v>
      </c>
      <c r="BC457" s="25">
        <f>IF(B6=13,IF(OR(G457=1,I457=1),0,IF(E457=D453,R457,[1]DB!BC457)),[1]DB!BC457)</f>
        <v>8</v>
      </c>
      <c r="BD457" s="25">
        <f>IF(B6=13,IF(OR(G457=1,I457=1),0,IF(E457=D453,U457,[1]DB!BD457)),[1]DB!BD457)</f>
        <v>7</v>
      </c>
      <c r="BE457" s="25">
        <f>IF(B6=13,IF(OR(G457=1,I457=1),0,IF(E457=D453,X457,[1]DB!BE457)),[1]DB!BE457)</f>
        <v>3</v>
      </c>
      <c r="BF457" s="25">
        <f>IF(B6=13,IF(OR(G457=1,I457=1),0,IF(E457=D453,AD457,[1]DB!BF457)),[1]DB!BF457)</f>
        <v>1</v>
      </c>
      <c r="BG457" s="25">
        <f>IF(B6=13,IF(OR(G457=1,I457=1),0,IF(E457=D454,R457,[1]DB!BG457)),[1]DB!BG457)</f>
        <v>6</v>
      </c>
      <c r="BH457" s="25">
        <f>IF(B6=13,IF(OR(G457=1,I457=1),0,IF(E457=D454,U457,[1]DB!BH457)),[1]DB!BH457)</f>
        <v>7</v>
      </c>
      <c r="BI457" s="25">
        <f>IF(B6=13,IF(OR(G457=1,I457=1),0,IF(E457=D454,X457,[1]DB!BI457)),[1]DB!BI457)</f>
        <v>0</v>
      </c>
      <c r="BJ457" s="25">
        <f>IF(B6=13,IF(OR(G457=1,I457=1),0,IF(E457=D454,AD457,[1]DB!BJ457)),[1]DB!BJ457)</f>
        <v>-1</v>
      </c>
      <c r="BK457" s="25">
        <f>IF(B6=13,IF(OR(G457=1,I457=1),0,IF(E457=D455,R457,[1]DB!BK457)),[1]DB!BK457)</f>
        <v>6</v>
      </c>
      <c r="BL457" s="25">
        <f>IF(B6=13,IF(OR(G457=1,I457=1),0,IF(E457=D455,U457,[1]DB!BL457)),[1]DB!BL457)</f>
        <v>5</v>
      </c>
      <c r="BM457" s="25">
        <f>IF(B6=13,IF(OR(G457=1,I457=1),0,IF(E457=D455,X457,[1]DB!BM457)),[1]DB!BM457)</f>
        <v>3</v>
      </c>
      <c r="BN457" s="25">
        <f>IF(B6=13,IF(OR(G457=1,I457=1),0,IF(E457=D455,AD457,[1]DB!BN457)),[1]DB!BN457)</f>
        <v>1</v>
      </c>
      <c r="BO457" s="25">
        <f>IF(B6=13,IF(OR(G457=1,I457=1),0,IF(E457=D456,R457,[1]DB!BO457)),[1]DB!BO457)</f>
        <v>5</v>
      </c>
      <c r="BP457" s="25">
        <f>IF(B6=13,IF(OR(G457=1,I457=1),0,IF(E457=D456,U457,[1]DB!BP457)),[1]DB!BP457)</f>
        <v>7</v>
      </c>
      <c r="BQ457" s="25">
        <f>IF(B6=13,IF(OR(G457=1,I457=1),0,IF(E457=D456,X457,[1]DB!BQ457)),[1]DB!BQ457)</f>
        <v>0</v>
      </c>
      <c r="BR457" s="25">
        <f>IF(B6=13,IF(OR(G457=1,I457=1),0,IF(E457=D456,AD457,[1]DB!BR457)),[1]DB!BR457)</f>
        <v>-1</v>
      </c>
      <c r="BS457" s="25">
        <f>IF(B6=13,IF(OR(G457=1,I457=1),0,IF(E457=D457,R457,[1]DB!BS457)),[1]DB!BS457)</f>
        <v>0</v>
      </c>
      <c r="BT457" s="25">
        <f>IF(B6=13,IF(OR(G457=1,I457=1),0,IF(E457=D457,U457,[1]DB!BT457)),[1]DB!BT457)</f>
        <v>0</v>
      </c>
      <c r="BU457" s="25">
        <f>IF(B6=13,IF(OR(G457=1,I457=1),0,IF(E457=D457,X457,[1]DB!BU457)),[1]DB!BU457)</f>
        <v>0</v>
      </c>
      <c r="BV457" s="25">
        <f>IF(B6=13,IF(OR(G457=1,I457=1),0,IF(E457=D457,AD457,[1]DB!BV457)),[1]DB!BV457)</f>
        <v>0</v>
      </c>
      <c r="BW457" s="25">
        <f>IF(B6=13,IF(OR(G457=1,I457=1),0,IF(E457=D458,R457,[1]DB!BW457)),[1]DB!BW457)</f>
        <v>6</v>
      </c>
      <c r="BX457" s="25">
        <f>IF(B6=13,IF(OR(G457=1,I457=1),0,IF(E457=D458,U457,[1]DB!BX457)),[1]DB!BX457)</f>
        <v>8</v>
      </c>
      <c r="BY457" s="25">
        <f>IF(B6=13,IF(OR(G457=1,I457=1),0,IF(E457=D458,X457,[1]DB!BY457)),[1]DB!BY457)</f>
        <v>0</v>
      </c>
      <c r="BZ457" s="25">
        <f>IF(B6=13,IF(OR(G457=1,I457=1),0,IF(E457=D458,AD457,[1]DB!BZ457)),[1]DB!BZ457)</f>
        <v>-1</v>
      </c>
      <c r="CA457" s="25">
        <f>(RANK(Y457,Y447:Y458,1)*169)+(RANK(S457,S447:S458,1)*13)+RANK(V457,V447:V458,0)</f>
        <v>912</v>
      </c>
      <c r="CB457" s="25">
        <f>RANK(CA457,CA447:CA458,1)</f>
        <v>6</v>
      </c>
      <c r="CC457" s="25">
        <f>IF(CB457=CB447,AE457,0)+IF(CB457=CB448,AI457,0)+IF(CB457=CB449,AM457,0)+IF(CB457=CB450,AQ457,0)+IF(CB457=CB451,AU457,0)+IF(CB457=CB452,AY457,0)+IF(CB457=CB453,BC457,0)+IF(CB457=CB454,BG457,0)+IF(CB457=CB455,BK457,0)+IF(CB457=CB456,BO457,0)+IF(CB457=CB457,BS457,0)+IF(CB457=CB458,BW457,0)</f>
        <v>0</v>
      </c>
      <c r="CD457" s="25">
        <f>IF(CB457=CB447,AF457,0)+IF(CB457=CB448,AJ457,0)+IF(CB457=CB449,AN457,0)+IF(CB457=CB450,AR457,0)+IF(CB457=CB451,AV457,0)+IF(CB457=CB452,AZ457,0)+IF(CB457=CB453,BD457,0)+IF(CB457=CB454,BH457,0)+IF(CB457=CB455,BL457,0)+IF(CB457=CB456,BP457,0)+IF(CB457=CB457,BT457,0)+IF(CB457=CB458,BX457,0)</f>
        <v>0</v>
      </c>
      <c r="CE457" s="25">
        <f>IF(CB457=CB447,AG457,0)+IF(CB457=CB448,AK457,0)+IF(CB457=CB449,AO457,0)+IF(CB457=CB450,AS457,0)+IF(CB457=CB451,AW457,0)+IF(CB457=CB452,BA457,0)+IF(CB457=CB453,BE457,0)+IF(CB457=CB454,BI457,0)+IF(CB457=CB455,BM457,0)+IF(CB457=CB456,BQ457,0)+IF(CB457=CB457,BU457,0)+IF(CB457=CB458,BY457,0)</f>
        <v>0</v>
      </c>
      <c r="CF457" s="25">
        <f>(RANK(CE457,CE447:CE458,1)*169)+(RANK(CC457,CC447:CC458,1)*13)+RANK(CD457,CD447:CD458,0)</f>
        <v>183</v>
      </c>
      <c r="CG457" s="25">
        <f>CB457+(RANK(CF457,CF447:CF458,1)*0.01)</f>
        <v>6.01</v>
      </c>
      <c r="CH457" s="25">
        <f>IF(COUNTIF(CG447:CG458,CG457)=2,IF(CG457=CG447,1,0)+IF(CG457=CG448,2,0)+IF(CG457=CG449,3,0)+IF(CG457=CG450,4,0)+IF(CG457=CG451,5,0)+IF(CG457=CG452,6,0)+IF(CG457=CG453,7,0)+IF(CG457=CG454,8,0)+IF(CG457=CG455,9,0)+IF(CG457=CG456,10,0)+IF(CG457=CG457,11,0)+IF(CG457=CG458,12,0)-11,0)</f>
        <v>0</v>
      </c>
      <c r="CI457" s="25">
        <f t="shared" si="77"/>
        <v>0</v>
      </c>
      <c r="CJ457" s="25">
        <f t="shared" si="78"/>
        <v>6.01</v>
      </c>
      <c r="CK457" s="25">
        <f>(RANK(CJ457,CJ447:CJ458,1)*17850625)+(RANK(K457,K447:K458,0)*274625)+(RANK(M457,M447:M458,0)*4225)+(RANK(AC457,AC447:AC458,1)*65)+RANK(C457,C447:C458,0)</f>
        <v>107387413</v>
      </c>
      <c r="CL457" s="25">
        <f>RANK(CK457,CK447:CK458,0)</f>
        <v>7</v>
      </c>
    </row>
    <row r="458" spans="1:90" x14ac:dyDescent="0.15">
      <c r="A458" s="25" t="str">
        <f>[1]DB!A458</f>
        <v>Benbo</v>
      </c>
      <c r="B458" s="25" t="str">
        <f>[1]DB!B458</f>
        <v>Benbo (12)</v>
      </c>
      <c r="C458" s="25">
        <f>[1]DB!C458</f>
        <v>5</v>
      </c>
      <c r="D458" s="25">
        <f t="shared" si="74"/>
        <v>8</v>
      </c>
      <c r="E458" s="25">
        <f t="shared" si="79"/>
        <v>7</v>
      </c>
      <c r="F458" s="25">
        <f>[1]DB!G458</f>
        <v>0</v>
      </c>
      <c r="G458" s="25">
        <f>IF(B6=13,DGET(A11:K75,"Dis E",Y536:Y537),F458)</f>
        <v>0</v>
      </c>
      <c r="H458" s="25">
        <f>[1]DB!I458</f>
        <v>0</v>
      </c>
      <c r="I458" s="25">
        <f>IF(B6=13,DGET(A11:K75,"Udm E",Y536:Y537),H458)</f>
        <v>0</v>
      </c>
      <c r="J458" s="25">
        <f>[1]DB!K458</f>
        <v>0</v>
      </c>
      <c r="K458" s="25">
        <f>IF(B6=13,DGET(A11:K75,"MR E",Y536:Y537),J458)</f>
        <v>0</v>
      </c>
      <c r="L458" s="25">
        <f>[1]DB!M458</f>
        <v>1</v>
      </c>
      <c r="M458" s="25">
        <f>IF(B6=13,DGET(A11:K75,"Res E",Y536:Y537),L458)</f>
        <v>1</v>
      </c>
      <c r="N458" s="25">
        <f>[1]DB!O458</f>
        <v>9</v>
      </c>
      <c r="O458" s="25">
        <f>IF(B6=13,IF(AND(G458=0,I458=0),N458+1,0),N458)</f>
        <v>10</v>
      </c>
      <c r="P458" s="25">
        <f>[1]DB!S458</f>
        <v>68</v>
      </c>
      <c r="Q458" s="25">
        <f>IF(A458="",0,DGET(A11:AF75,"Total",Y536:Y537))</f>
        <v>6</v>
      </c>
      <c r="R458" s="25">
        <f>IF(A458="",0,DGET(A11:AF75,"ES N",Y536:Y537))</f>
        <v>6</v>
      </c>
      <c r="S458" s="25">
        <f>IF(B6=13,IF(OR(G458=1,I458=1),0,P458+R458),P458)</f>
        <v>74</v>
      </c>
      <c r="T458" s="25">
        <f>[1]DB!V458</f>
        <v>61</v>
      </c>
      <c r="U458" s="25">
        <f>IF(A458="",0,DGET(A446:Q458,"Total N",Y546:Y547))</f>
        <v>5</v>
      </c>
      <c r="V458" s="25">
        <f>IF(B6=13,IF(OR(G458=1,I458=1),0,T458+U458),T458)</f>
        <v>66</v>
      </c>
      <c r="W458" s="25">
        <f>[1]DB!Y458</f>
        <v>15</v>
      </c>
      <c r="X458" s="25">
        <f t="shared" si="75"/>
        <v>3</v>
      </c>
      <c r="Y458" s="25">
        <f>IF(B6=13,IF(OR(G458=1,I458=1),0,W458+X458),W458)</f>
        <v>18</v>
      </c>
      <c r="Z458" s="25">
        <f>[1]DB!AC458</f>
        <v>9</v>
      </c>
      <c r="AA458" s="25">
        <f>IF(A458="",0,DGET(A11:AF75,"BU Pl.",Y536:Y537))</f>
        <v>52</v>
      </c>
      <c r="AB458" s="25">
        <f t="shared" si="76"/>
        <v>3389</v>
      </c>
      <c r="AC458" s="25">
        <f>IF(B6=13,RANK(AB458,AB447:AB458,1),Z458)</f>
        <v>12</v>
      </c>
      <c r="AD458" s="25">
        <f>IF(B6=13,IF(AA458&gt;DGET(A446:AC458,"BU N",Y546:Y547),1,IF(AA458=DGET(A446:AC458,"BU N",Y546:Y547),0,-1)),0)</f>
        <v>1</v>
      </c>
      <c r="AE458" s="25">
        <f>IF(B6=13,IF(OR(G458=1,I458=1),0,IF(E458=D447,R458,[1]DB!AE458)),[1]DB!AE458)</f>
        <v>8</v>
      </c>
      <c r="AF458" s="25">
        <f>IF(B6=13,IF(OR(G458=1,I458=1),0,IF(E458=D447,U458,[1]DB!AF458)),[1]DB!AF458)</f>
        <v>6</v>
      </c>
      <c r="AG458" s="25">
        <f>IF(B6=13,IF(OR(G458=1,I458=1),0,IF(E458=D447,X458,[1]DB!AG458)),[1]DB!AG458)</f>
        <v>3</v>
      </c>
      <c r="AH458" s="25">
        <f>IF(B6=13,IF(OR(G458=1,I458=1),0,IF(E458=D447,AD458,[1]DB!AH458)),[1]DB!AH458)</f>
        <v>1</v>
      </c>
      <c r="AI458" s="25">
        <f>IF(B6=13,IF(OR(G458=1,I458=1),0,IF(E458=D448,R458,[1]DB!AI458)),[1]DB!AI458)</f>
        <v>7</v>
      </c>
      <c r="AJ458" s="25">
        <f>IF(B6=13,IF(OR(G458=1,I458=1),0,IF(E458=D448,U458,[1]DB!AJ458)),[1]DB!AJ458)</f>
        <v>7</v>
      </c>
      <c r="AK458" s="25">
        <f>IF(B6=13,IF(OR(G458=1,I458=1),0,IF(E458=D448,X458,[1]DB!AK458)),[1]DB!AK458)</f>
        <v>1</v>
      </c>
      <c r="AL458" s="25">
        <f>IF(B6=13,IF(OR(G458=1,I458=1),0,IF(E458=D448,AD458,[1]DB!AL458)),[1]DB!AL458)</f>
        <v>-1</v>
      </c>
      <c r="AM458" s="25">
        <f>IF(B6=13,IF(OR(G458=1,I458=1),0,IF(E458=D449,R458,[1]DB!AM458)),[1]DB!AM458)</f>
        <v>8</v>
      </c>
      <c r="AN458" s="25">
        <f>IF(B6=13,IF(OR(G458=1,I458=1),0,IF(E458=D449,U458,[1]DB!AN458)),[1]DB!AN458)</f>
        <v>6</v>
      </c>
      <c r="AO458" s="25">
        <f>IF(B6=13,IF(OR(G458=1,I458=1),0,IF(E458=D449,X458,[1]DB!AO458)),[1]DB!AO458)</f>
        <v>3</v>
      </c>
      <c r="AP458" s="25">
        <f>IF(B6=13,IF(OR(G458=1,I458=1),0,IF(E458=D449,AD458,[1]DB!AP458)),[1]DB!AP458)</f>
        <v>1</v>
      </c>
      <c r="AQ458" s="25">
        <f>IF(B6=13,IF(OR(G458=1,I458=1),0,IF(E458=D450,R458,[1]DB!AQ458)),[1]DB!AQ458)</f>
        <v>9</v>
      </c>
      <c r="AR458" s="25">
        <f>IF(B6=13,IF(OR(G458=1,I458=1),0,IF(E458=D450,U458,[1]DB!AR458)),[1]DB!AR458)</f>
        <v>6</v>
      </c>
      <c r="AS458" s="25">
        <f>IF(B6=13,IF(OR(G458=1,I458=1),0,IF(E458=D450,X458,[1]DB!AS458)),[1]DB!AS458)</f>
        <v>3</v>
      </c>
      <c r="AT458" s="25">
        <f>IF(B6=13,IF(OR(G458=1,I458=1),0,IF(E458=D450,AD458,[1]DB!AT458)),[1]DB!AT458)</f>
        <v>1</v>
      </c>
      <c r="AU458" s="25">
        <f>IF(B6=13,IF(OR(G458=1,I458=1),0,IF(E458=D451,R458,[1]DB!AU458)),[1]DB!AU458)</f>
        <v>8</v>
      </c>
      <c r="AV458" s="25">
        <f>IF(B6=13,IF(OR(G458=1,I458=1),0,IF(E458=D451,U458,[1]DB!AV458)),[1]DB!AV458)</f>
        <v>9</v>
      </c>
      <c r="AW458" s="25">
        <f>IF(B6=13,IF(OR(G458=1,I458=1),0,IF(E458=D451,X458,[1]DB!AW458)),[1]DB!AW458)</f>
        <v>0</v>
      </c>
      <c r="AX458" s="25">
        <f>IF(B6=13,IF(OR(G458=1,I458=1),0,IF(E458=D451,AD458,[1]DB!AX458)),[1]DB!AX458)</f>
        <v>-1</v>
      </c>
      <c r="AY458" s="25">
        <f>IF(B6=13,IF(OR(G458=1,I458=1),0,IF(E458=D452,R458,[1]DB!AY458)),[1]DB!AY458)</f>
        <v>6</v>
      </c>
      <c r="AZ458" s="25">
        <f>IF(B6=13,IF(OR(G458=1,I458=1),0,IF(E458=D452,U458,[1]DB!AZ458)),[1]DB!AZ458)</f>
        <v>6</v>
      </c>
      <c r="BA458" s="25">
        <f>IF(B6=13,IF(OR(G458=1,I458=1),0,IF(E458=D452,X458,[1]DB!BA458)),[1]DB!BA458)</f>
        <v>1</v>
      </c>
      <c r="BB458" s="25">
        <f>IF(B6=13,IF(OR(G458=1,I458=1),0,IF(E458=D452,AD458,[1]DB!BB458)),[1]DB!BB458)</f>
        <v>1</v>
      </c>
      <c r="BC458" s="25">
        <f>IF(B6=13,IF(OR(G458=1,I458=1),0,IF(E458=D453,R458,[1]DB!BC458)),[1]DB!BC458)</f>
        <v>6</v>
      </c>
      <c r="BD458" s="25">
        <f>IF(B6=13,IF(OR(G458=1,I458=1),0,IF(E458=D453,U458,[1]DB!BD458)),[1]DB!BD458)</f>
        <v>5</v>
      </c>
      <c r="BE458" s="25">
        <f>IF(B6=13,IF(OR(G458=1,I458=1),0,IF(E458=D453,X458,[1]DB!BE458)),[1]DB!BE458)</f>
        <v>3</v>
      </c>
      <c r="BF458" s="25">
        <f>IF(B6=13,IF(OR(G458=1,I458=1),0,IF(E458=D453,AD458,[1]DB!BF458)),[1]DB!BF458)</f>
        <v>1</v>
      </c>
      <c r="BG458" s="25">
        <f>IF(B6=13,IF(OR(G458=1,I458=1),0,IF(E458=D454,R458,[1]DB!BG458)),[1]DB!BG458)</f>
        <v>8</v>
      </c>
      <c r="BH458" s="25">
        <f>IF(B6=13,IF(OR(G458=1,I458=1),0,IF(E458=D454,U458,[1]DB!BH458)),[1]DB!BH458)</f>
        <v>9</v>
      </c>
      <c r="BI458" s="25">
        <f>IF(B6=13,IF(OR(G458=1,I458=1),0,IF(E458=D454,X458,[1]DB!BI458)),[1]DB!BI458)</f>
        <v>0</v>
      </c>
      <c r="BJ458" s="25">
        <f>IF(B6=13,IF(OR(G458=1,I458=1),0,IF(E458=D454,AD458,[1]DB!BJ458)),[1]DB!BJ458)</f>
        <v>-1</v>
      </c>
      <c r="BK458" s="25">
        <f>IF(B6=13,IF(OR(G458=1,I458=1),0,IF(E458=D455,R458,[1]DB!BK458)),[1]DB!BK458)</f>
        <v>0</v>
      </c>
      <c r="BL458" s="25">
        <f>IF(B6=13,IF(OR(G458=1,I458=1),0,IF(E458=D455,U458,[1]DB!BL458)),[1]DB!BL458)</f>
        <v>0</v>
      </c>
      <c r="BM458" s="25">
        <f>IF(B6=13,IF(OR(G458=1,I458=1),0,IF(E458=D455,X458,[1]DB!BM458)),[1]DB!BM458)</f>
        <v>0</v>
      </c>
      <c r="BN458" s="25">
        <f>IF(B6=13,IF(OR(G458=1,I458=1),0,IF(E458=D455,AD458,[1]DB!BN458)),[1]DB!BN458)</f>
        <v>0</v>
      </c>
      <c r="BO458" s="25">
        <f>IF(B6=13,IF(OR(G458=1,I458=1),0,IF(E458=D456,R458,[1]DB!BO458)),[1]DB!BO458)</f>
        <v>6</v>
      </c>
      <c r="BP458" s="25">
        <f>IF(B6=13,IF(OR(G458=1,I458=1),0,IF(E458=D456,U458,[1]DB!BP458)),[1]DB!BP458)</f>
        <v>6</v>
      </c>
      <c r="BQ458" s="25">
        <f>IF(B6=13,IF(OR(G458=1,I458=1),0,IF(E458=D456,X458,[1]DB!BQ458)),[1]DB!BQ458)</f>
        <v>1</v>
      </c>
      <c r="BR458" s="25">
        <f>IF(B6=13,IF(OR(G458=1,I458=1),0,IF(E458=D456,AD458,[1]DB!BR458)),[1]DB!BR458)</f>
        <v>-1</v>
      </c>
      <c r="BS458" s="25">
        <f>IF(B6=13,IF(OR(G458=1,I458=1),0,IF(E458=D457,R458,[1]DB!BS458)),[1]DB!BS458)</f>
        <v>8</v>
      </c>
      <c r="BT458" s="25">
        <f>IF(B6=13,IF(OR(G458=1,I458=1),0,IF(E458=D457,U458,[1]DB!BT458)),[1]DB!BT458)</f>
        <v>6</v>
      </c>
      <c r="BU458" s="25">
        <f>IF(B6=13,IF(OR(G458=1,I458=1),0,IF(E458=D457,X458,[1]DB!BU458)),[1]DB!BU458)</f>
        <v>3</v>
      </c>
      <c r="BV458" s="25">
        <f>IF(B6=13,IF(OR(G458=1,I458=1),0,IF(E458=D457,AD458,[1]DB!BV458)),[1]DB!BV458)</f>
        <v>1</v>
      </c>
      <c r="BW458" s="25">
        <f>IF(B6=13,IF(OR(G458=1,I458=1),0,IF(E458=D458,R458,[1]DB!BW458)),[1]DB!BW458)</f>
        <v>0</v>
      </c>
      <c r="BX458" s="25">
        <f>IF(B6=13,IF(OR(G458=1,I458=1),0,IF(E458=D458,U458,[1]DB!BX458)),[1]DB!BX458)</f>
        <v>0</v>
      </c>
      <c r="BY458" s="25">
        <f>IF(B6=13,IF(OR(G458=1,I458=1),0,IF(E458=D458,X458,[1]DB!BY458)),[1]DB!BY458)</f>
        <v>0</v>
      </c>
      <c r="BZ458" s="25">
        <f>IF(B6=13,IF(OR(G458=1,I458=1),0,IF(E458=D458,AD458,[1]DB!BZ458)),[1]DB!BZ458)</f>
        <v>0</v>
      </c>
      <c r="CA458" s="25">
        <f>(RANK(Y458,Y447:Y458,1)*169)+(RANK(S458,S447:S458,1)*13)+RANK(V458,V447:V458,0)</f>
        <v>1850</v>
      </c>
      <c r="CB458" s="25">
        <f>RANK(CA458,CA447:CA458,1)</f>
        <v>11</v>
      </c>
      <c r="CC458" s="25">
        <f>IF(CB458=CB447,AE458,0)+IF(CB458=CB448,AI458,0)+IF(CB458=CB449,AM458,0)+IF(CB458=CB450,AQ458,0)+IF(CB458=CB451,AU458,0)+IF(CB458=CB452,AY458,0)+IF(CB458=CB453,BC458,0)+IF(CB458=CB454,BG458,0)+IF(CB458=CB455,BK458,0)+IF(CB458=CB456,BO458,0)+IF(CB458=CB457,BS458,0)+IF(CB458=CB458,BW458,0)</f>
        <v>0</v>
      </c>
      <c r="CD458" s="25">
        <f>IF(CB458=CB447,AF458,0)+IF(CB458=CB448,AJ458,0)+IF(CB458=CB449,AN458,0)+IF(CB458=CB450,AR458,0)+IF(CB458=CB451,AV458,0)+IF(CB458=CB452,AZ458,0)+IF(CB458=CB453,BD458,0)+IF(CB458=CB454,BH458,0)+IF(CB458=CB455,BL458,0)+IF(CB458=CB456,BP458,0)+IF(CB458=CB457,BT458,0)+IF(CB458=CB458,BX458,0)</f>
        <v>0</v>
      </c>
      <c r="CE458" s="25">
        <f>IF(CB458=CB447,AG458,0)+IF(CB458=CB448,AK458,0)+IF(CB458=CB449,AO458,0)+IF(CB458=CB450,AS458,0)+IF(CB458=CB451,AW458,0)+IF(CB458=CB452,BA458,0)+IF(CB458=CB453,BE458,0)+IF(CB458=CB454,BI458,0)+IF(CB458=CB455,BM458,0)+IF(CB458=CB456,BQ458,0)+IF(CB458=CB457,BU458,0)+IF(CB458=CB458,BY458,0)</f>
        <v>0</v>
      </c>
      <c r="CF458" s="25">
        <f>(RANK(CE458,CE447:CE458,1)*169)+(RANK(CC458,CC447:CC458,1)*13)+RANK(CD458,CD447:CD458,0)</f>
        <v>183</v>
      </c>
      <c r="CG458" s="25">
        <f>CB458+(RANK(CF458,CF447:CF458,1)*0.01)</f>
        <v>11.01</v>
      </c>
      <c r="CH458" s="25">
        <f>IF(COUNTIF(CG447:CG458,CG458)=2,IF(CG458=CG447,1,0)+IF(CG458=CG448,2,0)+IF(CG458=CG449,3,0)+IF(CG458=CG450,4,0)+IF(CG458=CG451,5,0)+IF(CG458=CG452,6,0)+IF(CG458=CG453,7,0)+IF(CG458=CG454,8,0)+IF(CG458=CG455,9,0)+IF(CG458=CG456,10,0)+IF(CG458=CG457,11,0)+IF(CG458=CG458,12,0)-12,0)</f>
        <v>0</v>
      </c>
      <c r="CI458" s="25">
        <f t="shared" si="77"/>
        <v>0</v>
      </c>
      <c r="CJ458" s="25">
        <f t="shared" si="78"/>
        <v>11.01</v>
      </c>
      <c r="CK458" s="25">
        <f>(RANK(CJ458,CJ447:CJ458,1)*17850625)+(RANK(K458,K447:K458,0)*274625)+(RANK(M458,M447:M458,0)*4225)+(RANK(AC458,AC447:AC458,1)*65)+RANK(C458,C447:C458,0)</f>
        <v>196636517</v>
      </c>
      <c r="CL458" s="25">
        <f>RANK(CK458,CK447:CK458,0)</f>
        <v>2</v>
      </c>
    </row>
    <row r="459" spans="1:90" x14ac:dyDescent="0.15">
      <c r="A459" s="25" t="s">
        <v>17</v>
      </c>
      <c r="B459" s="25" t="s">
        <v>86</v>
      </c>
      <c r="C459" s="25" t="s">
        <v>45</v>
      </c>
      <c r="D459" s="25" t="s">
        <v>102</v>
      </c>
      <c r="E459" s="25" t="s">
        <v>103</v>
      </c>
      <c r="F459" s="25" t="s">
        <v>87</v>
      </c>
      <c r="G459" s="25" t="s">
        <v>88</v>
      </c>
      <c r="H459" s="25" t="s">
        <v>89</v>
      </c>
      <c r="I459" s="25" t="s">
        <v>90</v>
      </c>
      <c r="J459" s="25" t="s">
        <v>91</v>
      </c>
      <c r="K459" s="25" t="s">
        <v>92</v>
      </c>
      <c r="L459" s="25" t="s">
        <v>93</v>
      </c>
      <c r="M459" s="25" t="s">
        <v>94</v>
      </c>
      <c r="N459" s="25" t="s">
        <v>95</v>
      </c>
      <c r="O459" s="25" t="s">
        <v>96</v>
      </c>
      <c r="P459" s="25" t="s">
        <v>78</v>
      </c>
      <c r="Q459" s="25" t="s">
        <v>104</v>
      </c>
      <c r="R459" s="25" t="s">
        <v>73</v>
      </c>
      <c r="S459" s="25" t="s">
        <v>97</v>
      </c>
      <c r="T459" s="25" t="s">
        <v>98</v>
      </c>
      <c r="U459" s="25" t="s">
        <v>105</v>
      </c>
      <c r="V459" s="25" t="s">
        <v>99</v>
      </c>
      <c r="W459" s="25" t="s">
        <v>100</v>
      </c>
      <c r="X459" s="25" t="s">
        <v>106</v>
      </c>
      <c r="Y459" s="25" t="s">
        <v>101</v>
      </c>
      <c r="Z459" s="25" t="s">
        <v>107</v>
      </c>
      <c r="AA459" s="25" t="s">
        <v>79</v>
      </c>
      <c r="AB459" s="25" t="s">
        <v>109</v>
      </c>
      <c r="AC459" s="25" t="s">
        <v>108</v>
      </c>
      <c r="AD459" s="25" t="s">
        <v>110</v>
      </c>
      <c r="AE459" s="175" t="str">
        <f>A460</f>
        <v>Flinca</v>
      </c>
      <c r="AF459" s="175"/>
      <c r="AG459" s="175"/>
      <c r="AH459" s="106"/>
      <c r="AI459" s="175" t="str">
        <f>A461</f>
        <v>Far</v>
      </c>
      <c r="AJ459" s="175"/>
      <c r="AK459" s="175"/>
      <c r="AL459" s="175"/>
      <c r="AM459" s="175" t="str">
        <f>A462</f>
        <v>LPHJ</v>
      </c>
      <c r="AN459" s="175"/>
      <c r="AO459" s="175"/>
      <c r="AP459" s="175"/>
      <c r="AQ459" s="175" t="str">
        <f>A463</f>
        <v>United</v>
      </c>
      <c r="AR459" s="175"/>
      <c r="AS459" s="175"/>
      <c r="AT459" s="175"/>
      <c r="AU459" s="175" t="str">
        <f>A464</f>
        <v>Select</v>
      </c>
      <c r="AV459" s="175"/>
      <c r="AW459" s="175"/>
      <c r="AX459" s="175"/>
      <c r="AY459" s="175" t="str">
        <f>A465</f>
        <v>Lund</v>
      </c>
      <c r="AZ459" s="175"/>
      <c r="BA459" s="175"/>
      <c r="BB459" s="175"/>
      <c r="BC459" s="175" t="str">
        <f>A466</f>
        <v>Hede</v>
      </c>
      <c r="BD459" s="175"/>
      <c r="BE459" s="175"/>
      <c r="BF459" s="175"/>
      <c r="BG459" s="175" t="str">
        <f>A467</f>
        <v>Forest</v>
      </c>
      <c r="BH459" s="175"/>
      <c r="BI459" s="175"/>
      <c r="BJ459" s="175"/>
      <c r="BK459" s="175" t="str">
        <f>A468</f>
        <v>Kudsken</v>
      </c>
      <c r="BL459" s="175"/>
      <c r="BM459" s="175"/>
      <c r="BN459" s="175"/>
      <c r="BO459" s="175" t="str">
        <f>A469</f>
        <v>Idskov</v>
      </c>
      <c r="BP459" s="175"/>
      <c r="BQ459" s="175"/>
      <c r="BR459" s="175"/>
      <c r="BS459" s="175" t="str">
        <f>A470</f>
        <v>LUFCMOT</v>
      </c>
      <c r="BT459" s="175"/>
      <c r="BU459" s="175"/>
      <c r="BV459" s="175"/>
      <c r="BW459" s="175" t="str">
        <f>A471</f>
        <v>Zico</v>
      </c>
      <c r="BX459" s="175"/>
      <c r="BY459" s="175"/>
      <c r="BZ459" s="175"/>
      <c r="CA459" s="25" t="s">
        <v>111</v>
      </c>
      <c r="CB459" s="25" t="s">
        <v>112</v>
      </c>
      <c r="CC459" s="25" t="s">
        <v>25</v>
      </c>
      <c r="CD459" s="25" t="s">
        <v>26</v>
      </c>
      <c r="CE459" s="25" t="s">
        <v>113</v>
      </c>
      <c r="CF459" s="175" t="s">
        <v>114</v>
      </c>
      <c r="CG459" s="175"/>
      <c r="CH459" s="175">
        <v>2</v>
      </c>
      <c r="CI459" s="175"/>
      <c r="CJ459" s="106"/>
      <c r="CL459" s="25" t="s">
        <v>115</v>
      </c>
    </row>
    <row r="460" spans="1:90" x14ac:dyDescent="0.15">
      <c r="A460" s="25" t="str">
        <f>[1]DB!A460</f>
        <v>Flinca</v>
      </c>
      <c r="B460" s="25" t="str">
        <f>[1]DB!B460</f>
        <v>Flinca (13)</v>
      </c>
      <c r="C460" s="25">
        <f>[1]DB!C460</f>
        <v>11</v>
      </c>
      <c r="D460" s="25">
        <f>D447</f>
        <v>1</v>
      </c>
      <c r="E460" s="25">
        <f>IF(EVEN(D460)=D460,D460-1,D460+1)</f>
        <v>2</v>
      </c>
      <c r="F460" s="25">
        <f>[1]DB!G460</f>
        <v>0</v>
      </c>
      <c r="G460" s="25">
        <f>IF(B6=13,DGET(A11:K75,"Dis E",N538:N539),F460)</f>
        <v>0</v>
      </c>
      <c r="H460" s="25">
        <f>[1]DB!I460</f>
        <v>0</v>
      </c>
      <c r="I460" s="25">
        <f>IF(B6=13,DGET(A11:K75,"Udm E",N538:N539),H460)</f>
        <v>0</v>
      </c>
      <c r="J460" s="25">
        <f>[1]DB!K460</f>
        <v>0</v>
      </c>
      <c r="K460" s="25">
        <f>IF(B6=13,DGET(A11:K75,"MR E",N538:N539),J460)</f>
        <v>0</v>
      </c>
      <c r="L460" s="25">
        <f>[1]DB!M460</f>
        <v>0</v>
      </c>
      <c r="M460" s="25">
        <f>IF(B6=13,DGET(A11:K75,"Res E",N538:N539),L460)</f>
        <v>0</v>
      </c>
      <c r="N460" s="25">
        <f>[1]DB!O460</f>
        <v>9</v>
      </c>
      <c r="O460" s="25">
        <f>IF(B6=13,IF(AND(G460=0,I460=0),N460+1,0),N460)</f>
        <v>10</v>
      </c>
      <c r="P460" s="25">
        <f>[1]DB!S460</f>
        <v>65</v>
      </c>
      <c r="Q460" s="25">
        <f>IF(A460="",0,DGET(A11:AF75,"Total",N538:N539))</f>
        <v>5</v>
      </c>
      <c r="R460" s="25">
        <f>IF(A460="",0,DGET(A11:AF75,"ES N",N538:N539))</f>
        <v>5</v>
      </c>
      <c r="S460" s="25">
        <f>IF(B6=13,IF(OR(G460=1,I460=1),0,P460+R460),P460)</f>
        <v>70</v>
      </c>
      <c r="T460" s="25">
        <f>[1]DB!V460</f>
        <v>57</v>
      </c>
      <c r="U460" s="25">
        <f>IF(A460="",0,DGET(A459:Q471,"Total N",N546:N547))</f>
        <v>5</v>
      </c>
      <c r="V460" s="25">
        <f>IF(B6=13,IF(OR(G460=1,I460=1),0,T460+U460),T460)</f>
        <v>62</v>
      </c>
      <c r="W460" s="25">
        <f>[1]DB!Y460</f>
        <v>16</v>
      </c>
      <c r="X460" s="25">
        <f>IF(OR(G460=1,I460=1,J460&lt;&gt;K460),0,IF(R460&gt;U460,3,IF(R460=U460,1,0)))</f>
        <v>1</v>
      </c>
      <c r="Y460" s="25">
        <f>IF(B6=13,IF(OR(G460=1,I460=1),0,W460+X460),W460)</f>
        <v>17</v>
      </c>
      <c r="Z460" s="25">
        <f>[1]DB!AC460</f>
        <v>4</v>
      </c>
      <c r="AA460" s="25">
        <f>IF(A460="",0,DGET(A11:AF75,"BU Pl.",N538:N539))</f>
        <v>32</v>
      </c>
      <c r="AB460" s="25">
        <f>(AA460*65)+Z460</f>
        <v>2084</v>
      </c>
      <c r="AC460" s="25">
        <f>IF(B6=13,RANK(AB460,AB460:AB471,1),Z460)</f>
        <v>5</v>
      </c>
      <c r="AD460" s="25">
        <f>IF(B6=13,IF(AA460&gt;DGET(A459:AC471,"BU N",N546:N547),1,IF(AA460=DGET(A459:AC471,"BU N",N546:N547),0,-1)),0)</f>
        <v>0</v>
      </c>
      <c r="AE460" s="25">
        <f>IF(B6=13,IF(OR(G460=1,I460=1),0,IF(E460=D460,R460,[1]DB!AE460)),[1]DB!AE460)</f>
        <v>0</v>
      </c>
      <c r="AF460" s="25">
        <f>IF(B6=13,IF(OR(G460=1,I460=1),0,IF(E460=D460,U460,[1]DB!AF460)),[1]DB!AF460)</f>
        <v>0</v>
      </c>
      <c r="AG460" s="25">
        <f>IF(B6=13,IF(OR(G460=1,I460=1),0,IF(E460=D460,X460,[1]DB!AG460)),[1]DB!AG460)</f>
        <v>0</v>
      </c>
      <c r="AH460" s="25">
        <f>IF(B6=13,IF(OR(G460=1,I460=1),0,IF(E460=D460,AD460,[1]DB!AH460)),[1]DB!AH460)</f>
        <v>0</v>
      </c>
      <c r="AI460" s="25">
        <f>IF(B6=13,IF(OR(G460=1,I460=1),0,IF(E460=D461,R460,[1]DB!AI460)),[1]DB!AI460)</f>
        <v>6</v>
      </c>
      <c r="AJ460" s="25">
        <f>IF(B6=13,IF(OR(G460=1,I460=1),0,IF(E460=D461,U460,[1]DB!AJ460)),[1]DB!AJ460)</f>
        <v>6</v>
      </c>
      <c r="AK460" s="25">
        <f>IF(B6=13,IF(OR(G460=1,I460=1),0,IF(E460=D461,X460,[1]DB!AK460)),[1]DB!AK460)</f>
        <v>1</v>
      </c>
      <c r="AL460" s="25">
        <f>IF(B6=13,IF(OR(G460=1,I460=1),0,IF(E460=D461,AD460,[1]DB!AL460)),[1]DB!AL460)</f>
        <v>0</v>
      </c>
      <c r="AM460" s="25">
        <f>IF(B6=13,IF(OR(G460=1,I460=1),0,IF(E460=D462,R460,[1]DB!AM460)),[1]DB!AM460)</f>
        <v>7</v>
      </c>
      <c r="AN460" s="25">
        <f>IF(B6=13,IF(OR(G460=1,I460=1),0,IF(E460=D462,U460,[1]DB!AN460)),[1]DB!AN460)</f>
        <v>7</v>
      </c>
      <c r="AO460" s="25">
        <f>IF(B6=13,IF(OR(G460=1,I460=1),0,IF(E460=D462,X460,[1]DB!AO460)),[1]DB!AO460)</f>
        <v>1</v>
      </c>
      <c r="AP460" s="25">
        <f>IF(B6=13,IF(OR(G460=1,I460=1),0,IF(E460=D462,AD460,[1]DB!AP460)),[1]DB!AP460)</f>
        <v>0</v>
      </c>
      <c r="AQ460" s="25">
        <f>IF(B6=13,IF(OR(G460=1,I460=1),0,IF(E460=D463,R460,[1]DB!AQ460)),[1]DB!AQ460)</f>
        <v>0</v>
      </c>
      <c r="AR460" s="25">
        <f>IF(B6=13,IF(OR(G460=1,I460=1),0,IF(E460=D463,U460,[1]DB!AR460)),[1]DB!AR460)</f>
        <v>0</v>
      </c>
      <c r="AS460" s="25">
        <f>IF(B6=13,IF(OR(G460=1,I460=1),0,IF(E460=D463,X460,[1]DB!AS460)),[1]DB!AS460)</f>
        <v>0</v>
      </c>
      <c r="AT460" s="25">
        <f>IF(B6=13,IF(OR(G460=1,I460=1),0,IF(E460=D463,AD460,[1]DB!AT460)),[1]DB!AT460)</f>
        <v>0</v>
      </c>
      <c r="AU460" s="25">
        <f>IF(B6=13,IF(OR(G460=1,I460=1),0,IF(E460=D464,R460,[1]DB!AU460)),[1]DB!AU460)</f>
        <v>6</v>
      </c>
      <c r="AV460" s="25">
        <f>IF(B6=13,IF(OR(G460=1,I460=1),0,IF(E460=D464,U460,[1]DB!AV460)),[1]DB!AV460)</f>
        <v>6</v>
      </c>
      <c r="AW460" s="25">
        <f>IF(B6=13,IF(OR(G460=1,I460=1),0,IF(E460=D464,X460,[1]DB!AW460)),[1]DB!AW460)</f>
        <v>1</v>
      </c>
      <c r="AX460" s="25">
        <f>IF(B6=13,IF(OR(G460=1,I460=1),0,IF(E460=D464,AD460,[1]DB!AX460)),[1]DB!AX460)</f>
        <v>-1</v>
      </c>
      <c r="AY460" s="25">
        <f>IF(B6=13,IF(OR(G460=1,I460=1),0,IF(E460=D465,R460,[1]DB!AY460)),[1]DB!AY460)</f>
        <v>5</v>
      </c>
      <c r="AZ460" s="25">
        <f>IF(B6=13,IF(OR(G460=1,I460=1),0,IF(E460=D465,U460,[1]DB!AZ460)),[1]DB!AZ460)</f>
        <v>5</v>
      </c>
      <c r="BA460" s="25">
        <f>IF(B6=13,IF(OR(G460=1,I460=1),0,IF(E460=D465,X460,[1]DB!BA460)),[1]DB!BA460)</f>
        <v>1</v>
      </c>
      <c r="BB460" s="25">
        <f>IF(B6=13,IF(OR(G460=1,I460=1),0,IF(E460=D465,AD460,[1]DB!BB460)),[1]DB!BB460)</f>
        <v>0</v>
      </c>
      <c r="BC460" s="25">
        <f>IF(B6=13,IF(OR(G460=1,I460=1),0,IF(E460=D466,R460,[1]DB!BC460)),[1]DB!BC460)</f>
        <v>8</v>
      </c>
      <c r="BD460" s="25">
        <f>IF(B6=13,IF(OR(G460=1,I460=1),0,IF(E460=D466,U460,[1]DB!BD460)),[1]DB!BD460)</f>
        <v>7</v>
      </c>
      <c r="BE460" s="25">
        <f>IF(B6=13,IF(OR(G460=1,I460=1),0,IF(E460=D466,X460,[1]DB!BE460)),[1]DB!BE460)</f>
        <v>3</v>
      </c>
      <c r="BF460" s="25">
        <f>IF(B6=13,IF(OR(G460=1,I460=1),0,IF(E460=D466,AD460,[1]DB!BF460)),[1]DB!BF460)</f>
        <v>1</v>
      </c>
      <c r="BG460" s="25">
        <f>IF(B6=13,IF(OR(G460=1,I460=1),0,IF(E460=D467,R460,[1]DB!BG460)),[1]DB!BG460)</f>
        <v>8</v>
      </c>
      <c r="BH460" s="25">
        <f>IF(B6=13,IF(OR(G460=1,I460=1),0,IF(E460=D467,U460,[1]DB!BH460)),[1]DB!BH460)</f>
        <v>9</v>
      </c>
      <c r="BI460" s="25">
        <f>IF(B6=13,IF(OR(G460=1,I460=1),0,IF(E460=D467,X460,[1]DB!BI460)),[1]DB!BI460)</f>
        <v>0</v>
      </c>
      <c r="BJ460" s="25">
        <f>IF(B6=13,IF(OR(G460=1,I460=1),0,IF(E460=D467,AD460,[1]DB!BJ460)),[1]DB!BJ460)</f>
        <v>-1</v>
      </c>
      <c r="BK460" s="25">
        <f>IF(B6=13,IF(OR(G460=1,I460=1),0,IF(E460=D468,R460,[1]DB!BK460)),[1]DB!BK460)</f>
        <v>6</v>
      </c>
      <c r="BL460" s="25">
        <f>IF(B6=13,IF(OR(G460=1,I460=1),0,IF(E460=D468,U460,[1]DB!BL460)),[1]DB!BL460)</f>
        <v>4</v>
      </c>
      <c r="BM460" s="25">
        <f>IF(B6=13,IF(OR(G460=1,I460=1),0,IF(E460=D468,X460,[1]DB!BM460)),[1]DB!BM460)</f>
        <v>3</v>
      </c>
      <c r="BN460" s="25">
        <f>IF(B6=13,IF(OR(G460=1,I460=1),0,IF(E460=D468,AD460,[1]DB!BN460)),[1]DB!BN460)</f>
        <v>1</v>
      </c>
      <c r="BO460" s="25">
        <f>IF(B6=13,IF(OR(G460=1,I460=1),0,IF(E460=D469,R460,[1]DB!BO460)),[1]DB!BO460)</f>
        <v>8</v>
      </c>
      <c r="BP460" s="25">
        <f>IF(B6=13,IF(OR(G460=1,I460=1),0,IF(E460=D469,U460,[1]DB!BP460)),[1]DB!BP460)</f>
        <v>8</v>
      </c>
      <c r="BQ460" s="25">
        <f>IF(B6=13,IF(OR(G460=1,I460=1),0,IF(E460=D469,X460,[1]DB!BQ460)),[1]DB!BQ460)</f>
        <v>1</v>
      </c>
      <c r="BR460" s="25">
        <f>IF(B6=13,IF(OR(G460=1,I460=1),0,IF(E460=D469,AD460,[1]DB!BR460)),[1]DB!BR460)</f>
        <v>-1</v>
      </c>
      <c r="BS460" s="25">
        <f>IF(B6=13,IF(OR(G460=1,I460=1),0,IF(E460=D470,R460,[1]DB!BS460)),[1]DB!BS460)</f>
        <v>9</v>
      </c>
      <c r="BT460" s="25">
        <f>IF(B6=13,IF(OR(G460=1,I460=1),0,IF(E460=D470,U460,[1]DB!BT460)),[1]DB!BT460)</f>
        <v>5</v>
      </c>
      <c r="BU460" s="25">
        <f>IF(B6=13,IF(OR(G460=1,I460=1),0,IF(E460=D470,X460,[1]DB!BU460)),[1]DB!BU460)</f>
        <v>3</v>
      </c>
      <c r="BV460" s="25">
        <f>IF(B6=13,IF(OR(G460=1,I460=1),0,IF(E460=D470,AD460,[1]DB!BV460)),[1]DB!BV460)</f>
        <v>1</v>
      </c>
      <c r="BW460" s="25">
        <f>IF(B6=13,IF(OR(G460=1,I460=1),0,IF(E460=D471,R460,[1]DB!BW460)),[1]DB!BW460)</f>
        <v>7</v>
      </c>
      <c r="BX460" s="25">
        <f>IF(B6=13,IF(OR(G460=1,I460=1),0,IF(E460=D471,U460,[1]DB!BX460)),[1]DB!BX460)</f>
        <v>5</v>
      </c>
      <c r="BY460" s="25">
        <f>IF(B6=13,IF(OR(G460=1,I460=1),0,IF(E460=D471,X460,[1]DB!BY460)),[1]DB!BY460)</f>
        <v>3</v>
      </c>
      <c r="BZ460" s="25">
        <f>IF(B6=13,IF(OR(G460=1,I460=1),0,IF(E460=D471,AD460,[1]DB!BZ460)),[1]DB!BZ460)</f>
        <v>1</v>
      </c>
      <c r="CA460" s="25">
        <f>(RANK(Y460,Y460:Y471,1)*169)+(RANK(S460,S460:S471,1)*13)+RANK(V460,V460:V471,0)</f>
        <v>1831</v>
      </c>
      <c r="CB460" s="25">
        <f>RANK(CA460,CA460:CA471,1)</f>
        <v>10</v>
      </c>
      <c r="CC460" s="25">
        <f>IF(CB460=CB460,AE460,0)+IF(CB460=CB461,AI460,0)+IF(CB460=CB462,AM460,0)+IF(CB460=CB463,AQ460,0)+IF(CB460=CB464,AU460,0)+IF(CB460=CB465,AY460,0)+IF(CB460=CB466,BC460,0)+IF(CB460=CB467,BG460,0)+IF(CB460=CB468,BK460,0)+IF(CB460=CB469,BO460,0)+IF(CB460=CB470,BS460,0)+IF(CB460=CB471,BW460,0)</f>
        <v>0</v>
      </c>
      <c r="CD460" s="25">
        <f>IF(CB460=CB460,AF460,0)+IF(CB460=CB461,AJ460,0)+IF(CB460=CB462,AN460,0)+IF(CB460=CB463,AR460,0)+IF(CB460=CB464,AV460,0)+IF(CB460=CB465,AZ460,0)+IF(CB460=CB466,BD460,0)+IF(CB460=CB467,BH460,0)+IF(CB460=CB468,BL460,0)+IF(CB460=CB469,BP460,0)+IF(CB460=CB470,BT460,0)+IF(CB460=CB471,BX460,0)</f>
        <v>0</v>
      </c>
      <c r="CE460" s="25">
        <f>IF(CB460=CB460,AG460,0)+IF(CB460=CB461,AK460,0)+IF(CB460=CB462,AO460,0)+IF(CB460=CB463,AS460,0)+IF(CB460=CB464,AW460,0)+IF(CB460=CB465,BA460,0)+IF(CB460=CB466,BE460,0)+IF(CB460=CB467,BI460,0)+IF(CB460=CB468,BM460,0)+IF(CB460=CB469,BQ460,0)+IF(CB460=CB470,BU460,0)+IF(CB460=CB471,BY460,0)</f>
        <v>0</v>
      </c>
      <c r="CF460" s="25">
        <f>(RANK(CE460,CE460:CE471,1)*169)+(RANK(CC460,CC460:CC471,1)*13)+RANK(CD460,CD460:CD471,0)</f>
        <v>183</v>
      </c>
      <c r="CG460" s="25">
        <f>CB460+(RANK(CF460,CF460:CF471,1)*0.01)</f>
        <v>10.01</v>
      </c>
      <c r="CH460" s="25">
        <f>IF(COUNTIF(CG460:CG471,CG460)=2,IF(CG460=CG460,1,0)+IF(CG460=CG461,2,0)+IF(CG460=CG462,3,0)+IF(CG460=CG463,4,0)+IF(CG460=CG464,5,0)+IF(CG460=CG465,6,0)+IF(CG460=CG466,7,0)+IF(CG460=CG467,8,0)+IF(CG460=CG468,9,0)+IF(CG460=CG469,10,0)+IF(CG460=CG470,11,0)+IF(CG460=CG471,12,0)-1,0)</f>
        <v>0</v>
      </c>
      <c r="CI460" s="25">
        <f>IF(CH460=1,AH460,0)+IF(CH460=2,AL460,0)+IF(CH460=3,AP460,0)+IF(CH460=4,AT460,0)+IF(CH460=5,AX460,0)+IF(CH460=6,BB460,0)+IF(CH460=7,BF460,0)+IF(CH460=8,BJ460,0)+IF(CH460=9,BN460,0)+IF(CH460=10,BR460,0)+IF(CH460=11,BV460,0)+IF(CH460=12,BZ460,0)</f>
        <v>0</v>
      </c>
      <c r="CJ460" s="25">
        <f>IF(CI460=1,CB460+0.01,IF(CI460=-1,CB460,CG460))</f>
        <v>10.01</v>
      </c>
      <c r="CK460" s="25">
        <f>(RANK(CJ460,CJ460:CJ471,1)*17850625)+(RANK(K460,K460:K471,0)*274625)+(RANK(M460,M460:M471,0)*4225)+(RANK(AC460,AC460:AC471,1)*65)+RANK(C460,C460:C471,0)</f>
        <v>178793886</v>
      </c>
      <c r="CL460" s="25">
        <f>RANK(CK460,CK460:CK471,0)</f>
        <v>3</v>
      </c>
    </row>
    <row r="461" spans="1:90" x14ac:dyDescent="0.15">
      <c r="A461" s="25" t="str">
        <f>[1]DB!A461</f>
        <v>Far</v>
      </c>
      <c r="B461" s="25" t="str">
        <f>[1]DB!B461</f>
        <v>Far (13)</v>
      </c>
      <c r="C461" s="25">
        <f>[1]DB!C461</f>
        <v>10</v>
      </c>
      <c r="D461" s="25">
        <f t="shared" ref="D461:D471" si="80">D448</f>
        <v>11</v>
      </c>
      <c r="E461" s="25">
        <f>IF(EVEN(D461)=D461,D461-1,D461+1)</f>
        <v>12</v>
      </c>
      <c r="F461" s="25">
        <f>[1]DB!G461</f>
        <v>0</v>
      </c>
      <c r="G461" s="25">
        <f>IF(B6=13,DGET(A11:K75,"Dis E",O538:O539),F461)</f>
        <v>0</v>
      </c>
      <c r="H461" s="25">
        <f>[1]DB!I461</f>
        <v>0</v>
      </c>
      <c r="I461" s="25">
        <f>IF(B6=13,DGET(A11:K75,"Udm E",O538:O539),H461)</f>
        <v>0</v>
      </c>
      <c r="J461" s="25">
        <f>[1]DB!K461</f>
        <v>0</v>
      </c>
      <c r="K461" s="25">
        <f>IF(B6=13,DGET(A11:K75,"MR E",O538:O539),J461)</f>
        <v>0</v>
      </c>
      <c r="L461" s="25">
        <f>[1]DB!M461</f>
        <v>0</v>
      </c>
      <c r="M461" s="25">
        <f>IF(B6=13,DGET(A11:K75,"Res E",O538:O539),L461)</f>
        <v>0</v>
      </c>
      <c r="N461" s="25">
        <f>[1]DB!O461</f>
        <v>9</v>
      </c>
      <c r="O461" s="25">
        <f>IF(B6=13,IF(AND(G461=0,I461=0),N461+1,0),N461)</f>
        <v>10</v>
      </c>
      <c r="P461" s="25">
        <f>[1]DB!S461</f>
        <v>63</v>
      </c>
      <c r="Q461" s="25">
        <f>IF(A461="",0,DGET(A11:AF75,"Total",O538:O539))</f>
        <v>6</v>
      </c>
      <c r="R461" s="25">
        <f>IF(A461="",0,DGET(A11:AF75,"ES N",O538:O539))</f>
        <v>6</v>
      </c>
      <c r="S461" s="25">
        <f>IF(B6=13,IF(OR(G461=1,I461=1),0,P461+R461),P461)</f>
        <v>69</v>
      </c>
      <c r="T461" s="25">
        <f>[1]DB!V461</f>
        <v>60</v>
      </c>
      <c r="U461" s="25">
        <f>IF(A461="",0,DGET(A459:Q471,"Total N",O546:O547))</f>
        <v>7</v>
      </c>
      <c r="V461" s="25">
        <f>IF(B6=13,IF(OR(G461=1,I461=1),0,T461+U461),T461)</f>
        <v>67</v>
      </c>
      <c r="W461" s="25">
        <f>[1]DB!Y461</f>
        <v>13</v>
      </c>
      <c r="X461" s="25">
        <f t="shared" ref="X461:X471" si="81">IF(OR(G461=1,I461=1,J461&lt;&gt;K461),0,IF(R461&gt;U461,3,IF(R461=U461,1,0)))</f>
        <v>0</v>
      </c>
      <c r="Y461" s="25">
        <f>IF(B6=13,IF(OR(G461=1,I461=1),0,W461+X461),W461)</f>
        <v>13</v>
      </c>
      <c r="Z461" s="25">
        <f>[1]DB!AC461</f>
        <v>9</v>
      </c>
      <c r="AA461" s="25">
        <f>IF(A461="",0,DGET(A11:AF75,"BU Pl.",O538:O539))</f>
        <v>52</v>
      </c>
      <c r="AB461" s="25">
        <f t="shared" ref="AB461:AB471" si="82">(AA461*65)+Z461</f>
        <v>3389</v>
      </c>
      <c r="AC461" s="25">
        <f>IF(B6=13,RANK(AB461,AB460:AB471,1),Z461)</f>
        <v>11</v>
      </c>
      <c r="AD461" s="25">
        <f>IF(B6=13,IF(AA461&gt;DGET(A459:AC471,"BU N",O546:O547),1,IF(AA461=DGET(A459:AC471,"BU N",O546:O547),0,-1)),0)</f>
        <v>-1</v>
      </c>
      <c r="AE461" s="25">
        <f>IF(B6=13,IF(OR(G461=1,I461=1),0,IF(E461=D460,R461,[1]DB!AE461)),[1]DB!AE461)</f>
        <v>6</v>
      </c>
      <c r="AF461" s="25">
        <f>IF(B6=13,IF(OR(G461=1,I461=1),0,IF(E461=D460,U461,[1]DB!AF461)),[1]DB!AF461)</f>
        <v>6</v>
      </c>
      <c r="AG461" s="25">
        <f>IF(B6=13,IF(OR(G461=1,I461=1),0,IF(E461=D460,X461,[1]DB!AG461)),[1]DB!AG461)</f>
        <v>1</v>
      </c>
      <c r="AH461" s="25">
        <f>IF(B6=13,IF(OR(G461=1,I461=1),0,IF(E461=D460,AD461,[1]DB!AH461)),[1]DB!AH461)</f>
        <v>0</v>
      </c>
      <c r="AI461" s="25">
        <f>IF(B6=13,IF(OR(G461=1,I461=1),0,IF(E461=D461,R461,[1]DB!AI461)),[1]DB!AI461)</f>
        <v>0</v>
      </c>
      <c r="AJ461" s="25">
        <f>IF(B6=13,IF(OR(G461=1,I461=1),0,IF(E461=D461,U461,[1]DB!AJ461)),[1]DB!AJ461)</f>
        <v>0</v>
      </c>
      <c r="AK461" s="25">
        <f>IF(B6=13,IF(OR(G461=1,I461=1),0,IF(E461=D461,X461,[1]DB!AK461)),[1]DB!AK461)</f>
        <v>0</v>
      </c>
      <c r="AL461" s="25">
        <f>IF(B6=13,IF(OR(G461=1,I461=1),0,IF(E461=D461,AD461,[1]DB!AL461)),[1]DB!AL461)</f>
        <v>0</v>
      </c>
      <c r="AM461" s="25">
        <f>IF(B6=13,IF(OR(G461=1,I461=1),0,IF(E461=D462,R461,[1]DB!AM461)),[1]DB!AM461)</f>
        <v>6</v>
      </c>
      <c r="AN461" s="25">
        <f>IF(B6=13,IF(OR(G461=1,I461=1),0,IF(E461=D462,U461,[1]DB!AN461)),[1]DB!AN461)</f>
        <v>7</v>
      </c>
      <c r="AO461" s="25">
        <f>IF(B6=13,IF(OR(G461=1,I461=1),0,IF(E461=D462,X461,[1]DB!AO461)),[1]DB!AO461)</f>
        <v>0</v>
      </c>
      <c r="AP461" s="25">
        <f>IF(B6=13,IF(OR(G461=1,I461=1),0,IF(E461=D462,AD461,[1]DB!AP461)),[1]DB!AP461)</f>
        <v>-1</v>
      </c>
      <c r="AQ461" s="25">
        <f>IF(B6=13,IF(OR(G461=1,I461=1),0,IF(E461=D463,R461,[1]DB!AQ461)),[1]DB!AQ461)</f>
        <v>6</v>
      </c>
      <c r="AR461" s="25">
        <f>IF(B6=13,IF(OR(G461=1,I461=1),0,IF(E461=D463,U461,[1]DB!AR461)),[1]DB!AR461)</f>
        <v>7</v>
      </c>
      <c r="AS461" s="25">
        <f>IF(B6=13,IF(OR(G461=1,I461=1),0,IF(E461=D463,X461,[1]DB!AS461)),[1]DB!AS461)</f>
        <v>0</v>
      </c>
      <c r="AT461" s="25">
        <f>IF(B6=13,IF(OR(G461=1,I461=1),0,IF(E461=D463,AD461,[1]DB!AT461)),[1]DB!AT461)</f>
        <v>-1</v>
      </c>
      <c r="AU461" s="25">
        <f>IF(B6=13,IF(OR(G461=1,I461=1),0,IF(E461=D464,R461,[1]DB!AU461)),[1]DB!AU461)</f>
        <v>6</v>
      </c>
      <c r="AV461" s="25">
        <f>IF(B6=13,IF(OR(G461=1,I461=1),0,IF(E461=D464,U461,[1]DB!AV461)),[1]DB!AV461)</f>
        <v>6</v>
      </c>
      <c r="AW461" s="25">
        <f>IF(B6=13,IF(OR(G461=1,I461=1),0,IF(E461=D464,X461,[1]DB!AW461)),[1]DB!AW461)</f>
        <v>1</v>
      </c>
      <c r="AX461" s="25">
        <f>IF(B6=13,IF(OR(G461=1,I461=1),0,IF(E461=D464,AD461,[1]DB!AX461)),[1]DB!AX461)</f>
        <v>-1</v>
      </c>
      <c r="AY461" s="25">
        <f>IF(B6=13,IF(OR(G461=1,I461=1),0,IF(E461=D465,R461,[1]DB!AY461)),[1]DB!AY461)</f>
        <v>8</v>
      </c>
      <c r="AZ461" s="25">
        <f>IF(B6=13,IF(OR(G461=1,I461=1),0,IF(E461=D465,U461,[1]DB!AZ461)),[1]DB!AZ461)</f>
        <v>6</v>
      </c>
      <c r="BA461" s="25">
        <f>IF(B6=13,IF(OR(G461=1,I461=1),0,IF(E461=D465,X461,[1]DB!BA461)),[1]DB!BA461)</f>
        <v>3</v>
      </c>
      <c r="BB461" s="25">
        <f>IF(B6=13,IF(OR(G461=1,I461=1),0,IF(E461=D465,AD461,[1]DB!BB461)),[1]DB!BB461)</f>
        <v>1</v>
      </c>
      <c r="BC461" s="25">
        <f>IF(B6=13,IF(OR(G461=1,I461=1),0,IF(E461=D466,R461,[1]DB!BC461)),[1]DB!BC461)</f>
        <v>7</v>
      </c>
      <c r="BD461" s="25">
        <f>IF(B6=13,IF(OR(G461=1,I461=1),0,IF(E461=D466,U461,[1]DB!BD461)),[1]DB!BD461)</f>
        <v>7</v>
      </c>
      <c r="BE461" s="25">
        <f>IF(B6=13,IF(OR(G461=1,I461=1),0,IF(E461=D466,X461,[1]DB!BE461)),[1]DB!BE461)</f>
        <v>1</v>
      </c>
      <c r="BF461" s="25">
        <f>IF(B6=13,IF(OR(G461=1,I461=1),0,IF(E461=D466,AD461,[1]DB!BF461)),[1]DB!BF461)</f>
        <v>1</v>
      </c>
      <c r="BG461" s="25">
        <f>IF(B6=13,IF(OR(G461=1,I461=1),0,IF(E461=D467,R461,[1]DB!BG461)),[1]DB!BG461)</f>
        <v>7</v>
      </c>
      <c r="BH461" s="25">
        <f>IF(B6=13,IF(OR(G461=1,I461=1),0,IF(E461=D467,U461,[1]DB!BH461)),[1]DB!BH461)</f>
        <v>6</v>
      </c>
      <c r="BI461" s="25">
        <f>IF(B6=13,IF(OR(G461=1,I461=1),0,IF(E461=D467,X461,[1]DB!BI461)),[1]DB!BI461)</f>
        <v>3</v>
      </c>
      <c r="BJ461" s="25">
        <f>IF(B6=13,IF(OR(G461=1,I461=1),0,IF(E461=D467,AD461,[1]DB!BJ461)),[1]DB!BJ461)</f>
        <v>1</v>
      </c>
      <c r="BK461" s="25">
        <f>IF(B6=13,IF(OR(G461=1,I461=1),0,IF(E461=D468,R461,[1]DB!BK461)),[1]DB!BK461)</f>
        <v>9</v>
      </c>
      <c r="BL461" s="25">
        <f>IF(B6=13,IF(OR(G461=1,I461=1),0,IF(E461=D468,U461,[1]DB!BL461)),[1]DB!BL461)</f>
        <v>6</v>
      </c>
      <c r="BM461" s="25">
        <f>IF(B6=13,IF(OR(G461=1,I461=1),0,IF(E461=D468,X461,[1]DB!BM461)),[1]DB!BM461)</f>
        <v>3</v>
      </c>
      <c r="BN461" s="25">
        <f>IF(B6=13,IF(OR(G461=1,I461=1),0,IF(E461=D468,AD461,[1]DB!BN461)),[1]DB!BN461)</f>
        <v>1</v>
      </c>
      <c r="BO461" s="25">
        <f>IF(B6=13,IF(OR(G461=1,I461=1),0,IF(E461=D469,R461,[1]DB!BO461)),[1]DB!BO461)</f>
        <v>8</v>
      </c>
      <c r="BP461" s="25">
        <f>IF(B6=13,IF(OR(G461=1,I461=1),0,IF(E461=D469,U461,[1]DB!BP461)),[1]DB!BP461)</f>
        <v>8</v>
      </c>
      <c r="BQ461" s="25">
        <f>IF(B6=13,IF(OR(G461=1,I461=1),0,IF(E461=D469,X461,[1]DB!BQ461)),[1]DB!BQ461)</f>
        <v>1</v>
      </c>
      <c r="BR461" s="25">
        <f>IF(B6=13,IF(OR(G461=1,I461=1),0,IF(E461=D469,AD461,[1]DB!BR461)),[1]DB!BR461)</f>
        <v>0</v>
      </c>
      <c r="BS461" s="25">
        <f>IF(B6=13,IF(OR(G461=1,I461=1),0,IF(E461=D470,R461,[1]DB!BS461)),[1]DB!BS461)</f>
        <v>0</v>
      </c>
      <c r="BT461" s="25">
        <f>IF(B6=13,IF(OR(G461=1,I461=1),0,IF(E461=D470,U461,[1]DB!BT461)),[1]DB!BT461)</f>
        <v>0</v>
      </c>
      <c r="BU461" s="25">
        <f>IF(B6=13,IF(OR(G461=1,I461=1),0,IF(E461=D470,X461,[1]DB!BU461)),[1]DB!BU461)</f>
        <v>0</v>
      </c>
      <c r="BV461" s="25">
        <f>IF(B6=13,IF(OR(G461=1,I461=1),0,IF(E461=D470,AD461,[1]DB!BV461)),[1]DB!BV461)</f>
        <v>0</v>
      </c>
      <c r="BW461" s="25">
        <f>IF(B6=13,IF(OR(G461=1,I461=1),0,IF(E461=D471,R461,[1]DB!BW461)),[1]DB!BW461)</f>
        <v>6</v>
      </c>
      <c r="BX461" s="25">
        <f>IF(B6=13,IF(OR(G461=1,I461=1),0,IF(E461=D471,U461,[1]DB!BX461)),[1]DB!BX461)</f>
        <v>8</v>
      </c>
      <c r="BY461" s="25">
        <f>IF(B6=13,IF(OR(G461=1,I461=1),0,IF(E461=D471,X461,[1]DB!BY461)),[1]DB!BY461)</f>
        <v>0</v>
      </c>
      <c r="BZ461" s="25">
        <f>IF(B6=13,IF(OR(G461=1,I461=1),0,IF(E461=D471,AD461,[1]DB!BZ461)),[1]DB!BZ461)</f>
        <v>-1</v>
      </c>
      <c r="CA461" s="25">
        <f>(RANK(Y461,Y460:Y471,1)*169)+(RANK(S461,S460:S471,1)*13)+RANK(V461,V460:V471,0)</f>
        <v>786</v>
      </c>
      <c r="CB461" s="25">
        <f>RANK(CA461,CA460:CA471,1)</f>
        <v>7</v>
      </c>
      <c r="CC461" s="25">
        <f>IF(CB461=CB460,AE461,0)+IF(CB461=CB461,AI461,0)+IF(CB461=CB462,AM461,0)+IF(CB461=CB463,AQ461,0)+IF(CB461=CB464,AU461,0)+IF(CB461=CB465,AY461,0)+IF(CB461=CB466,BC461,0)+IF(CB461=CB467,BG461,0)+IF(CB461=CB468,BK461,0)+IF(CB461=CB469,BO461,0)+IF(CB461=CB470,BS461,0)+IF(CB461=CB471,BW461,0)</f>
        <v>0</v>
      </c>
      <c r="CD461" s="25">
        <f>IF(CB461=CB460,AF461,0)+IF(CB461=CB461,AJ461,0)+IF(CB461=CB462,AN461,0)+IF(CB461=CB463,AR461,0)+IF(CB461=CB464,AV461,0)+IF(CB461=CB465,AZ461,0)+IF(CB461=CB466,BD461,0)+IF(CB461=CB467,BH461,0)+IF(CB461=CB468,BL461,0)+IF(CB461=CB469,BP461,0)+IF(CB461=CB470,BT461,0)+IF(CB461=CB471,BX461,0)</f>
        <v>0</v>
      </c>
      <c r="CE461" s="25">
        <f>IF(CB461=CB460,AG461,0)+IF(CB461=CB461,AK461,0)+IF(CB461=CB462,AO461,0)+IF(CB461=CB463,AS461,0)+IF(CB461=CB464,AW461,0)+IF(CB461=CB465,BA461,0)+IF(CB461=CB466,BE461,0)+IF(CB461=CB467,BI461,0)+IF(CB461=CB468,BM461,0)+IF(CB461=CB469,BQ461,0)+IF(CB461=CB470,BU461,0)+IF(CB461=CB471,BY461,0)</f>
        <v>0</v>
      </c>
      <c r="CF461" s="25">
        <f>(RANK(CE461,CE460:CE471,1)*169)+(RANK(CC461,CC460:CC471,1)*13)+RANK(CD461,CD460:CD471,0)</f>
        <v>183</v>
      </c>
      <c r="CG461" s="25">
        <f>CB461+(RANK(CF461,CF460:CF471,1)*0.01)</f>
        <v>7.01</v>
      </c>
      <c r="CH461" s="25">
        <f>IF(COUNTIF(CG460:CG471,CG461)=2,IF(CG461=CG460,1,0)+IF(CG461=CG461,2,0)+IF(CG461=CG462,3,0)+IF(CG461=CG463,4,0)+IF(CG461=CG464,5,0)+IF(CG461=CG465,6,0)+IF(CG461=CG466,7,0)+IF(CG461=CG467,8,0)+IF(CG461=CG468,9,0)+IF(CG461=CG469,10,0)+IF(CG461=CG470,11,0)+IF(CG461=CG471,12,0)-2,0)</f>
        <v>0</v>
      </c>
      <c r="CI461" s="25">
        <f t="shared" ref="CI461:CI471" si="83">IF(CH461=1,AH461,0)+IF(CH461=2,AL461,0)+IF(CH461=3,AP461,0)+IF(CH461=4,AT461,0)+IF(CH461=5,AX461,0)+IF(CH461=6,BB461,0)+IF(CH461=7,BF461,0)+IF(CH461=8,BJ461,0)+IF(CH461=9,BN461,0)+IF(CH461=10,BR461,0)+IF(CH461=11,BV461,0)+IF(CH461=12,BZ461,0)</f>
        <v>0</v>
      </c>
      <c r="CJ461" s="25">
        <f t="shared" ref="CJ461:CJ471" si="84">IF(CI461=1,CB461+0.01,IF(CI461=-1,CB461,CG461))</f>
        <v>7.01</v>
      </c>
      <c r="CK461" s="25">
        <f>(RANK(CJ461,CJ460:CJ471,1)*17850625)+(RANK(K461,K460:K471,0)*274625)+(RANK(M461,M460:M471,0)*4225)+(RANK(AC461,AC460:AC471,1)*65)+RANK(C461,C460:C471,0)</f>
        <v>125242402</v>
      </c>
      <c r="CL461" s="25">
        <f>RANK(CK461,CK460:CK471,0)</f>
        <v>6</v>
      </c>
    </row>
    <row r="462" spans="1:90" x14ac:dyDescent="0.15">
      <c r="A462" s="25" t="str">
        <f>[1]DB!A462</f>
        <v>LPHJ</v>
      </c>
      <c r="B462" s="25" t="str">
        <f>[1]DB!B462</f>
        <v>LPHJ (13)</v>
      </c>
      <c r="C462" s="25">
        <f>[1]DB!C462</f>
        <v>29</v>
      </c>
      <c r="D462" s="25">
        <f t="shared" si="80"/>
        <v>3</v>
      </c>
      <c r="E462" s="25">
        <f t="shared" ref="E462:E471" si="85">IF(EVEN(D462)=D462,D462-1,D462+1)</f>
        <v>4</v>
      </c>
      <c r="F462" s="25">
        <f>[1]DB!G462</f>
        <v>0</v>
      </c>
      <c r="G462" s="25">
        <f>IF(B6=13,DGET(A11:K75,"Dis E",P538:P539),F462)</f>
        <v>0</v>
      </c>
      <c r="H462" s="25">
        <f>[1]DB!I462</f>
        <v>0</v>
      </c>
      <c r="I462" s="25">
        <f>IF(B6=13,DGET(A11:K75,"Udm E",P538:P539),H462)</f>
        <v>0</v>
      </c>
      <c r="J462" s="25">
        <f>[1]DB!K462</f>
        <v>0</v>
      </c>
      <c r="K462" s="25">
        <f>IF(B6=13,DGET(A11:K75,"MR E",P538:P539),J462)</f>
        <v>0</v>
      </c>
      <c r="L462" s="25">
        <f>[1]DB!M462</f>
        <v>0</v>
      </c>
      <c r="M462" s="25">
        <f>IF(B6=13,DGET(A11:K75,"Res E",P538:P539),L462)</f>
        <v>0</v>
      </c>
      <c r="N462" s="25">
        <f>[1]DB!O462</f>
        <v>9</v>
      </c>
      <c r="O462" s="25">
        <f>IF(B6=13,IF(AND(G462=0,I462=0),N462+1,0),N462)</f>
        <v>10</v>
      </c>
      <c r="P462" s="25">
        <f>[1]DB!S462</f>
        <v>62</v>
      </c>
      <c r="Q462" s="25">
        <f>IF(A462="",0,DGET(A11:AF75,"Total",P538:P539))</f>
        <v>6</v>
      </c>
      <c r="R462" s="25">
        <f>IF(A462="",0,DGET(A11:AF75,"ES N",P538:P539))</f>
        <v>6</v>
      </c>
      <c r="S462" s="25">
        <f>IF(B6=13,IF(OR(G462=1,I462=1),0,P462+R462),P462)</f>
        <v>68</v>
      </c>
      <c r="T462" s="25">
        <f>[1]DB!V462</f>
        <v>59</v>
      </c>
      <c r="U462" s="25">
        <f>IF(A462="",0,DGET(A459:Q471,"Total N",P546:P547))</f>
        <v>5</v>
      </c>
      <c r="V462" s="25">
        <f>IF(B6=13,IF(OR(G462=1,I462=1),0,T462+U462),T462)</f>
        <v>64</v>
      </c>
      <c r="W462" s="25">
        <f>[1]DB!Y462</f>
        <v>13</v>
      </c>
      <c r="X462" s="25">
        <f t="shared" si="81"/>
        <v>3</v>
      </c>
      <c r="Y462" s="25">
        <f>IF(B6=13,IF(OR(G462=1,I462=1),0,W462+X462),W462)</f>
        <v>16</v>
      </c>
      <c r="Z462" s="25">
        <f>[1]DB!AC462</f>
        <v>5</v>
      </c>
      <c r="AA462" s="25">
        <f>IF(A462="",0,DGET(A11:AF75,"BU Pl.",P538:P539))</f>
        <v>52</v>
      </c>
      <c r="AB462" s="25">
        <f t="shared" si="82"/>
        <v>3385</v>
      </c>
      <c r="AC462" s="25">
        <f>IF(B6=13,RANK(AB462,AB460:AB471,1),Z462)</f>
        <v>10</v>
      </c>
      <c r="AD462" s="25">
        <f>IF(B6=13,IF(AA462&gt;DGET(A459:AC471,"BU N",P546:P547),1,IF(AA462=DGET(A459:AC471,"BU N",P546:P547),0,-1)),0)</f>
        <v>1</v>
      </c>
      <c r="AE462" s="25">
        <f>IF(B6=13,IF(OR(G462=1,I462=1),0,IF(E462=D460,R462,[1]DB!AE462)),[1]DB!AE462)</f>
        <v>7</v>
      </c>
      <c r="AF462" s="25">
        <f>IF(B6=13,IF(OR(G462=1,I462=1),0,IF(E462=D460,U462,[1]DB!AF462)),[1]DB!AF462)</f>
        <v>7</v>
      </c>
      <c r="AG462" s="25">
        <f>IF(B6=13,IF(OR(G462=1,I462=1),0,IF(E462=D460,X462,[1]DB!AG462)),[1]DB!AG462)</f>
        <v>1</v>
      </c>
      <c r="AH462" s="25">
        <f>IF(B6=13,IF(OR(G462=1,I462=1),0,IF(E462=D460,AD462,[1]DB!AH462)),[1]DB!AH462)</f>
        <v>0</v>
      </c>
      <c r="AI462" s="25">
        <f>IF(B6=13,IF(OR(G462=1,I462=1),0,IF(E462=D461,R462,[1]DB!AI462)),[1]DB!AI462)</f>
        <v>7</v>
      </c>
      <c r="AJ462" s="25">
        <f>IF(B6=13,IF(OR(G462=1,I462=1),0,IF(E462=D461,U462,[1]DB!AJ462)),[1]DB!AJ462)</f>
        <v>6</v>
      </c>
      <c r="AK462" s="25">
        <f>IF(B6=13,IF(OR(G462=1,I462=1),0,IF(E462=D461,X462,[1]DB!AK462)),[1]DB!AK462)</f>
        <v>3</v>
      </c>
      <c r="AL462" s="25">
        <f>IF(B6=13,IF(OR(G462=1,I462=1),0,IF(E462=D461,AD462,[1]DB!AL462)),[1]DB!AL462)</f>
        <v>1</v>
      </c>
      <c r="AM462" s="25">
        <f>IF(B6=13,IF(OR(G462=1,I462=1),0,IF(E462=D462,R462,[1]DB!AM462)),[1]DB!AM462)</f>
        <v>0</v>
      </c>
      <c r="AN462" s="25">
        <f>IF(B6=13,IF(OR(G462=1,I462=1),0,IF(E462=D462,U462,[1]DB!AN462)),[1]DB!AN462)</f>
        <v>0</v>
      </c>
      <c r="AO462" s="25">
        <f>IF(B6=13,IF(OR(G462=1,I462=1),0,IF(E462=D462,X462,[1]DB!AO462)),[1]DB!AO462)</f>
        <v>0</v>
      </c>
      <c r="AP462" s="25">
        <f>IF(B6=13,IF(OR(G462=1,I462=1),0,IF(E462=D462,AD462,[1]DB!AP462)),[1]DB!AP462)</f>
        <v>0</v>
      </c>
      <c r="AQ462" s="25">
        <f>IF(B6=13,IF(OR(G462=1,I462=1),0,IF(E462=D463,R462,[1]DB!AQ462)),[1]DB!AQ462)</f>
        <v>6</v>
      </c>
      <c r="AR462" s="25">
        <f>IF(B6=13,IF(OR(G462=1,I462=1),0,IF(E462=D463,U462,[1]DB!AR462)),[1]DB!AR462)</f>
        <v>6</v>
      </c>
      <c r="AS462" s="25">
        <f>IF(B6=13,IF(OR(G462=1,I462=1),0,IF(E462=D463,X462,[1]DB!AS462)),[1]DB!AS462)</f>
        <v>1</v>
      </c>
      <c r="AT462" s="25">
        <f>IF(B6=13,IF(OR(G462=1,I462=1),0,IF(E462=D463,AD462,[1]DB!AT462)),[1]DB!AT462)</f>
        <v>-1</v>
      </c>
      <c r="AU462" s="25">
        <f>IF(B6=13,IF(OR(G462=1,I462=1),0,IF(E462=D464,R462,[1]DB!AU462)),[1]DB!AU462)</f>
        <v>8</v>
      </c>
      <c r="AV462" s="25">
        <f>IF(B6=13,IF(OR(G462=1,I462=1),0,IF(E462=D464,U462,[1]DB!AV462)),[1]DB!AV462)</f>
        <v>8</v>
      </c>
      <c r="AW462" s="25">
        <f>IF(B6=13,IF(OR(G462=1,I462=1),0,IF(E462=D464,X462,[1]DB!AW462)),[1]DB!AW462)</f>
        <v>1</v>
      </c>
      <c r="AX462" s="25">
        <f>IF(B6=13,IF(OR(G462=1,I462=1),0,IF(E462=D464,AD462,[1]DB!AX462)),[1]DB!AX462)</f>
        <v>0</v>
      </c>
      <c r="AY462" s="25">
        <f>IF(B6=13,IF(OR(G462=1,I462=1),0,IF(E462=D465,R462,[1]DB!AY462)),[1]DB!AY462)</f>
        <v>0</v>
      </c>
      <c r="AZ462" s="25">
        <f>IF(B6=13,IF(OR(G462=1,I462=1),0,IF(E462=D465,U462,[1]DB!AZ462)),[1]DB!AZ462)</f>
        <v>0</v>
      </c>
      <c r="BA462" s="25">
        <f>IF(B6=13,IF(OR(G462=1,I462=1),0,IF(E462=D465,X462,[1]DB!BA462)),[1]DB!BA462)</f>
        <v>0</v>
      </c>
      <c r="BB462" s="25">
        <f>IF(B6=13,IF(OR(G462=1,I462=1),0,IF(E462=D465,AD462,[1]DB!BB462)),[1]DB!BB462)</f>
        <v>0</v>
      </c>
      <c r="BC462" s="25">
        <f>IF(B6=13,IF(OR(G462=1,I462=1),0,IF(E462=D466,R462,[1]DB!BC462)),[1]DB!BC462)</f>
        <v>6</v>
      </c>
      <c r="BD462" s="25">
        <f>IF(B6=13,IF(OR(G462=1,I462=1),0,IF(E462=D466,U462,[1]DB!BD462)),[1]DB!BD462)</f>
        <v>6</v>
      </c>
      <c r="BE462" s="25">
        <f>IF(B6=13,IF(OR(G462=1,I462=1),0,IF(E462=D466,X462,[1]DB!BE462)),[1]DB!BE462)</f>
        <v>1</v>
      </c>
      <c r="BF462" s="25">
        <f>IF(B6=13,IF(OR(G462=1,I462=1),0,IF(E462=D466,AD462,[1]DB!BF462)),[1]DB!BF462)</f>
        <v>-1</v>
      </c>
      <c r="BG462" s="25">
        <f>IF(B6=13,IF(OR(G462=1,I462=1),0,IF(E462=D467,R462,[1]DB!BG462)),[1]DB!BG462)</f>
        <v>6</v>
      </c>
      <c r="BH462" s="25">
        <f>IF(B6=13,IF(OR(G462=1,I462=1),0,IF(E462=D467,U462,[1]DB!BH462)),[1]DB!BH462)</f>
        <v>5</v>
      </c>
      <c r="BI462" s="25">
        <f>IF(B6=13,IF(OR(G462=1,I462=1),0,IF(E462=D467,X462,[1]DB!BI462)),[1]DB!BI462)</f>
        <v>3</v>
      </c>
      <c r="BJ462" s="25">
        <f>IF(B6=13,IF(OR(G462=1,I462=1),0,IF(E462=D467,AD462,[1]DB!BJ462)),[1]DB!BJ462)</f>
        <v>1</v>
      </c>
      <c r="BK462" s="25">
        <f>IF(B6=13,IF(OR(G462=1,I462=1),0,IF(E462=D468,R462,[1]DB!BK462)),[1]DB!BK462)</f>
        <v>7</v>
      </c>
      <c r="BL462" s="25">
        <f>IF(B6=13,IF(OR(G462=1,I462=1),0,IF(E462=D468,U462,[1]DB!BL462)),[1]DB!BL462)</f>
        <v>6</v>
      </c>
      <c r="BM462" s="25">
        <f>IF(B6=13,IF(OR(G462=1,I462=1),0,IF(E462=D468,X462,[1]DB!BM462)),[1]DB!BM462)</f>
        <v>3</v>
      </c>
      <c r="BN462" s="25">
        <f>IF(B6=13,IF(OR(G462=1,I462=1),0,IF(E462=D468,AD462,[1]DB!BN462)),[1]DB!BN462)</f>
        <v>1</v>
      </c>
      <c r="BO462" s="25">
        <f>IF(B6=13,IF(OR(G462=1,I462=1),0,IF(E462=D469,R462,[1]DB!BO462)),[1]DB!BO462)</f>
        <v>8</v>
      </c>
      <c r="BP462" s="25">
        <f>IF(B6=13,IF(OR(G462=1,I462=1),0,IF(E462=D469,U462,[1]DB!BP462)),[1]DB!BP462)</f>
        <v>9</v>
      </c>
      <c r="BQ462" s="25">
        <f>IF(B6=13,IF(OR(G462=1,I462=1),0,IF(E462=D469,X462,[1]DB!BQ462)),[1]DB!BQ462)</f>
        <v>0</v>
      </c>
      <c r="BR462" s="25">
        <f>IF(B6=13,IF(OR(G462=1,I462=1),0,IF(E462=D469,AD462,[1]DB!BR462)),[1]DB!BR462)</f>
        <v>-1</v>
      </c>
      <c r="BS462" s="25">
        <f>IF(B6=13,IF(OR(G462=1,I462=1),0,IF(E462=D470,R462,[1]DB!BS462)),[1]DB!BS462)</f>
        <v>6</v>
      </c>
      <c r="BT462" s="25">
        <f>IF(B6=13,IF(OR(G462=1,I462=1),0,IF(E462=D470,U462,[1]DB!BT462)),[1]DB!BT462)</f>
        <v>7</v>
      </c>
      <c r="BU462" s="25">
        <f>IF(B6=13,IF(OR(G462=1,I462=1),0,IF(E462=D470,X462,[1]DB!BU462)),[1]DB!BU462)</f>
        <v>0</v>
      </c>
      <c r="BV462" s="25">
        <f>IF(B6=13,IF(OR(G462=1,I462=1),0,IF(E462=D470,AD462,[1]DB!BV462)),[1]DB!BV462)</f>
        <v>-1</v>
      </c>
      <c r="BW462" s="25">
        <f>IF(B6=13,IF(OR(G462=1,I462=1),0,IF(E462=D471,R462,[1]DB!BW462)),[1]DB!BW462)</f>
        <v>7</v>
      </c>
      <c r="BX462" s="25">
        <f>IF(B6=13,IF(OR(G462=1,I462=1),0,IF(E462=D471,U462,[1]DB!BX462)),[1]DB!BX462)</f>
        <v>4</v>
      </c>
      <c r="BY462" s="25">
        <f>IF(B6=13,IF(OR(G462=1,I462=1),0,IF(E462=D471,X462,[1]DB!BY462)),[1]DB!BY462)</f>
        <v>3</v>
      </c>
      <c r="BZ462" s="25">
        <f>IF(B6=13,IF(OR(G462=1,I462=1),0,IF(E462=D471,AD462,[1]DB!BZ462)),[1]DB!BZ462)</f>
        <v>1</v>
      </c>
      <c r="CA462" s="25">
        <f>(RANK(Y462,Y460:Y471,1)*169)+(RANK(S462,S460:S471,1)*13)+RANK(V462,V460:V471,0)</f>
        <v>1438</v>
      </c>
      <c r="CB462" s="25">
        <f>RANK(CA462,CA460:CA471,1)</f>
        <v>8</v>
      </c>
      <c r="CC462" s="25">
        <f>IF(CB462=CB460,AE462,0)+IF(CB462=CB461,AI462,0)+IF(CB462=CB462,AM462,0)+IF(CB462=CB463,AQ462,0)+IF(CB462=CB464,AU462,0)+IF(CB462=CB465,AY462,0)+IF(CB462=CB466,BC462,0)+IF(CB462=CB467,BG462,0)+IF(CB462=CB468,BK462,0)+IF(CB462=CB469,BO462,0)+IF(CB462=CB470,BS462,0)+IF(CB462=CB471,BW462,0)</f>
        <v>0</v>
      </c>
      <c r="CD462" s="25">
        <f>IF(CB462=CB460,AF462,0)+IF(CB462=CB461,AJ462,0)+IF(CB462=CB462,AN462,0)+IF(CB462=CB463,AR462,0)+IF(CB462=CB464,AV462,0)+IF(CB462=CB465,AZ462,0)+IF(CB462=CB466,BD462,0)+IF(CB462=CB467,BH462,0)+IF(CB462=CB468,BL462,0)+IF(CB462=CB469,BP462,0)+IF(CB462=CB470,BT462,0)+IF(CB462=CB471,BX462,0)</f>
        <v>0</v>
      </c>
      <c r="CE462" s="25">
        <f>IF(CB462=CB460,AG462,0)+IF(CB462=CB461,AK462,0)+IF(CB462=CB462,AO462,0)+IF(CB462=CB463,AS462,0)+IF(CB462=CB464,AW462,0)+IF(CB462=CB465,BA462,0)+IF(CB462=CB466,BE462,0)+IF(CB462=CB467,BI462,0)+IF(CB462=CB468,BM462,0)+IF(CB462=CB469,BQ462,0)+IF(CB462=CB470,BU462,0)+IF(CB462=CB471,BY462,0)</f>
        <v>0</v>
      </c>
      <c r="CF462" s="25">
        <f>(RANK(CE462,CE460:CE471,1)*169)+(RANK(CC462,CC460:CC471,1)*13)+RANK(CD462,CD460:CD471,0)</f>
        <v>183</v>
      </c>
      <c r="CG462" s="25">
        <f>CB462+(RANK(CF462,CF460:CF471,1)*0.01)</f>
        <v>8.01</v>
      </c>
      <c r="CH462" s="25">
        <f>IF(COUNTIF(CG460:CG471,CG462)=2,IF(CG462=CG460,1,0)+IF(CG462=CG461,2,0)+IF(CG462=CG462,3,0)+IF(CG462=CG463,4,0)+IF(CG462=CG464,5,0)+IF(CG462=CG465,6,0)+IF(CG462=CG466,7,0)+IF(CG462=CG467,8,0)+IF(CG462=CG468,9,0)+IF(CG462=CG469,10,0)+IF(CG462=CG470,11,0)+IF(CG462=CG471,12,0)-3,0)</f>
        <v>0</v>
      </c>
      <c r="CI462" s="25">
        <f t="shared" si="83"/>
        <v>0</v>
      </c>
      <c r="CJ462" s="25">
        <f t="shared" si="84"/>
        <v>8.01</v>
      </c>
      <c r="CK462" s="25">
        <f>(RANK(CJ462,CJ460:CJ471,1)*17850625)+(RANK(K462,K460:K471,0)*274625)+(RANK(M462,M460:M471,0)*4225)+(RANK(AC462,AC460:AC471,1)*65)+RANK(C462,C460:C471,0)</f>
        <v>143092956</v>
      </c>
      <c r="CL462" s="25">
        <f>RANK(CK462,CK460:CK471,0)</f>
        <v>5</v>
      </c>
    </row>
    <row r="463" spans="1:90" x14ac:dyDescent="0.15">
      <c r="A463" s="25" t="str">
        <f>[1]DB!A463</f>
        <v>United</v>
      </c>
      <c r="B463" s="25" t="str">
        <f>[1]DB!B463</f>
        <v>United (13)</v>
      </c>
      <c r="C463" s="25">
        <f>[1]DB!C463</f>
        <v>50</v>
      </c>
      <c r="D463" s="25">
        <f t="shared" si="80"/>
        <v>12</v>
      </c>
      <c r="E463" s="25">
        <f t="shared" si="85"/>
        <v>11</v>
      </c>
      <c r="F463" s="25">
        <f>[1]DB!G463</f>
        <v>0</v>
      </c>
      <c r="G463" s="25">
        <f>IF(B6=13,DGET(A11:K75,"Dis E",Q538:Q539),F463)</f>
        <v>0</v>
      </c>
      <c r="H463" s="25">
        <f>[1]DB!I463</f>
        <v>0</v>
      </c>
      <c r="I463" s="25">
        <f>IF(B6=13,DGET(A11:K75,"Udm E",Q538:Q539),H463)</f>
        <v>0</v>
      </c>
      <c r="J463" s="25">
        <f>[1]DB!K463</f>
        <v>0</v>
      </c>
      <c r="K463" s="25">
        <f>IF(B6=13,DGET(A11:K75,"MR E",Q538:Q539),J463)</f>
        <v>0</v>
      </c>
      <c r="L463" s="25">
        <f>[1]DB!M463</f>
        <v>0</v>
      </c>
      <c r="M463" s="25">
        <f>IF(B6=13,DGET(A11:K75,"Res E",Q538:Q539),L463)</f>
        <v>0</v>
      </c>
      <c r="N463" s="25">
        <f>[1]DB!O463</f>
        <v>9</v>
      </c>
      <c r="O463" s="25">
        <f>IF(B6=13,IF(AND(G463=0,I463=0),N463+1,0),N463)</f>
        <v>10</v>
      </c>
      <c r="P463" s="25">
        <f>[1]DB!S463</f>
        <v>64</v>
      </c>
      <c r="Q463" s="25">
        <f>IF(A463="",0,DGET(A11:AF75,"Total",Q538:Q539))</f>
        <v>7</v>
      </c>
      <c r="R463" s="25">
        <f>IF(A463="",0,DGET(A11:AF75,"ES N",Q538:Q539))</f>
        <v>7</v>
      </c>
      <c r="S463" s="25">
        <f>IF(B6=13,IF(OR(G463=1,I463=1),0,P463+R463),P463)</f>
        <v>71</v>
      </c>
      <c r="T463" s="25">
        <f>[1]DB!V463</f>
        <v>55</v>
      </c>
      <c r="U463" s="25">
        <f>IF(A463="",0,DGET(A459:Q471,"Total N",Q546:Q547))</f>
        <v>6</v>
      </c>
      <c r="V463" s="25">
        <f>IF(B6=13,IF(OR(G463=1,I463=1),0,T463+U463),T463)</f>
        <v>61</v>
      </c>
      <c r="W463" s="25">
        <f>[1]DB!Y463</f>
        <v>17</v>
      </c>
      <c r="X463" s="25">
        <f t="shared" si="81"/>
        <v>3</v>
      </c>
      <c r="Y463" s="25">
        <f>IF(B6=13,IF(OR(G463=1,I463=1),0,W463+X463),W463)</f>
        <v>20</v>
      </c>
      <c r="Z463" s="25">
        <f>[1]DB!AC463</f>
        <v>2</v>
      </c>
      <c r="AA463" s="25">
        <f>IF(A463="",0,DGET(A11:AF75,"BU Pl.",Q538:Q539))</f>
        <v>61</v>
      </c>
      <c r="AB463" s="25">
        <f t="shared" si="82"/>
        <v>3967</v>
      </c>
      <c r="AC463" s="25">
        <f>IF(B6=13,RANK(AB463,AB460:AB471,1),Z463)</f>
        <v>12</v>
      </c>
      <c r="AD463" s="25">
        <f>IF(B6=13,IF(AA463&gt;DGET(A459:AC471,"BU N",Q546:Q547),1,IF(AA463=DGET(A459:AC471,"BU N",Q546:Q547),0,-1)),0)</f>
        <v>1</v>
      </c>
      <c r="AE463" s="25">
        <f>IF(B6=13,IF(OR(G463=1,I463=1),0,IF(E463=D460,R463,[1]DB!AE463)),[1]DB!AE463)</f>
        <v>0</v>
      </c>
      <c r="AF463" s="25">
        <f>IF(B6=13,IF(OR(G463=1,I463=1),0,IF(E463=D460,U463,[1]DB!AF463)),[1]DB!AF463)</f>
        <v>0</v>
      </c>
      <c r="AG463" s="25">
        <f>IF(B6=13,IF(OR(G463=1,I463=1),0,IF(E463=D460,X463,[1]DB!AG463)),[1]DB!AG463)</f>
        <v>0</v>
      </c>
      <c r="AH463" s="25">
        <f>IF(B6=13,IF(OR(G463=1,I463=1),0,IF(E463=D460,AD463,[1]DB!AH463)),[1]DB!AH463)</f>
        <v>0</v>
      </c>
      <c r="AI463" s="25">
        <f>IF(B6=13,IF(OR(G463=1,I463=1),0,IF(E463=D461,R463,[1]DB!AI463)),[1]DB!AI463)</f>
        <v>7</v>
      </c>
      <c r="AJ463" s="25">
        <f>IF(B6=13,IF(OR(G463=1,I463=1),0,IF(E463=D461,U463,[1]DB!AJ463)),[1]DB!AJ463)</f>
        <v>6</v>
      </c>
      <c r="AK463" s="25">
        <f>IF(B6=13,IF(OR(G463=1,I463=1),0,IF(E463=D461,X463,[1]DB!AK463)),[1]DB!AK463)</f>
        <v>3</v>
      </c>
      <c r="AL463" s="25">
        <f>IF(B6=13,IF(OR(G463=1,I463=1),0,IF(E463=D461,AD463,[1]DB!AL463)),[1]DB!AL463)</f>
        <v>1</v>
      </c>
      <c r="AM463" s="25">
        <f>IF(B6=13,IF(OR(G463=1,I463=1),0,IF(E463=D462,R463,[1]DB!AM463)),[1]DB!AM463)</f>
        <v>6</v>
      </c>
      <c r="AN463" s="25">
        <f>IF(B6=13,IF(OR(G463=1,I463=1),0,IF(E463=D462,U463,[1]DB!AN463)),[1]DB!AN463)</f>
        <v>6</v>
      </c>
      <c r="AO463" s="25">
        <f>IF(B6=13,IF(OR(G463=1,I463=1),0,IF(E463=D462,X463,[1]DB!AO463)),[1]DB!AO463)</f>
        <v>1</v>
      </c>
      <c r="AP463" s="25">
        <f>IF(B6=13,IF(OR(G463=1,I463=1),0,IF(E463=D462,AD463,[1]DB!AP463)),[1]DB!AP463)</f>
        <v>1</v>
      </c>
      <c r="AQ463" s="25">
        <f>IF(B6=13,IF(OR(G463=1,I463=1),0,IF(E463=D463,R463,[1]DB!AQ463)),[1]DB!AQ463)</f>
        <v>0</v>
      </c>
      <c r="AR463" s="25">
        <f>IF(B6=13,IF(OR(G463=1,I463=1),0,IF(E463=D463,U463,[1]DB!AR463)),[1]DB!AR463)</f>
        <v>0</v>
      </c>
      <c r="AS463" s="25">
        <f>IF(B6=13,IF(OR(G463=1,I463=1),0,IF(E463=D463,X463,[1]DB!AS463)),[1]DB!AS463)</f>
        <v>0</v>
      </c>
      <c r="AT463" s="25">
        <f>IF(B6=13,IF(OR(G463=1,I463=1),0,IF(E463=D463,AD463,[1]DB!AT463)),[1]DB!AT463)</f>
        <v>0</v>
      </c>
      <c r="AU463" s="25">
        <f>IF(B6=13,IF(OR(G463=1,I463=1),0,IF(E463=D464,R463,[1]DB!AU463)),[1]DB!AU463)</f>
        <v>6</v>
      </c>
      <c r="AV463" s="25">
        <f>IF(B6=13,IF(OR(G463=1,I463=1),0,IF(E463=D464,U463,[1]DB!AV463)),[1]DB!AV463)</f>
        <v>6</v>
      </c>
      <c r="AW463" s="25">
        <f>IF(B6=13,IF(OR(G463=1,I463=1),0,IF(E463=D464,X463,[1]DB!AW463)),[1]DB!AW463)</f>
        <v>1</v>
      </c>
      <c r="AX463" s="25">
        <f>IF(B6=13,IF(OR(G463=1,I463=1),0,IF(E463=D464,AD463,[1]DB!AX463)),[1]DB!AX463)</f>
        <v>0</v>
      </c>
      <c r="AY463" s="25">
        <f>IF(B6=13,IF(OR(G463=1,I463=1),0,IF(E463=D465,R463,[1]DB!AY463)),[1]DB!AY463)</f>
        <v>7</v>
      </c>
      <c r="AZ463" s="25">
        <f>IF(B6=13,IF(OR(G463=1,I463=1),0,IF(E463=D465,U463,[1]DB!AZ463)),[1]DB!AZ463)</f>
        <v>7</v>
      </c>
      <c r="BA463" s="25">
        <f>IF(B6=13,IF(OR(G463=1,I463=1),0,IF(E463=D465,X463,[1]DB!BA463)),[1]DB!BA463)</f>
        <v>1</v>
      </c>
      <c r="BB463" s="25">
        <f>IF(B6=13,IF(OR(G463=1,I463=1),0,IF(E463=D465,AD463,[1]DB!BB463)),[1]DB!BB463)</f>
        <v>-1</v>
      </c>
      <c r="BC463" s="25">
        <f>IF(B6=13,IF(OR(G463=1,I463=1),0,IF(E463=D466,R463,[1]DB!BC463)),[1]DB!BC463)</f>
        <v>6</v>
      </c>
      <c r="BD463" s="25">
        <f>IF(B6=13,IF(OR(G463=1,I463=1),0,IF(E463=D466,U463,[1]DB!BD463)),[1]DB!BD463)</f>
        <v>4</v>
      </c>
      <c r="BE463" s="25">
        <f>IF(B6=13,IF(OR(G463=1,I463=1),0,IF(E463=D466,X463,[1]DB!BE463)),[1]DB!BE463)</f>
        <v>3</v>
      </c>
      <c r="BF463" s="25">
        <f>IF(B6=13,IF(OR(G463=1,I463=1),0,IF(E463=D466,AD463,[1]DB!BF463)),[1]DB!BF463)</f>
        <v>1</v>
      </c>
      <c r="BG463" s="25">
        <f>IF(B6=13,IF(OR(G463=1,I463=1),0,IF(E463=D467,R463,[1]DB!BG463)),[1]DB!BG463)</f>
        <v>8</v>
      </c>
      <c r="BH463" s="25">
        <f>IF(B6=13,IF(OR(G463=1,I463=1),0,IF(E463=D467,U463,[1]DB!BH463)),[1]DB!BH463)</f>
        <v>8</v>
      </c>
      <c r="BI463" s="25">
        <f>IF(B6=13,IF(OR(G463=1,I463=1),0,IF(E463=D467,X463,[1]DB!BI463)),[1]DB!BI463)</f>
        <v>1</v>
      </c>
      <c r="BJ463" s="25">
        <f>IF(B6=13,IF(OR(G463=1,I463=1),0,IF(E463=D467,AD463,[1]DB!BJ463)),[1]DB!BJ463)</f>
        <v>0</v>
      </c>
      <c r="BK463" s="25">
        <f>IF(B6=13,IF(OR(G463=1,I463=1),0,IF(E463=D468,R463,[1]DB!BK463)),[1]DB!BK463)</f>
        <v>8</v>
      </c>
      <c r="BL463" s="25">
        <f>IF(B6=13,IF(OR(G463=1,I463=1),0,IF(E463=D468,U463,[1]DB!BL463)),[1]DB!BL463)</f>
        <v>7</v>
      </c>
      <c r="BM463" s="25">
        <f>IF(B6=13,IF(OR(G463=1,I463=1),0,IF(E463=D468,X463,[1]DB!BM463)),[1]DB!BM463)</f>
        <v>3</v>
      </c>
      <c r="BN463" s="25">
        <f>IF(B6=13,IF(OR(G463=1,I463=1),0,IF(E463=D468,AD463,[1]DB!BN463)),[1]DB!BN463)</f>
        <v>1</v>
      </c>
      <c r="BO463" s="25">
        <f>IF(B6=13,IF(OR(G463=1,I463=1),0,IF(E463=D469,R463,[1]DB!BO463)),[1]DB!BO463)</f>
        <v>6</v>
      </c>
      <c r="BP463" s="25">
        <f>IF(B6=13,IF(OR(G463=1,I463=1),0,IF(E463=D469,U463,[1]DB!BP463)),[1]DB!BP463)</f>
        <v>6</v>
      </c>
      <c r="BQ463" s="25">
        <f>IF(B6=13,IF(OR(G463=1,I463=1),0,IF(E463=D469,X463,[1]DB!BQ463)),[1]DB!BQ463)</f>
        <v>1</v>
      </c>
      <c r="BR463" s="25">
        <f>IF(B6=13,IF(OR(G463=1,I463=1),0,IF(E463=D469,AD463,[1]DB!BR463)),[1]DB!BR463)</f>
        <v>1</v>
      </c>
      <c r="BS463" s="25">
        <f>IF(B6=13,IF(OR(G463=1,I463=1),0,IF(E463=D470,R463,[1]DB!BS463)),[1]DB!BS463)</f>
        <v>8</v>
      </c>
      <c r="BT463" s="25">
        <f>IF(B6=13,IF(OR(G463=1,I463=1),0,IF(E463=D470,U463,[1]DB!BT463)),[1]DB!BT463)</f>
        <v>5</v>
      </c>
      <c r="BU463" s="25">
        <f>IF(B6=13,IF(OR(G463=1,I463=1),0,IF(E463=D470,X463,[1]DB!BU463)),[1]DB!BU463)</f>
        <v>3</v>
      </c>
      <c r="BV463" s="25">
        <f>IF(B6=13,IF(OR(G463=1,I463=1),0,IF(E463=D470,AD463,[1]DB!BV463)),[1]DB!BV463)</f>
        <v>1</v>
      </c>
      <c r="BW463" s="25">
        <f>IF(B6=13,IF(OR(G463=1,I463=1),0,IF(E463=D471,R463,[1]DB!BW463)),[1]DB!BW463)</f>
        <v>9</v>
      </c>
      <c r="BX463" s="25">
        <f>IF(B6=13,IF(OR(G463=1,I463=1),0,IF(E463=D471,U463,[1]DB!BX463)),[1]DB!BX463)</f>
        <v>6</v>
      </c>
      <c r="BY463" s="25">
        <f>IF(B6=13,IF(OR(G463=1,I463=1),0,IF(E463=D471,X463,[1]DB!BY463)),[1]DB!BY463)</f>
        <v>3</v>
      </c>
      <c r="BZ463" s="25">
        <f>IF(B6=13,IF(OR(G463=1,I463=1),0,IF(E463=D471,AD463,[1]DB!BZ463)),[1]DB!BZ463)</f>
        <v>1</v>
      </c>
      <c r="CA463" s="25">
        <f>(RANK(Y463,Y460:Y471,1)*169)+(RANK(S463,S460:S471,1)*13)+RANK(V463,V460:V471,0)</f>
        <v>2183</v>
      </c>
      <c r="CB463" s="25">
        <f>RANK(CA463,CA460:CA471,1)</f>
        <v>12</v>
      </c>
      <c r="CC463" s="25">
        <f>IF(CB463=CB460,AE463,0)+IF(CB463=CB461,AI463,0)+IF(CB463=CB462,AM463,0)+IF(CB463=CB463,AQ463,0)+IF(CB463=CB464,AU463,0)+IF(CB463=CB465,AY463,0)+IF(CB463=CB466,BC463,0)+IF(CB463=CB467,BG463,0)+IF(CB463=CB468,BK463,0)+IF(CB463=CB469,BO463,0)+IF(CB463=CB470,BS463,0)+IF(CB463=CB471,BW463,0)</f>
        <v>0</v>
      </c>
      <c r="CD463" s="25">
        <f>IF(CB463=CB460,AF463,0)+IF(CB463=CB461,AJ463,0)+IF(CB463=CB462,AN463,0)+IF(CB463=CB463,AR463,0)+IF(CB463=CB464,AV463,0)+IF(CB463=CB465,AZ463,0)+IF(CB463=CB466,BD463,0)+IF(CB463=CB467,BH463,0)+IF(CB463=CB468,BL463,0)+IF(CB463=CB469,BP463,0)+IF(CB463=CB470,BT463,0)+IF(CB463=CB471,BX463,0)</f>
        <v>0</v>
      </c>
      <c r="CE463" s="25">
        <f>IF(CB463=CB460,AG463,0)+IF(CB463=CB461,AK463,0)+IF(CB463=CB462,AO463,0)+IF(CB463=CB463,AS463,0)+IF(CB463=CB464,AW463,0)+IF(CB463=CB465,BA463,0)+IF(CB463=CB466,BE463,0)+IF(CB463=CB467,BI463,0)+IF(CB463=CB468,BM463,0)+IF(CB463=CB469,BQ463,0)+IF(CB463=CB470,BU463,0)+IF(CB463=CB471,BY463,0)</f>
        <v>0</v>
      </c>
      <c r="CF463" s="25">
        <f>(RANK(CE463,CE460:CE471,1)*169)+(RANK(CC463,CC460:CC471,1)*13)+RANK(CD463,CD460:CD471,0)</f>
        <v>183</v>
      </c>
      <c r="CG463" s="25">
        <f>CB463+(RANK(CF463,CF460:CF471,1)*0.01)</f>
        <v>12.01</v>
      </c>
      <c r="CH463" s="25">
        <f>IF(COUNTIF(CG460:CG471,CG463)=2,IF(CG463=CG460,1,0)+IF(CG463=CG461,2,0)+IF(CG463=CG462,3,0)+IF(CG463=CG463,4,0)+IF(CG463=CG464,5,0)+IF(CG463=CG465,6,0)+IF(CG463=CG466,7,0)+IF(CG463=CG467,8,0)+IF(CG463=CG468,9,0)+IF(CG463=CG469,10,0)+IF(CG463=CG470,11,0)+IF(CG463=CG471,12,0)-4,0)</f>
        <v>0</v>
      </c>
      <c r="CI463" s="25">
        <f t="shared" si="83"/>
        <v>0</v>
      </c>
      <c r="CJ463" s="25">
        <f t="shared" si="84"/>
        <v>12.01</v>
      </c>
      <c r="CK463" s="25">
        <f>(RANK(CJ463,CJ460:CJ471,1)*17850625)+(RANK(K463,K460:K471,0)*274625)+(RANK(M463,M460:M471,0)*4225)+(RANK(AC463,AC460:AC471,1)*65)+RANK(C463,C460:C471,0)</f>
        <v>214495582</v>
      </c>
      <c r="CL463" s="25">
        <f>RANK(CK463,CK460:CK471,0)</f>
        <v>1</v>
      </c>
    </row>
    <row r="464" spans="1:90" x14ac:dyDescent="0.15">
      <c r="A464" s="25" t="str">
        <f>[1]DB!A464</f>
        <v>Select</v>
      </c>
      <c r="B464" s="25" t="str">
        <f>[1]DB!B464</f>
        <v>Select (13)</v>
      </c>
      <c r="C464" s="25">
        <f>[1]DB!C464</f>
        <v>44</v>
      </c>
      <c r="D464" s="25">
        <f t="shared" si="80"/>
        <v>5</v>
      </c>
      <c r="E464" s="25">
        <f t="shared" si="85"/>
        <v>6</v>
      </c>
      <c r="F464" s="25">
        <f>[1]DB!G464</f>
        <v>0</v>
      </c>
      <c r="G464" s="25">
        <f>IF(B6=13,DGET(A11:K75,"Dis E",R538:R539),F464)</f>
        <v>0</v>
      </c>
      <c r="H464" s="25">
        <f>[1]DB!I464</f>
        <v>0</v>
      </c>
      <c r="I464" s="25">
        <f>IF(B6=13,DGET(A11:K75,"Udm E",R538:R539),H464)</f>
        <v>0</v>
      </c>
      <c r="J464" s="25">
        <f>[1]DB!K464</f>
        <v>0</v>
      </c>
      <c r="K464" s="25">
        <f>IF(B6=13,DGET(A11:K75,"MR E",R538:R539),J464)</f>
        <v>0</v>
      </c>
      <c r="L464" s="25">
        <f>[1]DB!M464</f>
        <v>0</v>
      </c>
      <c r="M464" s="25">
        <f>IF(B6=13,DGET(A11:K75,"Res E",R538:R539),L464)</f>
        <v>0</v>
      </c>
      <c r="N464" s="25">
        <f>[1]DB!O464</f>
        <v>9</v>
      </c>
      <c r="O464" s="25">
        <f>IF(B6=13,IF(AND(G464=0,I464=0),N464+1,0),N464)</f>
        <v>10</v>
      </c>
      <c r="P464" s="25">
        <f>[1]DB!S464</f>
        <v>62</v>
      </c>
      <c r="Q464" s="25">
        <f>IF(A464="",0,DGET(A11:AF75,"Total",R538:R539))</f>
        <v>6</v>
      </c>
      <c r="R464" s="25">
        <f>IF(A464="",0,DGET(A11:AF75,"ES N",R538:R539))</f>
        <v>6</v>
      </c>
      <c r="S464" s="25">
        <f>IF(B6=13,IF(OR(G464=1,I464=1),0,P464+R464),P464)</f>
        <v>68</v>
      </c>
      <c r="T464" s="25">
        <f>[1]DB!V464</f>
        <v>58</v>
      </c>
      <c r="U464" s="25">
        <f>IF(A464="",0,DGET(A459:Q471,"Total N",R546:R547))</f>
        <v>5</v>
      </c>
      <c r="V464" s="25">
        <f>IF(B6=13,IF(OR(G464=1,I464=1),0,T464+U464),T464)</f>
        <v>63</v>
      </c>
      <c r="W464" s="25">
        <f>[1]DB!Y464</f>
        <v>15</v>
      </c>
      <c r="X464" s="25">
        <f t="shared" si="81"/>
        <v>3</v>
      </c>
      <c r="Y464" s="25">
        <f>IF(B6=13,IF(OR(G464=1,I464=1),0,W464+X464),W464)</f>
        <v>18</v>
      </c>
      <c r="Z464" s="25">
        <f>[1]DB!AC464</f>
        <v>11</v>
      </c>
      <c r="AA464" s="25">
        <f>IF(A464="",0,DGET(A11:AF75,"BU Pl.",R538:R539))</f>
        <v>50</v>
      </c>
      <c r="AB464" s="25">
        <f t="shared" si="82"/>
        <v>3261</v>
      </c>
      <c r="AC464" s="25">
        <f>IF(B6=13,RANK(AB464,AB460:AB471,1),Z464)</f>
        <v>9</v>
      </c>
      <c r="AD464" s="25">
        <f>IF(B6=13,IF(AA464&gt;DGET(A459:AC471,"BU N",R546:R547),1,IF(AA464=DGET(A459:AC471,"BU N",R546:R547),0,-1)),0)</f>
        <v>1</v>
      </c>
      <c r="AE464" s="25">
        <f>IF(B6=13,IF(OR(G464=1,I464=1),0,IF(E464=D460,R464,[1]DB!AE464)),[1]DB!AE464)</f>
        <v>6</v>
      </c>
      <c r="AF464" s="25">
        <f>IF(B6=13,IF(OR(G464=1,I464=1),0,IF(E464=D460,U464,[1]DB!AF464)),[1]DB!AF464)</f>
        <v>6</v>
      </c>
      <c r="AG464" s="25">
        <f>IF(B6=13,IF(OR(G464=1,I464=1),0,IF(E464=D460,X464,[1]DB!AG464)),[1]DB!AG464)</f>
        <v>1</v>
      </c>
      <c r="AH464" s="25">
        <f>IF(B6=13,IF(OR(G464=1,I464=1),0,IF(E464=D460,AD464,[1]DB!AH464)),[1]DB!AH464)</f>
        <v>1</v>
      </c>
      <c r="AI464" s="25">
        <f>IF(B6=13,IF(OR(G464=1,I464=1),0,IF(E464=D461,R464,[1]DB!AI464)),[1]DB!AI464)</f>
        <v>6</v>
      </c>
      <c r="AJ464" s="25">
        <f>IF(B6=13,IF(OR(G464=1,I464=1),0,IF(E464=D461,U464,[1]DB!AJ464)),[1]DB!AJ464)</f>
        <v>6</v>
      </c>
      <c r="AK464" s="25">
        <f>IF(B6=13,IF(OR(G464=1,I464=1),0,IF(E464=D461,X464,[1]DB!AK464)),[1]DB!AK464)</f>
        <v>1</v>
      </c>
      <c r="AL464" s="25">
        <f>IF(B6=13,IF(OR(G464=1,I464=1),0,IF(E464=D461,AD464,[1]DB!AL464)),[1]DB!AL464)</f>
        <v>1</v>
      </c>
      <c r="AM464" s="25">
        <f>IF(B6=13,IF(OR(G464=1,I464=1),0,IF(E464=D462,R464,[1]DB!AM464)),[1]DB!AM464)</f>
        <v>8</v>
      </c>
      <c r="AN464" s="25">
        <f>IF(B6=13,IF(OR(G464=1,I464=1),0,IF(E464=D462,U464,[1]DB!AN464)),[1]DB!AN464)</f>
        <v>8</v>
      </c>
      <c r="AO464" s="25">
        <f>IF(B6=13,IF(OR(G464=1,I464=1),0,IF(E464=D462,X464,[1]DB!AO464)),[1]DB!AO464)</f>
        <v>1</v>
      </c>
      <c r="AP464" s="25">
        <f>IF(B6=13,IF(OR(G464=1,I464=1),0,IF(E464=D462,AD464,[1]DB!AP464)),[1]DB!AP464)</f>
        <v>0</v>
      </c>
      <c r="AQ464" s="25">
        <f>IF(B6=13,IF(OR(G464=1,I464=1),0,IF(E464=D463,R464,[1]DB!AQ464)),[1]DB!AQ464)</f>
        <v>6</v>
      </c>
      <c r="AR464" s="25">
        <f>IF(B6=13,IF(OR(G464=1,I464=1),0,IF(E464=D463,U464,[1]DB!AR464)),[1]DB!AR464)</f>
        <v>6</v>
      </c>
      <c r="AS464" s="25">
        <f>IF(B6=13,IF(OR(G464=1,I464=1),0,IF(E464=D463,X464,[1]DB!AS464)),[1]DB!AS464)</f>
        <v>1</v>
      </c>
      <c r="AT464" s="25">
        <f>IF(B6=13,IF(OR(G464=1,I464=1),0,IF(E464=D463,AD464,[1]DB!AT464)),[1]DB!AT464)</f>
        <v>0</v>
      </c>
      <c r="AU464" s="25">
        <f>IF(B6=13,IF(OR(G464=1,I464=1),0,IF(E464=D464,R464,[1]DB!AU464)),[1]DB!AU464)</f>
        <v>0</v>
      </c>
      <c r="AV464" s="25">
        <f>IF(B6=13,IF(OR(G464=1,I464=1),0,IF(E464=D464,U464,[1]DB!AV464)),[1]DB!AV464)</f>
        <v>0</v>
      </c>
      <c r="AW464" s="25">
        <f>IF(B6=13,IF(OR(G464=1,I464=1),0,IF(E464=D464,X464,[1]DB!AW464)),[1]DB!AW464)</f>
        <v>0</v>
      </c>
      <c r="AX464" s="25">
        <f>IF(B6=13,IF(OR(G464=1,I464=1),0,IF(E464=D464,AD464,[1]DB!AX464)),[1]DB!AX464)</f>
        <v>0</v>
      </c>
      <c r="AY464" s="25">
        <f>IF(B6=13,IF(OR(G464=1,I464=1),0,IF(E464=D465,R464,[1]DB!AY464)),[1]DB!AY464)</f>
        <v>6</v>
      </c>
      <c r="AZ464" s="25">
        <f>IF(B6=13,IF(OR(G464=1,I464=1),0,IF(E464=D465,U464,[1]DB!AZ464)),[1]DB!AZ464)</f>
        <v>6</v>
      </c>
      <c r="BA464" s="25">
        <f>IF(B6=13,IF(OR(G464=1,I464=1),0,IF(E464=D465,X464,[1]DB!BA464)),[1]DB!BA464)</f>
        <v>1</v>
      </c>
      <c r="BB464" s="25">
        <f>IF(B6=13,IF(OR(G464=1,I464=1),0,IF(E464=D465,AD464,[1]DB!BB464)),[1]DB!BB464)</f>
        <v>1</v>
      </c>
      <c r="BC464" s="25">
        <f>IF(B6=13,IF(OR(G464=1,I464=1),0,IF(E464=D466,R464,[1]DB!BC464)),[1]DB!BC464)</f>
        <v>7</v>
      </c>
      <c r="BD464" s="25">
        <f>IF(B6=13,IF(OR(G464=1,I464=1),0,IF(E464=D466,U464,[1]DB!BD464)),[1]DB!BD464)</f>
        <v>7</v>
      </c>
      <c r="BE464" s="25">
        <f>IF(B6=13,IF(OR(G464=1,I464=1),0,IF(E464=D466,X464,[1]DB!BE464)),[1]DB!BE464)</f>
        <v>1</v>
      </c>
      <c r="BF464" s="25">
        <f>IF(B6=13,IF(OR(G464=1,I464=1),0,IF(E464=D466,AD464,[1]DB!BF464)),[1]DB!BF464)</f>
        <v>-1</v>
      </c>
      <c r="BG464" s="25">
        <f>IF(B6=13,IF(OR(G464=1,I464=1),0,IF(E464=D467,R464,[1]DB!BG464)),[1]DB!BG464)</f>
        <v>0</v>
      </c>
      <c r="BH464" s="25">
        <f>IF(B6=13,IF(OR(G464=1,I464=1),0,IF(E464=D467,U464,[1]DB!BH464)),[1]DB!BH464)</f>
        <v>0</v>
      </c>
      <c r="BI464" s="25">
        <f>IF(B6=13,IF(OR(G464=1,I464=1),0,IF(E464=D467,X464,[1]DB!BI464)),[1]DB!BI464)</f>
        <v>0</v>
      </c>
      <c r="BJ464" s="25">
        <f>IF(B6=13,IF(OR(G464=1,I464=1),0,IF(E464=D467,AD464,[1]DB!BJ464)),[1]DB!BJ464)</f>
        <v>0</v>
      </c>
      <c r="BK464" s="25">
        <f>IF(B6=13,IF(OR(G464=1,I464=1),0,IF(E464=D468,R464,[1]DB!BK464)),[1]DB!BK464)</f>
        <v>6</v>
      </c>
      <c r="BL464" s="25">
        <f>IF(B6=13,IF(OR(G464=1,I464=1),0,IF(E464=D468,U464,[1]DB!BL464)),[1]DB!BL464)</f>
        <v>5</v>
      </c>
      <c r="BM464" s="25">
        <f>IF(B6=13,IF(OR(G464=1,I464=1),0,IF(E464=D468,X464,[1]DB!BM464)),[1]DB!BM464)</f>
        <v>3</v>
      </c>
      <c r="BN464" s="25">
        <f>IF(B6=13,IF(OR(G464=1,I464=1),0,IF(E464=D468,AD464,[1]DB!BN464)),[1]DB!BN464)</f>
        <v>1</v>
      </c>
      <c r="BO464" s="25">
        <f>IF(B6=13,IF(OR(G464=1,I464=1),0,IF(E464=D469,R464,[1]DB!BO464)),[1]DB!BO464)</f>
        <v>6</v>
      </c>
      <c r="BP464" s="25">
        <f>IF(B6=13,IF(OR(G464=1,I464=1),0,IF(E464=D469,U464,[1]DB!BP464)),[1]DB!BP464)</f>
        <v>5</v>
      </c>
      <c r="BQ464" s="25">
        <f>IF(B6=13,IF(OR(G464=1,I464=1),0,IF(E464=D469,X464,[1]DB!BQ464)),[1]DB!BQ464)</f>
        <v>3</v>
      </c>
      <c r="BR464" s="25">
        <f>IF(B6=13,IF(OR(G464=1,I464=1),0,IF(E464=D469,AD464,[1]DB!BR464)),[1]DB!BR464)</f>
        <v>1</v>
      </c>
      <c r="BS464" s="25">
        <f>IF(B6=13,IF(OR(G464=1,I464=1),0,IF(E464=D470,R464,[1]DB!BS464)),[1]DB!BS464)</f>
        <v>8</v>
      </c>
      <c r="BT464" s="25">
        <f>IF(B6=13,IF(OR(G464=1,I464=1),0,IF(E464=D470,U464,[1]DB!BT464)),[1]DB!BT464)</f>
        <v>6</v>
      </c>
      <c r="BU464" s="25">
        <f>IF(B6=13,IF(OR(G464=1,I464=1),0,IF(E464=D470,X464,[1]DB!BU464)),[1]DB!BU464)</f>
        <v>3</v>
      </c>
      <c r="BV464" s="25">
        <f>IF(B6=13,IF(OR(G464=1,I464=1),0,IF(E464=D470,AD464,[1]DB!BV464)),[1]DB!BV464)</f>
        <v>1</v>
      </c>
      <c r="BW464" s="25">
        <f>IF(B6=13,IF(OR(G464=1,I464=1),0,IF(E464=D471,R464,[1]DB!BW464)),[1]DB!BW464)</f>
        <v>9</v>
      </c>
      <c r="BX464" s="25">
        <f>IF(B6=13,IF(OR(G464=1,I464=1),0,IF(E464=D471,U464,[1]DB!BX464)),[1]DB!BX464)</f>
        <v>8</v>
      </c>
      <c r="BY464" s="25">
        <f>IF(B6=13,IF(OR(G464=1,I464=1),0,IF(E464=D471,X464,[1]DB!BY464)),[1]DB!BY464)</f>
        <v>3</v>
      </c>
      <c r="BZ464" s="25">
        <f>IF(B6=13,IF(OR(G464=1,I464=1),0,IF(E464=D471,AD464,[1]DB!BZ464)),[1]DB!BZ464)</f>
        <v>1</v>
      </c>
      <c r="CA464" s="25">
        <f>(RANK(Y464,Y460:Y471,1)*169)+(RANK(S464,S460:S471,1)*13)+RANK(V464,V460:V471,0)</f>
        <v>1946</v>
      </c>
      <c r="CB464" s="25">
        <f>RANK(CA464,CA460:CA471,1)</f>
        <v>11</v>
      </c>
      <c r="CC464" s="25">
        <f>IF(CB464=CB460,AE464,0)+IF(CB464=CB461,AI464,0)+IF(CB464=CB462,AM464,0)+IF(CB464=CB463,AQ464,0)+IF(CB464=CB464,AU464,0)+IF(CB464=CB465,AY464,0)+IF(CB464=CB466,BC464,0)+IF(CB464=CB467,BG464,0)+IF(CB464=CB468,BK464,0)+IF(CB464=CB469,BO464,0)+IF(CB464=CB470,BS464,0)+IF(CB464=CB471,BW464,0)</f>
        <v>0</v>
      </c>
      <c r="CD464" s="25">
        <f>IF(CB464=CB460,AF464,0)+IF(CB464=CB461,AJ464,0)+IF(CB464=CB462,AN464,0)+IF(CB464=CB463,AR464,0)+IF(CB464=CB464,AV464,0)+IF(CB464=CB465,AZ464,0)+IF(CB464=CB466,BD464,0)+IF(CB464=CB467,BH464,0)+IF(CB464=CB468,BL464,0)+IF(CB464=CB469,BP464,0)+IF(CB464=CB470,BT464,0)+IF(CB464=CB471,BX464,0)</f>
        <v>0</v>
      </c>
      <c r="CE464" s="25">
        <f>IF(CB464=CB460,AG464,0)+IF(CB464=CB461,AK464,0)+IF(CB464=CB462,AO464,0)+IF(CB464=CB463,AS464,0)+IF(CB464=CB464,AW464,0)+IF(CB464=CB465,BA464,0)+IF(CB464=CB466,BE464,0)+IF(CB464=CB467,BI464,0)+IF(CB464=CB468,BM464,0)+IF(CB464=CB469,BQ464,0)+IF(CB464=CB470,BU464,0)+IF(CB464=CB471,BY464,0)</f>
        <v>0</v>
      </c>
      <c r="CF464" s="25">
        <f>(RANK(CE464,CE460:CE471,1)*169)+(RANK(CC464,CC460:CC471,1)*13)+RANK(CD464,CD460:CD471,0)</f>
        <v>183</v>
      </c>
      <c r="CG464" s="25">
        <f>CB464+(RANK(CF464,CF460:CF471,1)*0.01)</f>
        <v>11.01</v>
      </c>
      <c r="CH464" s="25">
        <f>IF(COUNTIF(CG460:CG471,CG464)=2,IF(CG464=CG460,1,0)+IF(CG464=CG461,2,0)+IF(CG464=CG462,3,0)+IF(CG464=CG463,4,0)+IF(CG464=CG464,5,0)+IF(CG464=CG465,6,0)+IF(CG464=CG466,7,0)+IF(CG464=CG467,8,0)+IF(CG464=CG468,9,0)+IF(CG464=CG469,10,0)+IF(CG464=CG470,11,0)+IF(CG464=CG471,12,0)-5,0)</f>
        <v>0</v>
      </c>
      <c r="CI464" s="25">
        <f t="shared" si="83"/>
        <v>0</v>
      </c>
      <c r="CJ464" s="25">
        <f t="shared" si="84"/>
        <v>11.01</v>
      </c>
      <c r="CK464" s="25">
        <f>(RANK(CJ464,CJ460:CJ471,1)*17850625)+(RANK(K464,K460:K471,0)*274625)+(RANK(M464,M460:M471,0)*4225)+(RANK(AC464,AC460:AC471,1)*65)+RANK(C464,C460:C471,0)</f>
        <v>196644763</v>
      </c>
      <c r="CL464" s="25">
        <f>RANK(CK464,CK460:CK471,0)</f>
        <v>2</v>
      </c>
    </row>
    <row r="465" spans="1:90" x14ac:dyDescent="0.15">
      <c r="A465" s="25" t="str">
        <f>[1]DB!A465</f>
        <v>Lund</v>
      </c>
      <c r="B465" s="25" t="str">
        <f>[1]DB!B465</f>
        <v>Lund (13)</v>
      </c>
      <c r="C465" s="25">
        <f>[1]DB!C465</f>
        <v>32</v>
      </c>
      <c r="D465" s="25">
        <f t="shared" si="80"/>
        <v>2</v>
      </c>
      <c r="E465" s="25">
        <f t="shared" si="85"/>
        <v>1</v>
      </c>
      <c r="F465" s="25">
        <f>[1]DB!G465</f>
        <v>0</v>
      </c>
      <c r="G465" s="25">
        <f>IF(B6=13,DGET(A11:K75,"Dis E",S538:S539),F465)</f>
        <v>0</v>
      </c>
      <c r="H465" s="25">
        <f>[1]DB!I465</f>
        <v>0</v>
      </c>
      <c r="I465" s="25">
        <f>IF(B6=13,DGET(A11:K75,"Udm E",S538:S539),H465)</f>
        <v>0</v>
      </c>
      <c r="J465" s="25">
        <f>[1]DB!K465</f>
        <v>0</v>
      </c>
      <c r="K465" s="25">
        <f>IF(B6=13,DGET(A11:K75,"MR E",S538:S539),J465)</f>
        <v>0</v>
      </c>
      <c r="L465" s="25">
        <f>[1]DB!M465</f>
        <v>0</v>
      </c>
      <c r="M465" s="25">
        <f>IF(B6=13,DGET(A11:K75,"Res E",S538:S539),L465)</f>
        <v>0</v>
      </c>
      <c r="N465" s="25">
        <f>[1]DB!O465</f>
        <v>9</v>
      </c>
      <c r="O465" s="25">
        <f>IF(B6=13,IF(AND(G465=0,I465=0),N465+1,0),N465)</f>
        <v>10</v>
      </c>
      <c r="P465" s="25">
        <f>[1]DB!S465</f>
        <v>61</v>
      </c>
      <c r="Q465" s="25">
        <f>IF(A465="",0,DGET(A11:AF75,"Total",S538:S539))</f>
        <v>5</v>
      </c>
      <c r="R465" s="25">
        <f>IF(A465="",0,DGET(A11:AF75,"ES N",S538:S539))</f>
        <v>5</v>
      </c>
      <c r="S465" s="25">
        <f>IF(B6=13,IF(OR(G465=1,I465=1),0,P465+R465),P465)</f>
        <v>66</v>
      </c>
      <c r="T465" s="25">
        <f>[1]DB!V465</f>
        <v>61</v>
      </c>
      <c r="U465" s="25">
        <f>IF(A465="",0,DGET(A459:Q471,"Total N",S546:S547))</f>
        <v>5</v>
      </c>
      <c r="V465" s="25">
        <f>IF(B6=13,IF(OR(G465=1,I465=1),0,T465+U465),T465)</f>
        <v>66</v>
      </c>
      <c r="W465" s="25">
        <f>[1]DB!Y465</f>
        <v>12</v>
      </c>
      <c r="X465" s="25">
        <f t="shared" si="81"/>
        <v>1</v>
      </c>
      <c r="Y465" s="25">
        <f>IF(B6=13,IF(OR(G465=1,I465=1),0,W465+X465),W465)</f>
        <v>13</v>
      </c>
      <c r="Z465" s="25">
        <f>[1]DB!AC465</f>
        <v>3</v>
      </c>
      <c r="AA465" s="25">
        <f>IF(A465="",0,DGET(A11:AF75,"BU Pl.",S538:S539))</f>
        <v>32</v>
      </c>
      <c r="AB465" s="25">
        <f t="shared" si="82"/>
        <v>2083</v>
      </c>
      <c r="AC465" s="25">
        <f>IF(B6=13,RANK(AB465,AB460:AB471,1),Z465)</f>
        <v>4</v>
      </c>
      <c r="AD465" s="25">
        <f>IF(B6=13,IF(AA465&gt;DGET(A459:AC471,"BU N",S546:S547),1,IF(AA465=DGET(A459:AC471,"BU N",S546:S547),0,-1)),0)</f>
        <v>0</v>
      </c>
      <c r="AE465" s="25">
        <f>IF(B6=13,IF(OR(G465=1,I465=1),0,IF(E465=D460,R465,[1]DB!AE465)),[1]DB!AE465)</f>
        <v>5</v>
      </c>
      <c r="AF465" s="25">
        <f>IF(B6=13,IF(OR(G465=1,I465=1),0,IF(E465=D460,U465,[1]DB!AF465)),[1]DB!AF465)</f>
        <v>5</v>
      </c>
      <c r="AG465" s="25">
        <f>IF(B6=13,IF(OR(G465=1,I465=1),0,IF(E465=D460,X465,[1]DB!AG465)),[1]DB!AG465)</f>
        <v>1</v>
      </c>
      <c r="AH465" s="25">
        <f>IF(B6=13,IF(OR(G465=1,I465=1),0,IF(E465=D460,AD465,[1]DB!AH465)),[1]DB!AH465)</f>
        <v>0</v>
      </c>
      <c r="AI465" s="25">
        <f>IF(B6=13,IF(OR(G465=1,I465=1),0,IF(E465=D461,R465,[1]DB!AI465)),[1]DB!AI465)</f>
        <v>6</v>
      </c>
      <c r="AJ465" s="25">
        <f>IF(B6=13,IF(OR(G465=1,I465=1),0,IF(E465=D461,U465,[1]DB!AJ465)),[1]DB!AJ465)</f>
        <v>8</v>
      </c>
      <c r="AK465" s="25">
        <f>IF(B6=13,IF(OR(G465=1,I465=1),0,IF(E465=D461,X465,[1]DB!AK465)),[1]DB!AK465)</f>
        <v>0</v>
      </c>
      <c r="AL465" s="25">
        <f>IF(B6=13,IF(OR(G465=1,I465=1),0,IF(E465=D461,AD465,[1]DB!AL465)),[1]DB!AL465)</f>
        <v>-1</v>
      </c>
      <c r="AM465" s="25">
        <f>IF(B6=13,IF(OR(G465=1,I465=1),0,IF(E465=D462,R465,[1]DB!AM465)),[1]DB!AM465)</f>
        <v>0</v>
      </c>
      <c r="AN465" s="25">
        <f>IF(B6=13,IF(OR(G465=1,I465=1),0,IF(E465=D462,U465,[1]DB!AN465)),[1]DB!AN465)</f>
        <v>0</v>
      </c>
      <c r="AO465" s="25">
        <f>IF(B6=13,IF(OR(G465=1,I465=1),0,IF(E465=D462,X465,[1]DB!AO465)),[1]DB!AO465)</f>
        <v>0</v>
      </c>
      <c r="AP465" s="25">
        <f>IF(B6=13,IF(OR(G465=1,I465=1),0,IF(E465=D462,AD465,[1]DB!AP465)),[1]DB!AP465)</f>
        <v>0</v>
      </c>
      <c r="AQ465" s="25">
        <f>IF(B6=13,IF(OR(G465=1,I465=1),0,IF(E465=D463,R465,[1]DB!AQ465)),[1]DB!AQ465)</f>
        <v>7</v>
      </c>
      <c r="AR465" s="25">
        <f>IF(B6=13,IF(OR(G465=1,I465=1),0,IF(E465=D463,U465,[1]DB!AR465)),[1]DB!AR465)</f>
        <v>7</v>
      </c>
      <c r="AS465" s="25">
        <f>IF(B6=13,IF(OR(G465=1,I465=1),0,IF(E465=D463,X465,[1]DB!AS465)),[1]DB!AS465)</f>
        <v>1</v>
      </c>
      <c r="AT465" s="25">
        <f>IF(B6=13,IF(OR(G465=1,I465=1),0,IF(E465=D463,AD465,[1]DB!AT465)),[1]DB!AT465)</f>
        <v>1</v>
      </c>
      <c r="AU465" s="25">
        <f>IF(B6=13,IF(OR(G465=1,I465=1),0,IF(E465=D464,R465,[1]DB!AU465)),[1]DB!AU465)</f>
        <v>6</v>
      </c>
      <c r="AV465" s="25">
        <f>IF(B6=13,IF(OR(G465=1,I465=1),0,IF(E465=D464,U465,[1]DB!AV465)),[1]DB!AV465)</f>
        <v>6</v>
      </c>
      <c r="AW465" s="25">
        <f>IF(B6=13,IF(OR(G465=1,I465=1),0,IF(E465=D464,X465,[1]DB!AW465)),[1]DB!AW465)</f>
        <v>1</v>
      </c>
      <c r="AX465" s="25">
        <f>IF(B6=13,IF(OR(G465=1,I465=1),0,IF(E465=D464,AD465,[1]DB!AX465)),[1]DB!AX465)</f>
        <v>-1</v>
      </c>
      <c r="AY465" s="25">
        <f>IF(B6=13,IF(OR(G465=1,I465=1),0,IF(E465=D465,R465,[1]DB!AY465)),[1]DB!AY465)</f>
        <v>0</v>
      </c>
      <c r="AZ465" s="25">
        <f>IF(B6=13,IF(OR(G465=1,I465=1),0,IF(E465=D465,U465,[1]DB!AZ465)),[1]DB!AZ465)</f>
        <v>0</v>
      </c>
      <c r="BA465" s="25">
        <f>IF(B6=13,IF(OR(G465=1,I465=1),0,IF(E465=D465,X465,[1]DB!BA465)),[1]DB!BA465)</f>
        <v>0</v>
      </c>
      <c r="BB465" s="25">
        <f>IF(B6=13,IF(OR(G465=1,I465=1),0,IF(E465=D465,AD465,[1]DB!BB465)),[1]DB!BB465)</f>
        <v>0</v>
      </c>
      <c r="BC465" s="25">
        <f>IF(B6=13,IF(OR(G465=1,I465=1),0,IF(E465=D466,R465,[1]DB!BC465)),[1]DB!BC465)</f>
        <v>9</v>
      </c>
      <c r="BD465" s="25">
        <f>IF(B6=13,IF(OR(G465=1,I465=1),0,IF(E465=D466,U465,[1]DB!BD465)),[1]DB!BD465)</f>
        <v>7</v>
      </c>
      <c r="BE465" s="25">
        <f>IF(B6=13,IF(OR(G465=1,I465=1),0,IF(E465=D466,X465,[1]DB!BE465)),[1]DB!BE465)</f>
        <v>3</v>
      </c>
      <c r="BF465" s="25">
        <f>IF(B6=13,IF(OR(G465=1,I465=1),0,IF(E465=D466,AD465,[1]DB!BF465)),[1]DB!BF465)</f>
        <v>1</v>
      </c>
      <c r="BG465" s="25">
        <f>IF(B6=13,IF(OR(G465=1,I465=1),0,IF(E465=D467,R465,[1]DB!BG465)),[1]DB!BG465)</f>
        <v>7</v>
      </c>
      <c r="BH465" s="25">
        <f>IF(B6=13,IF(OR(G465=1,I465=1),0,IF(E465=D467,U465,[1]DB!BH465)),[1]DB!BH465)</f>
        <v>7</v>
      </c>
      <c r="BI465" s="25">
        <f>IF(B6=13,IF(OR(G465=1,I465=1),0,IF(E465=D467,X465,[1]DB!BI465)),[1]DB!BI465)</f>
        <v>1</v>
      </c>
      <c r="BJ465" s="25">
        <f>IF(B6=13,IF(OR(G465=1,I465=1),0,IF(E465=D467,AD465,[1]DB!BJ465)),[1]DB!BJ465)</f>
        <v>-1</v>
      </c>
      <c r="BK465" s="25">
        <f>IF(B6=13,IF(OR(G465=1,I465=1),0,IF(E465=D468,R465,[1]DB!BK465)),[1]DB!BK465)</f>
        <v>4</v>
      </c>
      <c r="BL465" s="25">
        <f>IF(B6=13,IF(OR(G465=1,I465=1),0,IF(E465=D468,U465,[1]DB!BL465)),[1]DB!BL465)</f>
        <v>5</v>
      </c>
      <c r="BM465" s="25">
        <f>IF(B6=13,IF(OR(G465=1,I465=1),0,IF(E465=D468,X465,[1]DB!BM465)),[1]DB!BM465)</f>
        <v>0</v>
      </c>
      <c r="BN465" s="25">
        <f>IF(B6=13,IF(OR(G465=1,I465=1),0,IF(E465=D468,AD465,[1]DB!BN465)),[1]DB!BN465)</f>
        <v>-1</v>
      </c>
      <c r="BO465" s="25">
        <f>IF(B6=13,IF(OR(G465=1,I465=1),0,IF(E465=D469,R465,[1]DB!BO465)),[1]DB!BO465)</f>
        <v>8</v>
      </c>
      <c r="BP465" s="25">
        <f>IF(B6=13,IF(OR(G465=1,I465=1),0,IF(E465=D469,U465,[1]DB!BP465)),[1]DB!BP465)</f>
        <v>9</v>
      </c>
      <c r="BQ465" s="25">
        <f>IF(B6=13,IF(OR(G465=1,I465=1),0,IF(E465=D469,X465,[1]DB!BQ465)),[1]DB!BQ465)</f>
        <v>0</v>
      </c>
      <c r="BR465" s="25">
        <f>IF(B6=13,IF(OR(G465=1,I465=1),0,IF(E465=D469,AD465,[1]DB!BR465)),[1]DB!BR465)</f>
        <v>-1</v>
      </c>
      <c r="BS465" s="25">
        <f>IF(B6=13,IF(OR(G465=1,I465=1),0,IF(E465=D470,R465,[1]DB!BS465)),[1]DB!BS465)</f>
        <v>8</v>
      </c>
      <c r="BT465" s="25">
        <f>IF(B6=13,IF(OR(G465=1,I465=1),0,IF(E465=D470,U465,[1]DB!BT465)),[1]DB!BT465)</f>
        <v>7</v>
      </c>
      <c r="BU465" s="25">
        <f>IF(B6=13,IF(OR(G465=1,I465=1),0,IF(E465=D470,X465,[1]DB!BU465)),[1]DB!BU465)</f>
        <v>3</v>
      </c>
      <c r="BV465" s="25">
        <f>IF(B6=13,IF(OR(G465=1,I465=1),0,IF(E465=D470,AD465,[1]DB!BV465)),[1]DB!BV465)</f>
        <v>1</v>
      </c>
      <c r="BW465" s="25">
        <f>IF(B6=13,IF(OR(G465=1,I465=1),0,IF(E465=D471,R465,[1]DB!BW465)),[1]DB!BW465)</f>
        <v>6</v>
      </c>
      <c r="BX465" s="25">
        <f>IF(B6=13,IF(OR(G465=1,I465=1),0,IF(E465=D471,U465,[1]DB!BX465)),[1]DB!BX465)</f>
        <v>5</v>
      </c>
      <c r="BY465" s="25">
        <f>IF(B6=13,IF(OR(G465=1,I465=1),0,IF(E465=D471,X465,[1]DB!BY465)),[1]DB!BY465)</f>
        <v>3</v>
      </c>
      <c r="BZ465" s="25">
        <f>IF(B6=13,IF(OR(G465=1,I465=1),0,IF(E465=D471,AD465,[1]DB!BZ465)),[1]DB!BZ465)</f>
        <v>1</v>
      </c>
      <c r="CA465" s="25">
        <f>(RANK(Y465,Y460:Y471,1)*169)+(RANK(S465,S460:S471,1)*13)+RANK(V465,V460:V471,0)</f>
        <v>748</v>
      </c>
      <c r="CB465" s="25">
        <f>RANK(CA465,CA460:CA471,1)</f>
        <v>5</v>
      </c>
      <c r="CC465" s="25">
        <f>IF(CB465=CB460,AE465,0)+IF(CB465=CB461,AI465,0)+IF(CB465=CB462,AM465,0)+IF(CB465=CB463,AQ465,0)+IF(CB465=CB464,AU465,0)+IF(CB465=CB465,AY465,0)+IF(CB465=CB466,BC465,0)+IF(CB465=CB467,BG465,0)+IF(CB465=CB468,BK465,0)+IF(CB465=CB469,BO465,0)+IF(CB465=CB470,BS465,0)+IF(CB465=CB471,BW465,0)</f>
        <v>0</v>
      </c>
      <c r="CD465" s="25">
        <f>IF(CB465=CB460,AF465,0)+IF(CB465=CB461,AJ465,0)+IF(CB465=CB462,AN465,0)+IF(CB465=CB463,AR465,0)+IF(CB465=CB464,AV465,0)+IF(CB465=CB465,AZ465,0)+IF(CB465=CB466,BD465,0)+IF(CB465=CB467,BH465,0)+IF(CB465=CB468,BL465,0)+IF(CB465=CB469,BP465,0)+IF(CB465=CB470,BT465,0)+IF(CB465=CB471,BX465,0)</f>
        <v>0</v>
      </c>
      <c r="CE465" s="25">
        <f>IF(CB465=CB460,AG465,0)+IF(CB465=CB461,AK465,0)+IF(CB465=CB462,AO465,0)+IF(CB465=CB463,AS465,0)+IF(CB465=CB464,AW465,0)+IF(CB465=CB465,BA465,0)+IF(CB465=CB466,BE465,0)+IF(CB465=CB467,BI465,0)+IF(CB465=CB468,BM465,0)+IF(CB465=CB469,BQ465,0)+IF(CB465=CB470,BU465,0)+IF(CB465=CB471,BY465,0)</f>
        <v>0</v>
      </c>
      <c r="CF465" s="25">
        <f>(RANK(CE465,CE460:CE471,1)*169)+(RANK(CC465,CC460:CC471,1)*13)+RANK(CD465,CD460:CD471,0)</f>
        <v>183</v>
      </c>
      <c r="CG465" s="25">
        <f>CB465+(RANK(CF465,CF460:CF471,1)*0.01)</f>
        <v>5.01</v>
      </c>
      <c r="CH465" s="25">
        <f>IF(COUNTIF(CG460:CG471,CG465)=2,IF(CG465=CG460,1,0)+IF(CG465=CG461,2,0)+IF(CG465=CG462,3,0)+IF(CG465=CG463,4,0)+IF(CG465=CG464,5,0)+IF(CG465=CG465,6,0)+IF(CG465=CG466,7,0)+IF(CG465=CG467,8,0)+IF(CG465=CG468,9,0)+IF(CG465=CG469,10,0)+IF(CG465=CG470,11,0)+IF(CG465=CG471,12,0)-6,0)</f>
        <v>0</v>
      </c>
      <c r="CI465" s="25">
        <f t="shared" si="83"/>
        <v>0</v>
      </c>
      <c r="CJ465" s="25">
        <f t="shared" si="84"/>
        <v>5.01</v>
      </c>
      <c r="CK465" s="25">
        <f>(RANK(CJ465,CJ460:CJ471,1)*17850625)+(RANK(K465,K460:K471,0)*274625)+(RANK(M465,M460:M471,0)*4225)+(RANK(AC465,AC460:AC471,1)*65)+RANK(C465,C460:C471,0)</f>
        <v>89540689</v>
      </c>
      <c r="CL465" s="25">
        <f>RANK(CK465,CK460:CK471,0)</f>
        <v>8</v>
      </c>
    </row>
    <row r="466" spans="1:90" x14ac:dyDescent="0.15">
      <c r="A466" s="25" t="str">
        <f>[1]DB!A466</f>
        <v>Hede</v>
      </c>
      <c r="B466" s="25" t="str">
        <f>[1]DB!B466</f>
        <v>Hede (13)</v>
      </c>
      <c r="C466" s="25">
        <f>[1]DB!C466</f>
        <v>18</v>
      </c>
      <c r="D466" s="25">
        <f t="shared" si="80"/>
        <v>7</v>
      </c>
      <c r="E466" s="25">
        <f t="shared" si="85"/>
        <v>8</v>
      </c>
      <c r="F466" s="25">
        <f>[1]DB!G466</f>
        <v>0</v>
      </c>
      <c r="G466" s="25">
        <f>IF(B6=13,DGET(A11:K75,"Dis E",T538:T539),F466)</f>
        <v>0</v>
      </c>
      <c r="H466" s="25">
        <f>[1]DB!I466</f>
        <v>0</v>
      </c>
      <c r="I466" s="25">
        <f>IF(B6=13,DGET(A11:K75,"Udm E",T538:T539),H466)</f>
        <v>0</v>
      </c>
      <c r="J466" s="25">
        <f>[1]DB!K466</f>
        <v>0</v>
      </c>
      <c r="K466" s="25">
        <f>IF(B6=13,DGET(A11:K75,"MR E",T538:T539),J466)</f>
        <v>0</v>
      </c>
      <c r="L466" s="25">
        <f>[1]DB!M466</f>
        <v>1</v>
      </c>
      <c r="M466" s="25">
        <f>IF(B6=13,DGET(A11:K75,"Res E",T538:T539),L466)</f>
        <v>1</v>
      </c>
      <c r="N466" s="25">
        <f>[1]DB!O466</f>
        <v>9</v>
      </c>
      <c r="O466" s="25">
        <f>IF(B6=13,IF(AND(G466=0,I466=0),N466+1,0),N466)</f>
        <v>10</v>
      </c>
      <c r="P466" s="25">
        <f>[1]DB!S466</f>
        <v>58</v>
      </c>
      <c r="Q466" s="25">
        <f>IF(A466="",0,DGET(A11:AF75,"Total",T538:T539))</f>
        <v>5</v>
      </c>
      <c r="R466" s="25">
        <f>IF(A466="",0,DGET(A11:AF75,"ES N",T538:T539))</f>
        <v>5</v>
      </c>
      <c r="S466" s="25">
        <f>IF(B6=13,IF(OR(G466=1,I466=1),0,P466+R466),P466)</f>
        <v>63</v>
      </c>
      <c r="T466" s="25">
        <f>[1]DB!V466</f>
        <v>64</v>
      </c>
      <c r="U466" s="25">
        <f>IF(A466="",0,DGET(A459:Q471,"Total N",T546:T547))</f>
        <v>5</v>
      </c>
      <c r="V466" s="25">
        <f>IF(B6=13,IF(OR(G466=1,I466=1),0,T466+U466),T466)</f>
        <v>69</v>
      </c>
      <c r="W466" s="25">
        <f>[1]DB!Y466</f>
        <v>5</v>
      </c>
      <c r="X466" s="25">
        <f t="shared" si="81"/>
        <v>1</v>
      </c>
      <c r="Y466" s="25">
        <f>IF(B6=13,IF(OR(G466=1,I466=1),0,W466+X466),W466)</f>
        <v>6</v>
      </c>
      <c r="Z466" s="25">
        <f>[1]DB!AC466</f>
        <v>6</v>
      </c>
      <c r="AA466" s="25">
        <f>IF(A466="",0,DGET(A11:AF75,"BU Pl.",T538:T539))</f>
        <v>32</v>
      </c>
      <c r="AB466" s="25">
        <f t="shared" si="82"/>
        <v>2086</v>
      </c>
      <c r="AC466" s="25">
        <f>IF(B6=13,RANK(AB466,AB460:AB471,1),Z466)</f>
        <v>6</v>
      </c>
      <c r="AD466" s="25">
        <f>IF(B6=13,IF(AA466&gt;DGET(A459:AC471,"BU N",T546:T547),1,IF(AA466=DGET(A459:AC471,"BU N",T546:T547),0,-1)),0)</f>
        <v>1</v>
      </c>
      <c r="AE466" s="25">
        <f>IF(B6=13,IF(OR(G466=1,I466=1),0,IF(E466=D460,R466,[1]DB!AE466)),[1]DB!AE466)</f>
        <v>7</v>
      </c>
      <c r="AF466" s="25">
        <f>IF(B6=13,IF(OR(G466=1,I466=1),0,IF(E466=D460,U466,[1]DB!AF466)),[1]DB!AF466)</f>
        <v>8</v>
      </c>
      <c r="AG466" s="25">
        <f>IF(B6=13,IF(OR(G466=1,I466=1),0,IF(E466=D460,X466,[1]DB!AG466)),[1]DB!AG466)</f>
        <v>0</v>
      </c>
      <c r="AH466" s="25">
        <f>IF(B6=13,IF(OR(G466=1,I466=1),0,IF(E466=D460,AD466,[1]DB!AH466)),[1]DB!AH466)</f>
        <v>-1</v>
      </c>
      <c r="AI466" s="25">
        <f>IF(B6=13,IF(OR(G466=1,I466=1),0,IF(E466=D461,R466,[1]DB!AI466)),[1]DB!AI466)</f>
        <v>7</v>
      </c>
      <c r="AJ466" s="25">
        <f>IF(B6=13,IF(OR(G466=1,I466=1),0,IF(E466=D461,U466,[1]DB!AJ466)),[1]DB!AJ466)</f>
        <v>7</v>
      </c>
      <c r="AK466" s="25">
        <f>IF(B6=13,IF(OR(G466=1,I466=1),0,IF(E466=D461,X466,[1]DB!AK466)),[1]DB!AK466)</f>
        <v>1</v>
      </c>
      <c r="AL466" s="25">
        <f>IF(B6=13,IF(OR(G466=1,I466=1),0,IF(E466=D461,AD466,[1]DB!AL466)),[1]DB!AL466)</f>
        <v>-1</v>
      </c>
      <c r="AM466" s="25">
        <f>IF(B6=13,IF(OR(G466=1,I466=1),0,IF(E466=D462,R466,[1]DB!AM466)),[1]DB!AM466)</f>
        <v>6</v>
      </c>
      <c r="AN466" s="25">
        <f>IF(B6=13,IF(OR(G466=1,I466=1),0,IF(E466=D462,U466,[1]DB!AN466)),[1]DB!AN466)</f>
        <v>6</v>
      </c>
      <c r="AO466" s="25">
        <f>IF(B6=13,IF(OR(G466=1,I466=1),0,IF(E466=D462,X466,[1]DB!AO466)),[1]DB!AO466)</f>
        <v>1</v>
      </c>
      <c r="AP466" s="25">
        <f>IF(B6=13,IF(OR(G466=1,I466=1),0,IF(E466=D462,AD466,[1]DB!AP466)),[1]DB!AP466)</f>
        <v>1</v>
      </c>
      <c r="AQ466" s="25">
        <f>IF(B6=13,IF(OR(G466=1,I466=1),0,IF(E466=D463,R466,[1]DB!AQ466)),[1]DB!AQ466)</f>
        <v>4</v>
      </c>
      <c r="AR466" s="25">
        <f>IF(B6=13,IF(OR(G466=1,I466=1),0,IF(E466=D463,U466,[1]DB!AR466)),[1]DB!AR466)</f>
        <v>6</v>
      </c>
      <c r="AS466" s="25">
        <f>IF(B6=13,IF(OR(G466=1,I466=1),0,IF(E466=D463,X466,[1]DB!AS466)),[1]DB!AS466)</f>
        <v>0</v>
      </c>
      <c r="AT466" s="25">
        <f>IF(B6=13,IF(OR(G466=1,I466=1),0,IF(E466=D463,AD466,[1]DB!AT466)),[1]DB!AT466)</f>
        <v>-1</v>
      </c>
      <c r="AU466" s="25">
        <f>IF(B6=13,IF(OR(G466=1,I466=1),0,IF(E466=D464,R466,[1]DB!AU466)),[1]DB!AU466)</f>
        <v>7</v>
      </c>
      <c r="AV466" s="25">
        <f>IF(B6=13,IF(OR(G466=1,I466=1),0,IF(E466=D464,U466,[1]DB!AV466)),[1]DB!AV466)</f>
        <v>7</v>
      </c>
      <c r="AW466" s="25">
        <f>IF(B6=13,IF(OR(G466=1,I466=1),0,IF(E466=D464,X466,[1]DB!AW466)),[1]DB!AW466)</f>
        <v>1</v>
      </c>
      <c r="AX466" s="25">
        <f>IF(B6=13,IF(OR(G466=1,I466=1),0,IF(E466=D464,AD466,[1]DB!AX466)),[1]DB!AX466)</f>
        <v>1</v>
      </c>
      <c r="AY466" s="25">
        <f>IF(B6=13,IF(OR(G466=1,I466=1),0,IF(E466=D465,R466,[1]DB!AY466)),[1]DB!AY466)</f>
        <v>7</v>
      </c>
      <c r="AZ466" s="25">
        <f>IF(B6=13,IF(OR(G466=1,I466=1),0,IF(E466=D465,U466,[1]DB!AZ466)),[1]DB!AZ466)</f>
        <v>9</v>
      </c>
      <c r="BA466" s="25">
        <f>IF(B6=13,IF(OR(G466=1,I466=1),0,IF(E466=D465,X466,[1]DB!BA466)),[1]DB!BA466)</f>
        <v>0</v>
      </c>
      <c r="BB466" s="25">
        <f>IF(B6=13,IF(OR(G466=1,I466=1),0,IF(E466=D465,AD466,[1]DB!BB466)),[1]DB!BB466)</f>
        <v>-1</v>
      </c>
      <c r="BC466" s="25">
        <f>IF(B6=13,IF(OR(G466=1,I466=1),0,IF(E466=D466,R466,[1]DB!BC466)),[1]DB!BC466)</f>
        <v>0</v>
      </c>
      <c r="BD466" s="25">
        <f>IF(B6=13,IF(OR(G466=1,I466=1),0,IF(E466=D466,U466,[1]DB!BD466)),[1]DB!BD466)</f>
        <v>0</v>
      </c>
      <c r="BE466" s="25">
        <f>IF(B6=13,IF(OR(G466=1,I466=1),0,IF(E466=D466,X466,[1]DB!BE466)),[1]DB!BE466)</f>
        <v>0</v>
      </c>
      <c r="BF466" s="25">
        <f>IF(B6=13,IF(OR(G466=1,I466=1),0,IF(E466=D466,AD466,[1]DB!BF466)),[1]DB!BF466)</f>
        <v>0</v>
      </c>
      <c r="BG466" s="25">
        <f>IF(B6=13,IF(OR(G466=1,I466=1),0,IF(E466=D467,R466,[1]DB!BG466)),[1]DB!BG466)</f>
        <v>5</v>
      </c>
      <c r="BH466" s="25">
        <f>IF(B6=13,IF(OR(G466=1,I466=1),0,IF(E466=D467,U466,[1]DB!BH466)),[1]DB!BH466)</f>
        <v>6</v>
      </c>
      <c r="BI466" s="25">
        <f>IF(B6=13,IF(OR(G466=1,I466=1),0,IF(E466=D467,X466,[1]DB!BI466)),[1]DB!BI466)</f>
        <v>0</v>
      </c>
      <c r="BJ466" s="25">
        <f>IF(B6=13,IF(OR(G466=1,I466=1),0,IF(E466=D467,AD466,[1]DB!BJ466)),[1]DB!BJ466)</f>
        <v>-1</v>
      </c>
      <c r="BK466" s="25">
        <f>IF(B6=13,IF(OR(G466=1,I466=1),0,IF(E466=D468,R466,[1]DB!BK466)),[1]DB!BK466)</f>
        <v>7</v>
      </c>
      <c r="BL466" s="25">
        <f>IF(B6=13,IF(OR(G466=1,I466=1),0,IF(E466=D468,U466,[1]DB!BL466)),[1]DB!BL466)</f>
        <v>7</v>
      </c>
      <c r="BM466" s="25">
        <f>IF(B6=13,IF(OR(G466=1,I466=1),0,IF(E466=D468,X466,[1]DB!BM466)),[1]DB!BM466)</f>
        <v>1</v>
      </c>
      <c r="BN466" s="25">
        <f>IF(B6=13,IF(OR(G466=1,I466=1),0,IF(E466=D468,AD466,[1]DB!BN466)),[1]DB!BN466)</f>
        <v>1</v>
      </c>
      <c r="BO466" s="25">
        <f>IF(B6=13,IF(OR(G466=1,I466=1),0,IF(E466=D469,R466,[1]DB!BO466)),[1]DB!BO466)</f>
        <v>0</v>
      </c>
      <c r="BP466" s="25">
        <f>IF(B6=13,IF(OR(G466=1,I466=1),0,IF(E466=D469,U466,[1]DB!BP466)),[1]DB!BP466)</f>
        <v>0</v>
      </c>
      <c r="BQ466" s="25">
        <f>IF(B6=13,IF(OR(G466=1,I466=1),0,IF(E466=D469,X466,[1]DB!BQ466)),[1]DB!BQ466)</f>
        <v>0</v>
      </c>
      <c r="BR466" s="25">
        <f>IF(B6=13,IF(OR(G466=1,I466=1),0,IF(E466=D469,AD466,[1]DB!BR466)),[1]DB!BR466)</f>
        <v>0</v>
      </c>
      <c r="BS466" s="25">
        <f>IF(B6=13,IF(OR(G466=1,I466=1),0,IF(E466=D470,R466,[1]DB!BS466)),[1]DB!BS466)</f>
        <v>8</v>
      </c>
      <c r="BT466" s="25">
        <f>IF(B6=13,IF(OR(G466=1,I466=1),0,IF(E466=D470,U466,[1]DB!BT466)),[1]DB!BT466)</f>
        <v>8</v>
      </c>
      <c r="BU466" s="25">
        <f>IF(B6=13,IF(OR(G466=1,I466=1),0,IF(E466=D470,X466,[1]DB!BU466)),[1]DB!BU466)</f>
        <v>1</v>
      </c>
      <c r="BV466" s="25">
        <f>IF(B6=13,IF(OR(G466=1,I466=1),0,IF(E466=D470,AD466,[1]DB!BV466)),[1]DB!BV466)</f>
        <v>-1</v>
      </c>
      <c r="BW466" s="25">
        <f>IF(B6=13,IF(OR(G466=1,I466=1),0,IF(E466=D471,R466,[1]DB!BW466)),[1]DB!BW466)</f>
        <v>5</v>
      </c>
      <c r="BX466" s="25">
        <f>IF(B6=13,IF(OR(G466=1,I466=1),0,IF(E466=D471,U466,[1]DB!BX466)),[1]DB!BX466)</f>
        <v>5</v>
      </c>
      <c r="BY466" s="25">
        <f>IF(B6=13,IF(OR(G466=1,I466=1),0,IF(E466=D471,X466,[1]DB!BY466)),[1]DB!BY466)</f>
        <v>1</v>
      </c>
      <c r="BZ466" s="25">
        <f>IF(B6=13,IF(OR(G466=1,I466=1),0,IF(E466=D471,AD466,[1]DB!BZ466)),[1]DB!BZ466)</f>
        <v>1</v>
      </c>
      <c r="CA466" s="25">
        <f>(RANK(Y466,Y460:Y471,1)*169)+(RANK(S466,S460:S471,1)*13)+RANK(V466,V460:V471,0)</f>
        <v>391</v>
      </c>
      <c r="CB466" s="25">
        <f>RANK(CA466,CA460:CA471,1)</f>
        <v>3</v>
      </c>
      <c r="CC466" s="25">
        <f>IF(CB466=CB460,AE466,0)+IF(CB466=CB461,AI466,0)+IF(CB466=CB462,AM466,0)+IF(CB466=CB463,AQ466,0)+IF(CB466=CB464,AU466,0)+IF(CB466=CB465,AY466,0)+IF(CB466=CB466,BC466,0)+IF(CB466=CB467,BG466,0)+IF(CB466=CB468,BK466,0)+IF(CB466=CB469,BO466,0)+IF(CB466=CB470,BS466,0)+IF(CB466=CB471,BW466,0)</f>
        <v>0</v>
      </c>
      <c r="CD466" s="25">
        <f>IF(CB466=CB460,AF466,0)+IF(CB466=CB461,AJ466,0)+IF(CB466=CB462,AN466,0)+IF(CB466=CB463,AR466,0)+IF(CB466=CB464,AV466,0)+IF(CB466=CB465,AZ466,0)+IF(CB466=CB466,BD466,0)+IF(CB466=CB467,BH466,0)+IF(CB466=CB468,BL466,0)+IF(CB466=CB469,BP466,0)+IF(CB466=CB470,BT466,0)+IF(CB466=CB471,BX466,0)</f>
        <v>0</v>
      </c>
      <c r="CE466" s="25">
        <f>IF(CB466=CB460,AG466,0)+IF(CB466=CB461,AK466,0)+IF(CB466=CB462,AO466,0)+IF(CB466=CB463,AS466,0)+IF(CB466=CB464,AW466,0)+IF(CB466=CB465,BA466,0)+IF(CB466=CB466,BE466,0)+IF(CB466=CB467,BI466,0)+IF(CB466=CB468,BM466,0)+IF(CB466=CB469,BQ466,0)+IF(CB466=CB470,BU466,0)+IF(CB466=CB471,BY466,0)</f>
        <v>0</v>
      </c>
      <c r="CF466" s="25">
        <f>(RANK(CE466,CE460:CE471,1)*169)+(RANK(CC466,CC460:CC471,1)*13)+RANK(CD466,CD460:CD471,0)</f>
        <v>183</v>
      </c>
      <c r="CG466" s="25">
        <f>CB466+(RANK(CF466,CF460:CF471,1)*0.01)</f>
        <v>3.01</v>
      </c>
      <c r="CH466" s="25">
        <f>IF(COUNTIF(CG460:CG471,CG466)=2,IF(CG466=CG460,1,0)+IF(CG466=CG461,2,0)+IF(CG466=CG462,3,0)+IF(CG466=CG463,4,0)+IF(CG466=CG464,5,0)+IF(CG466=CG465,6,0)+IF(CG466=CG466,7,0)+IF(CG466=CG467,8,0)+IF(CG466=CG468,9,0)+IF(CG466=CG469,10,0)+IF(CG466=CG470,11,0)+IF(CG466=CG471,12,0)-7,0)</f>
        <v>0</v>
      </c>
      <c r="CI466" s="25">
        <f t="shared" si="83"/>
        <v>0</v>
      </c>
      <c r="CJ466" s="25">
        <f t="shared" si="84"/>
        <v>3.01</v>
      </c>
      <c r="CK466" s="25">
        <f>(RANK(CJ466,CJ460:CJ471,1)*17850625)+(RANK(K466,K460:K471,0)*274625)+(RANK(M466,M460:M471,0)*4225)+(RANK(AC466,AC460:AC471,1)*65)+RANK(C466,C460:C471,0)</f>
        <v>53831124</v>
      </c>
      <c r="CL466" s="25">
        <f>RANK(CK466,CK460:CK471,0)</f>
        <v>10</v>
      </c>
    </row>
    <row r="467" spans="1:90" x14ac:dyDescent="0.15">
      <c r="A467" s="25" t="str">
        <f>[1]DB!A467</f>
        <v>Forest</v>
      </c>
      <c r="B467" s="25" t="str">
        <f>[1]DB!B467</f>
        <v>Forest (13)</v>
      </c>
      <c r="C467" s="25">
        <f>[1]DB!C467</f>
        <v>12</v>
      </c>
      <c r="D467" s="25">
        <f t="shared" si="80"/>
        <v>4</v>
      </c>
      <c r="E467" s="25">
        <f t="shared" si="85"/>
        <v>3</v>
      </c>
      <c r="F467" s="25">
        <f>[1]DB!G467</f>
        <v>0</v>
      </c>
      <c r="G467" s="25">
        <f>IF(B6=13,DGET(A11:K75,"Dis E",U538:U539),F467)</f>
        <v>0</v>
      </c>
      <c r="H467" s="25">
        <f>[1]DB!I467</f>
        <v>0</v>
      </c>
      <c r="I467" s="25">
        <f>IF(B6=13,DGET(A11:K75,"Udm E",U538:U539),H467)</f>
        <v>0</v>
      </c>
      <c r="J467" s="25">
        <f>[1]DB!K467</f>
        <v>0</v>
      </c>
      <c r="K467" s="25">
        <f>IF(B6=13,DGET(A11:K75,"MR E",U538:U539),J467)</f>
        <v>0</v>
      </c>
      <c r="L467" s="25">
        <f>[1]DB!M467</f>
        <v>0</v>
      </c>
      <c r="M467" s="25">
        <f>IF(B6=13,DGET(A11:K75,"Res E",U538:U539),L467)</f>
        <v>0</v>
      </c>
      <c r="N467" s="25">
        <f>[1]DB!O467</f>
        <v>9</v>
      </c>
      <c r="O467" s="25">
        <f>IF(B6=13,IF(AND(G467=0,I467=0),N467+1,0),N467)</f>
        <v>10</v>
      </c>
      <c r="P467" s="25">
        <f>[1]DB!S467</f>
        <v>64</v>
      </c>
      <c r="Q467" s="25">
        <f>IF(A467="",0,DGET(A11:AF75,"Total",U538:U539))</f>
        <v>5</v>
      </c>
      <c r="R467" s="25">
        <f>IF(A467="",0,DGET(A11:AF75,"ES N",U538:U539))</f>
        <v>5</v>
      </c>
      <c r="S467" s="25">
        <f>IF(B6=13,IF(OR(G467=1,I467=1),0,P467+R467),P467)</f>
        <v>69</v>
      </c>
      <c r="T467" s="25">
        <f>[1]DB!V467</f>
        <v>63</v>
      </c>
      <c r="U467" s="25">
        <f>IF(A467="",0,DGET(A459:Q471,"Total N",U546:U547))</f>
        <v>6</v>
      </c>
      <c r="V467" s="25">
        <f>IF(B6=13,IF(OR(G467=1,I467=1),0,T467+U467),T467)</f>
        <v>69</v>
      </c>
      <c r="W467" s="25">
        <f>[1]DB!Y467</f>
        <v>13</v>
      </c>
      <c r="X467" s="25">
        <f t="shared" si="81"/>
        <v>0</v>
      </c>
      <c r="Y467" s="25">
        <f>IF(B6=13,IF(OR(G467=1,I467=1),0,W467+X467),W467)</f>
        <v>13</v>
      </c>
      <c r="Z467" s="25">
        <f>[1]DB!AC467</f>
        <v>12</v>
      </c>
      <c r="AA467" s="25">
        <f>IF(A467="",0,DGET(A11:AF75,"BU Pl.",U538:U539))</f>
        <v>32</v>
      </c>
      <c r="AB467" s="25">
        <f t="shared" si="82"/>
        <v>2092</v>
      </c>
      <c r="AC467" s="25">
        <f>IF(B6=13,RANK(AB467,AB460:AB471,1),Z467)</f>
        <v>8</v>
      </c>
      <c r="AD467" s="25">
        <f>IF(B6=13,IF(AA467&gt;DGET(A459:AC471,"BU N",U546:U547),1,IF(AA467=DGET(A459:AC471,"BU N",U546:U547),0,-1)),0)</f>
        <v>-1</v>
      </c>
      <c r="AE467" s="25">
        <f>IF(B6=13,IF(OR(G467=1,I467=1),0,IF(E467=D460,R467,[1]DB!AE467)),[1]DB!AE467)</f>
        <v>9</v>
      </c>
      <c r="AF467" s="25">
        <f>IF(B6=13,IF(OR(G467=1,I467=1),0,IF(E467=D460,U467,[1]DB!AF467)),[1]DB!AF467)</f>
        <v>8</v>
      </c>
      <c r="AG467" s="25">
        <f>IF(B6=13,IF(OR(G467=1,I467=1),0,IF(E467=D460,X467,[1]DB!AG467)),[1]DB!AG467)</f>
        <v>3</v>
      </c>
      <c r="AH467" s="25">
        <f>IF(B6=13,IF(OR(G467=1,I467=1),0,IF(E467=D460,AD467,[1]DB!AH467)),[1]DB!AH467)</f>
        <v>1</v>
      </c>
      <c r="AI467" s="25">
        <f>IF(B6=13,IF(OR(G467=1,I467=1),0,IF(E467=D461,R467,[1]DB!AI467)),[1]DB!AI467)</f>
        <v>6</v>
      </c>
      <c r="AJ467" s="25">
        <f>IF(B6=13,IF(OR(G467=1,I467=1),0,IF(E467=D461,U467,[1]DB!AJ467)),[1]DB!AJ467)</f>
        <v>7</v>
      </c>
      <c r="AK467" s="25">
        <f>IF(B6=13,IF(OR(G467=1,I467=1),0,IF(E467=D461,X467,[1]DB!AK467)),[1]DB!AK467)</f>
        <v>0</v>
      </c>
      <c r="AL467" s="25">
        <f>IF(B6=13,IF(OR(G467=1,I467=1),0,IF(E467=D461,AD467,[1]DB!AL467)),[1]DB!AL467)</f>
        <v>-1</v>
      </c>
      <c r="AM467" s="25">
        <f>IF(B6=13,IF(OR(G467=1,I467=1),0,IF(E467=D462,R467,[1]DB!AM467)),[1]DB!AM467)</f>
        <v>5</v>
      </c>
      <c r="AN467" s="25">
        <f>IF(B6=13,IF(OR(G467=1,I467=1),0,IF(E467=D462,U467,[1]DB!AN467)),[1]DB!AN467)</f>
        <v>6</v>
      </c>
      <c r="AO467" s="25">
        <f>IF(B6=13,IF(OR(G467=1,I467=1),0,IF(E467=D462,X467,[1]DB!AO467)),[1]DB!AO467)</f>
        <v>0</v>
      </c>
      <c r="AP467" s="25">
        <f>IF(B6=13,IF(OR(G467=1,I467=1),0,IF(E467=D462,AD467,[1]DB!AP467)),[1]DB!AP467)</f>
        <v>-1</v>
      </c>
      <c r="AQ467" s="25">
        <f>IF(B6=13,IF(OR(G467=1,I467=1),0,IF(E467=D463,R467,[1]DB!AQ467)),[1]DB!AQ467)</f>
        <v>8</v>
      </c>
      <c r="AR467" s="25">
        <f>IF(B6=13,IF(OR(G467=1,I467=1),0,IF(E467=D463,U467,[1]DB!AR467)),[1]DB!AR467)</f>
        <v>8</v>
      </c>
      <c r="AS467" s="25">
        <f>IF(B6=13,IF(OR(G467=1,I467=1),0,IF(E467=D463,X467,[1]DB!AS467)),[1]DB!AS467)</f>
        <v>1</v>
      </c>
      <c r="AT467" s="25">
        <f>IF(B6=13,IF(OR(G467=1,I467=1),0,IF(E467=D463,AD467,[1]DB!AT467)),[1]DB!AT467)</f>
        <v>0</v>
      </c>
      <c r="AU467" s="25">
        <f>IF(B6=13,IF(OR(G467=1,I467=1),0,IF(E467=D464,R467,[1]DB!AU467)),[1]DB!AU467)</f>
        <v>0</v>
      </c>
      <c r="AV467" s="25">
        <f>IF(B6=13,IF(OR(G467=1,I467=1),0,IF(E467=D464,U467,[1]DB!AV467)),[1]DB!AV467)</f>
        <v>0</v>
      </c>
      <c r="AW467" s="25">
        <f>IF(B6=13,IF(OR(G467=1,I467=1),0,IF(E467=D464,X467,[1]DB!AW467)),[1]DB!AW467)</f>
        <v>0</v>
      </c>
      <c r="AX467" s="25">
        <f>IF(B6=13,IF(OR(G467=1,I467=1),0,IF(E467=D464,AD467,[1]DB!AX467)),[1]DB!AX467)</f>
        <v>0</v>
      </c>
      <c r="AY467" s="25">
        <f>IF(B6=13,IF(OR(G467=1,I467=1),0,IF(E467=D465,R467,[1]DB!AY467)),[1]DB!AY467)</f>
        <v>7</v>
      </c>
      <c r="AZ467" s="25">
        <f>IF(B6=13,IF(OR(G467=1,I467=1),0,IF(E467=D465,U467,[1]DB!AZ467)),[1]DB!AZ467)</f>
        <v>7</v>
      </c>
      <c r="BA467" s="25">
        <f>IF(B6=13,IF(OR(G467=1,I467=1),0,IF(E467=D465,X467,[1]DB!BA467)),[1]DB!BA467)</f>
        <v>1</v>
      </c>
      <c r="BB467" s="25">
        <f>IF(B6=13,IF(OR(G467=1,I467=1),0,IF(E467=D465,AD467,[1]DB!BB467)),[1]DB!BB467)</f>
        <v>1</v>
      </c>
      <c r="BC467" s="25">
        <f>IF(B6=13,IF(OR(G467=1,I467=1),0,IF(E467=D466,R467,[1]DB!BC467)),[1]DB!BC467)</f>
        <v>6</v>
      </c>
      <c r="BD467" s="25">
        <f>IF(B6=13,IF(OR(G467=1,I467=1),0,IF(E467=D466,U467,[1]DB!BD467)),[1]DB!BD467)</f>
        <v>5</v>
      </c>
      <c r="BE467" s="25">
        <f>IF(B6=13,IF(OR(G467=1,I467=1),0,IF(E467=D466,X467,[1]DB!BE467)),[1]DB!BE467)</f>
        <v>3</v>
      </c>
      <c r="BF467" s="25">
        <f>IF(B6=13,IF(OR(G467=1,I467=1),0,IF(E467=D466,AD467,[1]DB!BF467)),[1]DB!BF467)</f>
        <v>1</v>
      </c>
      <c r="BG467" s="25">
        <f>IF(B6=13,IF(OR(G467=1,I467=1),0,IF(E467=D467,R467,[1]DB!BG467)),[1]DB!BG467)</f>
        <v>0</v>
      </c>
      <c r="BH467" s="25">
        <f>IF(B6=13,IF(OR(G467=1,I467=1),0,IF(E467=D467,U467,[1]DB!BH467)),[1]DB!BH467)</f>
        <v>0</v>
      </c>
      <c r="BI467" s="25">
        <f>IF(B6=13,IF(OR(G467=1,I467=1),0,IF(E467=D467,X467,[1]DB!BI467)),[1]DB!BI467)</f>
        <v>0</v>
      </c>
      <c r="BJ467" s="25">
        <f>IF(B6=13,IF(OR(G467=1,I467=1),0,IF(E467=D467,AD467,[1]DB!BJ467)),[1]DB!BJ467)</f>
        <v>0</v>
      </c>
      <c r="BK467" s="25">
        <f>IF(B6=13,IF(OR(G467=1,I467=1),0,IF(E467=D468,R467,[1]DB!BK467)),[1]DB!BK467)</f>
        <v>6</v>
      </c>
      <c r="BL467" s="25">
        <f>IF(B6=13,IF(OR(G467=1,I467=1),0,IF(E467=D468,U467,[1]DB!BL467)),[1]DB!BL467)</f>
        <v>6</v>
      </c>
      <c r="BM467" s="25">
        <f>IF(B6=13,IF(OR(G467=1,I467=1),0,IF(E467=D468,X467,[1]DB!BM467)),[1]DB!BM467)</f>
        <v>1</v>
      </c>
      <c r="BN467" s="25">
        <f>IF(B6=13,IF(OR(G467=1,I467=1),0,IF(E467=D468,AD467,[1]DB!BN467)),[1]DB!BN467)</f>
        <v>0</v>
      </c>
      <c r="BO467" s="25">
        <f>IF(B6=13,IF(OR(G467=1,I467=1),0,IF(E467=D469,R467,[1]DB!BO467)),[1]DB!BO467)</f>
        <v>6</v>
      </c>
      <c r="BP467" s="25">
        <f>IF(B6=13,IF(OR(G467=1,I467=1),0,IF(E467=D469,U467,[1]DB!BP467)),[1]DB!BP467)</f>
        <v>8</v>
      </c>
      <c r="BQ467" s="25">
        <f>IF(B6=13,IF(OR(G467=1,I467=1),0,IF(E467=D469,X467,[1]DB!BQ467)),[1]DB!BQ467)</f>
        <v>0</v>
      </c>
      <c r="BR467" s="25">
        <f>IF(B6=13,IF(OR(G467=1,I467=1),0,IF(E467=D469,AD467,[1]DB!BR467)),[1]DB!BR467)</f>
        <v>-1</v>
      </c>
      <c r="BS467" s="25">
        <f>IF(B6=13,IF(OR(G467=1,I467=1),0,IF(E467=D470,R467,[1]DB!BS467)),[1]DB!BS467)</f>
        <v>8</v>
      </c>
      <c r="BT467" s="25">
        <f>IF(B6=13,IF(OR(G467=1,I467=1),0,IF(E467=D470,U467,[1]DB!BT467)),[1]DB!BT467)</f>
        <v>6</v>
      </c>
      <c r="BU467" s="25">
        <f>IF(B6=13,IF(OR(G467=1,I467=1),0,IF(E467=D470,X467,[1]DB!BU467)),[1]DB!BU467)</f>
        <v>3</v>
      </c>
      <c r="BV467" s="25">
        <f>IF(B6=13,IF(OR(G467=1,I467=1),0,IF(E467=D470,AD467,[1]DB!BV467)),[1]DB!BV467)</f>
        <v>1</v>
      </c>
      <c r="BW467" s="25">
        <f>IF(B6=13,IF(OR(G467=1,I467=1),0,IF(E467=D471,R467,[1]DB!BW467)),[1]DB!BW467)</f>
        <v>8</v>
      </c>
      <c r="BX467" s="25">
        <f>IF(B6=13,IF(OR(G467=1,I467=1),0,IF(E467=D471,U467,[1]DB!BX467)),[1]DB!BX467)</f>
        <v>8</v>
      </c>
      <c r="BY467" s="25">
        <f>IF(B6=13,IF(OR(G467=1,I467=1),0,IF(E467=D471,X467,[1]DB!BY467)),[1]DB!BY467)</f>
        <v>1</v>
      </c>
      <c r="BZ467" s="25">
        <f>IF(B6=13,IF(OR(G467=1,I467=1),0,IF(E467=D471,AD467,[1]DB!BZ467)),[1]DB!BZ467)</f>
        <v>0</v>
      </c>
      <c r="CA467" s="25">
        <f>(RANK(Y467,Y460:Y471,1)*169)+(RANK(S467,S460:S471,1)*13)+RANK(V467,V460:V471,0)</f>
        <v>781</v>
      </c>
      <c r="CB467" s="25">
        <f>RANK(CA467,CA460:CA471,1)</f>
        <v>6</v>
      </c>
      <c r="CC467" s="25">
        <f>IF(CB467=CB460,AE467,0)+IF(CB467=CB461,AI467,0)+IF(CB467=CB462,AM467,0)+IF(CB467=CB463,AQ467,0)+IF(CB467=CB464,AU467,0)+IF(CB467=CB465,AY467,0)+IF(CB467=CB466,BC467,0)+IF(CB467=CB467,BG467,0)+IF(CB467=CB468,BK467,0)+IF(CB467=CB469,BO467,0)+IF(CB467=CB470,BS467,0)+IF(CB467=CB471,BW467,0)</f>
        <v>0</v>
      </c>
      <c r="CD467" s="25">
        <f>IF(CB467=CB460,AF467,0)+IF(CB467=CB461,AJ467,0)+IF(CB467=CB462,AN467,0)+IF(CB467=CB463,AR467,0)+IF(CB467=CB464,AV467,0)+IF(CB467=CB465,AZ467,0)+IF(CB467=CB466,BD467,0)+IF(CB467=CB467,BH467,0)+IF(CB467=CB468,BL467,0)+IF(CB467=CB469,BP467,0)+IF(CB467=CB470,BT467,0)+IF(CB467=CB471,BX467,0)</f>
        <v>0</v>
      </c>
      <c r="CE467" s="25">
        <f>IF(CB467=CB460,AG467,0)+IF(CB467=CB461,AK467,0)+IF(CB467=CB462,AO467,0)+IF(CB467=CB463,AS467,0)+IF(CB467=CB464,AW467,0)+IF(CB467=CB465,BA467,0)+IF(CB467=CB466,BE467,0)+IF(CB467=CB467,BI467,0)+IF(CB467=CB468,BM467,0)+IF(CB467=CB469,BQ467,0)+IF(CB467=CB470,BU467,0)+IF(CB467=CB471,BY467,0)</f>
        <v>0</v>
      </c>
      <c r="CF467" s="25">
        <f>(RANK(CE467,CE460:CE471,1)*169)+(RANK(CC467,CC460:CC471,1)*13)+RANK(CD467,CD460:CD471,0)</f>
        <v>183</v>
      </c>
      <c r="CG467" s="25">
        <f>CB467+(RANK(CF467,CF460:CF471,1)*0.01)</f>
        <v>6.01</v>
      </c>
      <c r="CH467" s="25">
        <f>IF(COUNTIF(CG460:CG471,CG467)=2,IF(CG467=CG460,1,0)+IF(CG467=CG461,2,0)+IF(CG467=CG462,3,0)+IF(CG467=CG463,4,0)+IF(CG467=CG464,5,0)+IF(CG467=CG465,6,0)+IF(CG467=CG466,7,0)+IF(CG467=CG467,8,0)+IF(CG467=CG468,9,0)+IF(CG467=CG469,10,0)+IF(CG467=CG470,11,0)+IF(CG467=CG471,12,0)-8,0)</f>
        <v>0</v>
      </c>
      <c r="CI467" s="25">
        <f t="shared" si="83"/>
        <v>0</v>
      </c>
      <c r="CJ467" s="25">
        <f t="shared" si="84"/>
        <v>6.01</v>
      </c>
      <c r="CK467" s="25">
        <f>(RANK(CJ467,CJ460:CJ471,1)*17850625)+(RANK(K467,K460:K471,0)*274625)+(RANK(M467,M460:M471,0)*4225)+(RANK(AC467,AC460:AC471,1)*65)+RANK(C467,C460:C471,0)</f>
        <v>107391580</v>
      </c>
      <c r="CL467" s="25">
        <f>RANK(CK467,CK460:CK471,0)</f>
        <v>7</v>
      </c>
    </row>
    <row r="468" spans="1:90" x14ac:dyDescent="0.15">
      <c r="A468" s="25" t="str">
        <f>[1]DB!A468</f>
        <v>Kudsken</v>
      </c>
      <c r="B468" s="25" t="str">
        <f>[1]DB!B468</f>
        <v>Kudsken (13)</v>
      </c>
      <c r="C468" s="25">
        <f>[1]DB!C468</f>
        <v>25</v>
      </c>
      <c r="D468" s="25">
        <f t="shared" si="80"/>
        <v>9</v>
      </c>
      <c r="E468" s="25">
        <f t="shared" si="85"/>
        <v>10</v>
      </c>
      <c r="F468" s="25">
        <f>[1]DB!G468</f>
        <v>0</v>
      </c>
      <c r="G468" s="25">
        <f>IF(B6=13,DGET(A11:K75,"Dis E",V538:V539),F468)</f>
        <v>0</v>
      </c>
      <c r="H468" s="25">
        <f>[1]DB!I468</f>
        <v>0</v>
      </c>
      <c r="I468" s="25">
        <f>IF(B6=13,DGET(A11:K75,"Udm E",V538:V539),H468)</f>
        <v>0</v>
      </c>
      <c r="J468" s="25">
        <f>[1]DB!K468</f>
        <v>0</v>
      </c>
      <c r="K468" s="25">
        <f>IF(B6=13,DGET(A11:K75,"MR E",V538:V539),J468)</f>
        <v>0</v>
      </c>
      <c r="L468" s="25">
        <f>[1]DB!M468</f>
        <v>1</v>
      </c>
      <c r="M468" s="25">
        <f>IF(B6=13,DGET(A11:K75,"Res E",V538:V539),L468)</f>
        <v>1</v>
      </c>
      <c r="N468" s="25">
        <f>[1]DB!O468</f>
        <v>9</v>
      </c>
      <c r="O468" s="25">
        <f>IF(B6=13,IF(AND(G468=0,I468=0),N468+1,0),N468)</f>
        <v>10</v>
      </c>
      <c r="P468" s="25">
        <f>[1]DB!S468</f>
        <v>52</v>
      </c>
      <c r="Q468" s="25">
        <f>IF(A468="",0,DGET(A11:AF75,"Total",V538:V539))</f>
        <v>3</v>
      </c>
      <c r="R468" s="25">
        <f>IF(A468="",0,DGET(A11:AF75,"ES N",V538:V539))</f>
        <v>3</v>
      </c>
      <c r="S468" s="25">
        <f>IF(B6=13,IF(OR(G468=1,I468=1),0,P468+R468),P468)</f>
        <v>55</v>
      </c>
      <c r="T468" s="25">
        <f>[1]DB!V468</f>
        <v>59</v>
      </c>
      <c r="U468" s="25">
        <f>IF(A468="",0,DGET(A459:Q471,"Total N",V546:V547))</f>
        <v>4</v>
      </c>
      <c r="V468" s="25">
        <f>IF(B6=13,IF(OR(G468=1,I468=1),0,T468+U468),T468)</f>
        <v>63</v>
      </c>
      <c r="W468" s="25">
        <f>[1]DB!Y468</f>
        <v>6</v>
      </c>
      <c r="X468" s="25">
        <f t="shared" si="81"/>
        <v>0</v>
      </c>
      <c r="Y468" s="25">
        <f>IF(B6=13,IF(OR(G468=1,I468=1),0,W468+X468),W468)</f>
        <v>6</v>
      </c>
      <c r="Z468" s="25">
        <f>[1]DB!AC468</f>
        <v>1</v>
      </c>
      <c r="AA468" s="25">
        <f>IF(A468="",0,DGET(A11:AF75,"BU Pl.",V538:V539))</f>
        <v>12</v>
      </c>
      <c r="AB468" s="25">
        <f t="shared" si="82"/>
        <v>781</v>
      </c>
      <c r="AC468" s="25">
        <f>IF(B6=13,RANK(AB468,AB460:AB471,1),Z468)</f>
        <v>1</v>
      </c>
      <c r="AD468" s="25">
        <f>IF(B6=13,IF(AA468&gt;DGET(A459:AC471,"BU N",V546:V547),1,IF(AA468=DGET(A459:AC471,"BU N",V546:V547),0,-1)),0)</f>
        <v>-1</v>
      </c>
      <c r="AE468" s="25">
        <f>IF(B6=13,IF(OR(G468=1,I468=1),0,IF(E468=D460,R468,[1]DB!AE468)),[1]DB!AE468)</f>
        <v>4</v>
      </c>
      <c r="AF468" s="25">
        <f>IF(B6=13,IF(OR(G468=1,I468=1),0,IF(E468=D460,U468,[1]DB!AF468)),[1]DB!AF468)</f>
        <v>6</v>
      </c>
      <c r="AG468" s="25">
        <f>IF(B6=13,IF(OR(G468=1,I468=1),0,IF(E468=D460,X468,[1]DB!AG468)),[1]DB!AG468)</f>
        <v>0</v>
      </c>
      <c r="AH468" s="25">
        <f>IF(B6=13,IF(OR(G468=1,I468=1),0,IF(E468=D460,AD468,[1]DB!AH468)),[1]DB!AH468)</f>
        <v>-1</v>
      </c>
      <c r="AI468" s="25">
        <f>IF(B6=13,IF(OR(G468=1,I468=1),0,IF(E468=D461,R468,[1]DB!AI468)),[1]DB!AI468)</f>
        <v>6</v>
      </c>
      <c r="AJ468" s="25">
        <f>IF(B6=13,IF(OR(G468=1,I468=1),0,IF(E468=D461,U468,[1]DB!AJ468)),[1]DB!AJ468)</f>
        <v>9</v>
      </c>
      <c r="AK468" s="25">
        <f>IF(B6=13,IF(OR(G468=1,I468=1),0,IF(E468=D461,X468,[1]DB!AK468)),[1]DB!AK468)</f>
        <v>0</v>
      </c>
      <c r="AL468" s="25">
        <f>IF(B6=13,IF(OR(G468=1,I468=1),0,IF(E468=D461,AD468,[1]DB!AL468)),[1]DB!AL468)</f>
        <v>-1</v>
      </c>
      <c r="AM468" s="25">
        <f>IF(B6=13,IF(OR(G468=1,I468=1),0,IF(E468=D462,R468,[1]DB!AM468)),[1]DB!AM468)</f>
        <v>6</v>
      </c>
      <c r="AN468" s="25">
        <f>IF(B6=13,IF(OR(G468=1,I468=1),0,IF(E468=D462,U468,[1]DB!AN468)),[1]DB!AN468)</f>
        <v>7</v>
      </c>
      <c r="AO468" s="25">
        <f>IF(B6=13,IF(OR(G468=1,I468=1),0,IF(E468=D462,X468,[1]DB!AO468)),[1]DB!AO468)</f>
        <v>0</v>
      </c>
      <c r="AP468" s="25">
        <f>IF(B6=13,IF(OR(G468=1,I468=1),0,IF(E468=D462,AD468,[1]DB!AP468)),[1]DB!AP468)</f>
        <v>-1</v>
      </c>
      <c r="AQ468" s="25">
        <f>IF(B6=13,IF(OR(G468=1,I468=1),0,IF(E468=D463,R468,[1]DB!AQ468)),[1]DB!AQ468)</f>
        <v>7</v>
      </c>
      <c r="AR468" s="25">
        <f>IF(B6=13,IF(OR(G468=1,I468=1),0,IF(E468=D463,U468,[1]DB!AR468)),[1]DB!AR468)</f>
        <v>8</v>
      </c>
      <c r="AS468" s="25">
        <f>IF(B6=13,IF(OR(G468=1,I468=1),0,IF(E468=D463,X468,[1]DB!AS468)),[1]DB!AS468)</f>
        <v>0</v>
      </c>
      <c r="AT468" s="25">
        <f>IF(B6=13,IF(OR(G468=1,I468=1),0,IF(E468=D463,AD468,[1]DB!AT468)),[1]DB!AT468)</f>
        <v>-1</v>
      </c>
      <c r="AU468" s="25">
        <f>IF(B6=13,IF(OR(G468=1,I468=1),0,IF(E468=D464,R468,[1]DB!AU468)),[1]DB!AU468)</f>
        <v>5</v>
      </c>
      <c r="AV468" s="25">
        <f>IF(B6=13,IF(OR(G468=1,I468=1),0,IF(E468=D464,U468,[1]DB!AV468)),[1]DB!AV468)</f>
        <v>6</v>
      </c>
      <c r="AW468" s="25">
        <f>IF(B6=13,IF(OR(G468=1,I468=1),0,IF(E468=D464,X468,[1]DB!AW468)),[1]DB!AW468)</f>
        <v>0</v>
      </c>
      <c r="AX468" s="25">
        <f>IF(B6=13,IF(OR(G468=1,I468=1),0,IF(E468=D464,AD468,[1]DB!AX468)),[1]DB!AX468)</f>
        <v>-1</v>
      </c>
      <c r="AY468" s="25">
        <f>IF(B6=13,IF(OR(G468=1,I468=1),0,IF(E468=D465,R468,[1]DB!AY468)),[1]DB!AY468)</f>
        <v>5</v>
      </c>
      <c r="AZ468" s="25">
        <f>IF(B6=13,IF(OR(G468=1,I468=1),0,IF(E468=D465,U468,[1]DB!AZ468)),[1]DB!AZ468)</f>
        <v>4</v>
      </c>
      <c r="BA468" s="25">
        <f>IF(B6=13,IF(OR(G468=1,I468=1),0,IF(E468=D465,X468,[1]DB!BA468)),[1]DB!BA468)</f>
        <v>3</v>
      </c>
      <c r="BB468" s="25">
        <f>IF(B6=13,IF(OR(G468=1,I468=1),0,IF(E468=D465,AD468,[1]DB!BB468)),[1]DB!BB468)</f>
        <v>1</v>
      </c>
      <c r="BC468" s="25">
        <f>IF(B6=13,IF(OR(G468=1,I468=1),0,IF(E468=D466,R468,[1]DB!BC468)),[1]DB!BC468)</f>
        <v>7</v>
      </c>
      <c r="BD468" s="25">
        <f>IF(B6=13,IF(OR(G468=1,I468=1),0,IF(E468=D466,U468,[1]DB!BD468)),[1]DB!BD468)</f>
        <v>7</v>
      </c>
      <c r="BE468" s="25">
        <f>IF(B6=13,IF(OR(G468=1,I468=1),0,IF(E468=D466,X468,[1]DB!BE468)),[1]DB!BE468)</f>
        <v>1</v>
      </c>
      <c r="BF468" s="25">
        <f>IF(B6=13,IF(OR(G468=1,I468=1),0,IF(E468=D466,AD468,[1]DB!BF468)),[1]DB!BF468)</f>
        <v>-1</v>
      </c>
      <c r="BG468" s="25">
        <f>IF(B6=13,IF(OR(G468=1,I468=1),0,IF(E468=D467,R468,[1]DB!BG468)),[1]DB!BG468)</f>
        <v>6</v>
      </c>
      <c r="BH468" s="25">
        <f>IF(B6=13,IF(OR(G468=1,I468=1),0,IF(E468=D467,U468,[1]DB!BH468)),[1]DB!BH468)</f>
        <v>6</v>
      </c>
      <c r="BI468" s="25">
        <f>IF(B6=13,IF(OR(G468=1,I468=1),0,IF(E468=D467,X468,[1]DB!BI468)),[1]DB!BI468)</f>
        <v>1</v>
      </c>
      <c r="BJ468" s="25">
        <f>IF(B6=13,IF(OR(G468=1,I468=1),0,IF(E468=D467,AD468,[1]DB!BJ468)),[1]DB!BJ468)</f>
        <v>0</v>
      </c>
      <c r="BK468" s="25">
        <f>IF(B6=13,IF(OR(G468=1,I468=1),0,IF(E468=D468,R468,[1]DB!BK468)),[1]DB!BK468)</f>
        <v>0</v>
      </c>
      <c r="BL468" s="25">
        <f>IF(B6=13,IF(OR(G468=1,I468=1),0,IF(E468=D468,U468,[1]DB!BL468)),[1]DB!BL468)</f>
        <v>0</v>
      </c>
      <c r="BM468" s="25">
        <f>IF(B6=13,IF(OR(G468=1,I468=1),0,IF(E468=D468,X468,[1]DB!BM468)),[1]DB!BM468)</f>
        <v>0</v>
      </c>
      <c r="BN468" s="25">
        <f>IF(B6=13,IF(OR(G468=1,I468=1),0,IF(E468=D468,AD468,[1]DB!BN468)),[1]DB!BN468)</f>
        <v>0</v>
      </c>
      <c r="BO468" s="25">
        <f>IF(B6=13,IF(OR(G468=1,I468=1),0,IF(E468=D469,R468,[1]DB!BO468)),[1]DB!BO468)</f>
        <v>6</v>
      </c>
      <c r="BP468" s="25">
        <f>IF(B6=13,IF(OR(G468=1,I468=1),0,IF(E468=D469,U468,[1]DB!BP468)),[1]DB!BP468)</f>
        <v>6</v>
      </c>
      <c r="BQ468" s="25">
        <f>IF(B6=13,IF(OR(G468=1,I468=1),0,IF(E468=D469,X468,[1]DB!BQ468)),[1]DB!BQ468)</f>
        <v>1</v>
      </c>
      <c r="BR468" s="25">
        <f>IF(B6=13,IF(OR(G468=1,I468=1),0,IF(E468=D469,AD468,[1]DB!BR468)),[1]DB!BR468)</f>
        <v>1</v>
      </c>
      <c r="BS468" s="25">
        <f>IF(B6=13,IF(OR(G468=1,I468=1),0,IF(E468=D470,R468,[1]DB!BS468)),[1]DB!BS468)</f>
        <v>3</v>
      </c>
      <c r="BT468" s="25">
        <f>IF(B6=13,IF(OR(G468=1,I468=1),0,IF(E468=D470,U468,[1]DB!BT468)),[1]DB!BT468)</f>
        <v>4</v>
      </c>
      <c r="BU468" s="25">
        <f>IF(B6=13,IF(OR(G468=1,I468=1),0,IF(E468=D470,X468,[1]DB!BU468)),[1]DB!BU468)</f>
        <v>0</v>
      </c>
      <c r="BV468" s="25">
        <f>IF(B6=13,IF(OR(G468=1,I468=1),0,IF(E468=D470,AD468,[1]DB!BV468)),[1]DB!BV468)</f>
        <v>-1</v>
      </c>
      <c r="BW468" s="25">
        <f>IF(B6=13,IF(OR(G468=1,I468=1),0,IF(E468=D471,R468,[1]DB!BW468)),[1]DB!BW468)</f>
        <v>0</v>
      </c>
      <c r="BX468" s="25">
        <f>IF(B6=13,IF(OR(G468=1,I468=1),0,IF(E468=D471,U468,[1]DB!BX468)),[1]DB!BX468)</f>
        <v>0</v>
      </c>
      <c r="BY468" s="25">
        <f>IF(B6=13,IF(OR(G468=1,I468=1),0,IF(E468=D471,X468,[1]DB!BY468)),[1]DB!BY468)</f>
        <v>0</v>
      </c>
      <c r="BZ468" s="25">
        <f>IF(B6=13,IF(OR(G468=1,I468=1),0,IF(E468=D471,AD468,[1]DB!BZ468)),[1]DB!BZ468)</f>
        <v>0</v>
      </c>
      <c r="CA468" s="25">
        <f>(RANK(Y468,Y460:Y471,1)*169)+(RANK(S468,S460:S471,1)*13)+RANK(V468,V460:V471,0)</f>
        <v>360</v>
      </c>
      <c r="CB468" s="25">
        <f>RANK(CA468,CA460:CA471,1)</f>
        <v>2</v>
      </c>
      <c r="CC468" s="25">
        <f>IF(CB468=CB460,AE468,0)+IF(CB468=CB461,AI468,0)+IF(CB468=CB462,AM468,0)+IF(CB468=CB463,AQ468,0)+IF(CB468=CB464,AU468,0)+IF(CB468=CB465,AY468,0)+IF(CB468=CB466,BC468,0)+IF(CB468=CB467,BG468,0)+IF(CB468=CB468,BK468,0)+IF(CB468=CB469,BO468,0)+IF(CB468=CB470,BS468,0)+IF(CB468=CB471,BW468,0)</f>
        <v>0</v>
      </c>
      <c r="CD468" s="25">
        <f>IF(CB468=CB460,AF468,0)+IF(CB468=CB461,AJ468,0)+IF(CB468=CB462,AN468,0)+IF(CB468=CB463,AR468,0)+IF(CB468=CB464,AV468,0)+IF(CB468=CB465,AZ468,0)+IF(CB468=CB466,BD468,0)+IF(CB468=CB467,BH468,0)+IF(CB468=CB468,BL468,0)+IF(CB468=CB469,BP468,0)+IF(CB468=CB470,BT468,0)+IF(CB468=CB471,BX468,0)</f>
        <v>0</v>
      </c>
      <c r="CE468" s="25">
        <f>IF(CB468=CB460,AG468,0)+IF(CB468=CB461,AK468,0)+IF(CB468=CB462,AO468,0)+IF(CB468=CB463,AS468,0)+IF(CB468=CB464,AW468,0)+IF(CB468=CB465,BA468,0)+IF(CB468=CB466,BE468,0)+IF(CB468=CB467,BI468,0)+IF(CB468=CB468,BM468,0)+IF(CB468=CB469,BQ468,0)+IF(CB468=CB470,BU468,0)+IF(CB468=CB471,BY468,0)</f>
        <v>0</v>
      </c>
      <c r="CF468" s="25">
        <f>(RANK(CE468,CE460:CE471,1)*169)+(RANK(CC468,CC460:CC471,1)*13)+RANK(CD468,CD460:CD471,0)</f>
        <v>183</v>
      </c>
      <c r="CG468" s="25">
        <f>CB468+(RANK(CF468,CF460:CF471,1)*0.01)</f>
        <v>2.0099999999999998</v>
      </c>
      <c r="CH468" s="25">
        <f>IF(COUNTIF(CG460:CG471,CG468)=2,IF(CG468=CG460,1,0)+IF(CG468=CG461,2,0)+IF(CG468=CG462,3,0)+IF(CG468=CG463,4,0)+IF(CG468=CG464,5,0)+IF(CG468=CG465,6,0)+IF(CG468=CG466,7,0)+IF(CG468=CG467,8,0)+IF(CG468=CG468,9,0)+IF(CG468=CG469,10,0)+IF(CG468=CG470,11,0)+IF(CG468=CG471,12,0)-9,0)</f>
        <v>0</v>
      </c>
      <c r="CI468" s="25">
        <f t="shared" si="83"/>
        <v>0</v>
      </c>
      <c r="CJ468" s="25">
        <f t="shared" si="84"/>
        <v>2.0099999999999998</v>
      </c>
      <c r="CK468" s="25">
        <f>(RANK(CJ468,CJ460:CJ471,1)*17850625)+(RANK(K468,K460:K471,0)*274625)+(RANK(M468,M460:M471,0)*4225)+(RANK(AC468,AC460:AC471,1)*65)+RANK(C468,C460:C471,0)</f>
        <v>35980172</v>
      </c>
      <c r="CL468" s="25">
        <f>RANK(CK468,CK460:CK471,0)</f>
        <v>11</v>
      </c>
    </row>
    <row r="469" spans="1:90" x14ac:dyDescent="0.15">
      <c r="A469" s="25" t="str">
        <f>[1]DB!A469</f>
        <v>Idskov</v>
      </c>
      <c r="B469" s="25" t="str">
        <f>[1]DB!B469</f>
        <v>Idskov (13)</v>
      </c>
      <c r="C469" s="25">
        <f>[1]DB!C469</f>
        <v>22</v>
      </c>
      <c r="D469" s="25">
        <f t="shared" si="80"/>
        <v>6</v>
      </c>
      <c r="E469" s="25">
        <f t="shared" si="85"/>
        <v>5</v>
      </c>
      <c r="F469" s="25">
        <f>[1]DB!G469</f>
        <v>0</v>
      </c>
      <c r="G469" s="25">
        <f>IF(B6=13,DGET(A11:K75,"Dis E",W538:W539),F469)</f>
        <v>0</v>
      </c>
      <c r="H469" s="25">
        <f>[1]DB!I469</f>
        <v>0</v>
      </c>
      <c r="I469" s="25">
        <f>IF(B6=13,DGET(A11:K75,"Udm E",W538:W539),H469)</f>
        <v>0</v>
      </c>
      <c r="J469" s="25">
        <f>[1]DB!K469</f>
        <v>0</v>
      </c>
      <c r="K469" s="25">
        <f>IF(B6=13,DGET(A11:K75,"MR E",W538:W539),J469)</f>
        <v>0</v>
      </c>
      <c r="L469" s="25">
        <f>[1]DB!M469</f>
        <v>0</v>
      </c>
      <c r="M469" s="25">
        <f>IF(B6=13,DGET(A11:K75,"Res E",W538:W539),L469)</f>
        <v>0</v>
      </c>
      <c r="N469" s="25">
        <f>[1]DB!O469</f>
        <v>9</v>
      </c>
      <c r="O469" s="25">
        <f>IF(B6=13,IF(AND(G469=0,I469=0),N469+1,0),N469)</f>
        <v>10</v>
      </c>
      <c r="P469" s="25">
        <f>[1]DB!S469</f>
        <v>67</v>
      </c>
      <c r="Q469" s="25">
        <f>IF(A469="",0,DGET(A11:AF75,"Total",W538:W539))</f>
        <v>5</v>
      </c>
      <c r="R469" s="25">
        <f>IF(A469="",0,DGET(A11:AF75,"ES N",W538:W539))</f>
        <v>5</v>
      </c>
      <c r="S469" s="25">
        <f>IF(B6=13,IF(OR(G469=1,I469=1),0,P469+R469),P469)</f>
        <v>72</v>
      </c>
      <c r="T469" s="25">
        <f>[1]DB!V469</f>
        <v>63</v>
      </c>
      <c r="U469" s="25">
        <f>IF(A469="",0,DGET(A459:Q471,"Total N",W546:W547))</f>
        <v>6</v>
      </c>
      <c r="V469" s="25">
        <f>IF(B6=13,IF(OR(G469=1,I469=1),0,T469+U469),T469)</f>
        <v>69</v>
      </c>
      <c r="W469" s="25">
        <f>[1]DB!Y469</f>
        <v>16</v>
      </c>
      <c r="X469" s="25">
        <f t="shared" si="81"/>
        <v>0</v>
      </c>
      <c r="Y469" s="25">
        <f>IF(B6=13,IF(OR(G469=1,I469=1),0,W469+X469),W469)</f>
        <v>16</v>
      </c>
      <c r="Z469" s="25">
        <f>[1]DB!AC469</f>
        <v>10</v>
      </c>
      <c r="AA469" s="25">
        <f>IF(A469="",0,DGET(A11:AF75,"BU Pl.",W538:W539))</f>
        <v>32</v>
      </c>
      <c r="AB469" s="25">
        <f t="shared" si="82"/>
        <v>2090</v>
      </c>
      <c r="AC469" s="25">
        <f>IF(B6=13,RANK(AB469,AB460:AB471,1),Z469)</f>
        <v>7</v>
      </c>
      <c r="AD469" s="25">
        <f>IF(B6=13,IF(AA469&gt;DGET(A459:AC471,"BU N",W546:W547),1,IF(AA469=DGET(A459:AC471,"BU N",W546:W547),0,-1)),0)</f>
        <v>-1</v>
      </c>
      <c r="AE469" s="25">
        <f>IF(B6=13,IF(OR(G469=1,I469=1),0,IF(E469=D460,R469,[1]DB!AE469)),[1]DB!AE469)</f>
        <v>8</v>
      </c>
      <c r="AF469" s="25">
        <f>IF(B6=13,IF(OR(G469=1,I469=1),0,IF(E469=D460,U469,[1]DB!AF469)),[1]DB!AF469)</f>
        <v>8</v>
      </c>
      <c r="AG469" s="25">
        <f>IF(B6=13,IF(OR(G469=1,I469=1),0,IF(E469=D460,X469,[1]DB!AG469)),[1]DB!AG469)</f>
        <v>1</v>
      </c>
      <c r="AH469" s="25">
        <f>IF(B6=13,IF(OR(G469=1,I469=1),0,IF(E469=D460,AD469,[1]DB!AH469)),[1]DB!AH469)</f>
        <v>1</v>
      </c>
      <c r="AI469" s="25">
        <f>IF(B6=13,IF(OR(G469=1,I469=1),0,IF(E469=D461,R469,[1]DB!AI469)),[1]DB!AI469)</f>
        <v>8</v>
      </c>
      <c r="AJ469" s="25">
        <f>IF(B6=13,IF(OR(G469=1,I469=1),0,IF(E469=D461,U469,[1]DB!AJ469)),[1]DB!AJ469)</f>
        <v>8</v>
      </c>
      <c r="AK469" s="25">
        <f>IF(B6=13,IF(OR(G469=1,I469=1),0,IF(E469=D461,X469,[1]DB!AK469)),[1]DB!AK469)</f>
        <v>1</v>
      </c>
      <c r="AL469" s="25">
        <f>IF(B6=13,IF(OR(G469=1,I469=1),0,IF(E469=D461,AD469,[1]DB!AL469)),[1]DB!AL469)</f>
        <v>0</v>
      </c>
      <c r="AM469" s="25">
        <f>IF(B6=13,IF(OR(G469=1,I469=1),0,IF(E469=D462,R469,[1]DB!AM469)),[1]DB!AM469)</f>
        <v>9</v>
      </c>
      <c r="AN469" s="25">
        <f>IF(B6=13,IF(OR(G469=1,I469=1),0,IF(E469=D462,U469,[1]DB!AN469)),[1]DB!AN469)</f>
        <v>8</v>
      </c>
      <c r="AO469" s="25">
        <f>IF(B6=13,IF(OR(G469=1,I469=1),0,IF(E469=D462,X469,[1]DB!AO469)),[1]DB!AO469)</f>
        <v>3</v>
      </c>
      <c r="AP469" s="25">
        <f>IF(B6=13,IF(OR(G469=1,I469=1),0,IF(E469=D462,AD469,[1]DB!AP469)),[1]DB!AP469)</f>
        <v>1</v>
      </c>
      <c r="AQ469" s="25">
        <f>IF(B6=13,IF(OR(G469=1,I469=1),0,IF(E469=D463,R469,[1]DB!AQ469)),[1]DB!AQ469)</f>
        <v>6</v>
      </c>
      <c r="AR469" s="25">
        <f>IF(B6=13,IF(OR(G469=1,I469=1),0,IF(E469=D463,U469,[1]DB!AR469)),[1]DB!AR469)</f>
        <v>6</v>
      </c>
      <c r="AS469" s="25">
        <f>IF(B6=13,IF(OR(G469=1,I469=1),0,IF(E469=D463,X469,[1]DB!AS469)),[1]DB!AS469)</f>
        <v>1</v>
      </c>
      <c r="AT469" s="25">
        <f>IF(B6=13,IF(OR(G469=1,I469=1),0,IF(E469=D463,AD469,[1]DB!AT469)),[1]DB!AT469)</f>
        <v>-1</v>
      </c>
      <c r="AU469" s="25">
        <f>IF(B6=13,IF(OR(G469=1,I469=1),0,IF(E469=D464,R469,[1]DB!AU469)),[1]DB!AU469)</f>
        <v>5</v>
      </c>
      <c r="AV469" s="25">
        <f>IF(B6=13,IF(OR(G469=1,I469=1),0,IF(E469=D464,U469,[1]DB!AV469)),[1]DB!AV469)</f>
        <v>6</v>
      </c>
      <c r="AW469" s="25">
        <f>IF(B6=13,IF(OR(G469=1,I469=1),0,IF(E469=D464,X469,[1]DB!AW469)),[1]DB!AW469)</f>
        <v>0</v>
      </c>
      <c r="AX469" s="25">
        <f>IF(B6=13,IF(OR(G469=1,I469=1),0,IF(E469=D464,AD469,[1]DB!AX469)),[1]DB!AX469)</f>
        <v>-1</v>
      </c>
      <c r="AY469" s="25">
        <f>IF(B6=13,IF(OR(G469=1,I469=1),0,IF(E469=D465,R469,[1]DB!AY469)),[1]DB!AY469)</f>
        <v>9</v>
      </c>
      <c r="AZ469" s="25">
        <f>IF(B6=13,IF(OR(G469=1,I469=1),0,IF(E469=D465,U469,[1]DB!AZ469)),[1]DB!AZ469)</f>
        <v>8</v>
      </c>
      <c r="BA469" s="25">
        <f>IF(B6=13,IF(OR(G469=1,I469=1),0,IF(E469=D465,X469,[1]DB!BA469)),[1]DB!BA469)</f>
        <v>3</v>
      </c>
      <c r="BB469" s="25">
        <f>IF(B6=13,IF(OR(G469=1,I469=1),0,IF(E469=D465,AD469,[1]DB!BB469)),[1]DB!BB469)</f>
        <v>1</v>
      </c>
      <c r="BC469" s="25">
        <f>IF(B6=13,IF(OR(G469=1,I469=1),0,IF(E469=D466,R469,[1]DB!BC469)),[1]DB!BC469)</f>
        <v>0</v>
      </c>
      <c r="BD469" s="25">
        <f>IF(B6=13,IF(OR(G469=1,I469=1),0,IF(E469=D466,U469,[1]DB!BD469)),[1]DB!BD469)</f>
        <v>0</v>
      </c>
      <c r="BE469" s="25">
        <f>IF(B6=13,IF(OR(G469=1,I469=1),0,IF(E469=D466,X469,[1]DB!BE469)),[1]DB!BE469)</f>
        <v>0</v>
      </c>
      <c r="BF469" s="25">
        <f>IF(B6=13,IF(OR(G469=1,I469=1),0,IF(E469=D466,AD469,[1]DB!BF469)),[1]DB!BF469)</f>
        <v>0</v>
      </c>
      <c r="BG469" s="25">
        <f>IF(B6=13,IF(OR(G469=1,I469=1),0,IF(E469=D467,R469,[1]DB!BG469)),[1]DB!BG469)</f>
        <v>8</v>
      </c>
      <c r="BH469" s="25">
        <f>IF(B6=13,IF(OR(G469=1,I469=1),0,IF(E469=D467,U469,[1]DB!BH469)),[1]DB!BH469)</f>
        <v>6</v>
      </c>
      <c r="BI469" s="25">
        <f>IF(B6=13,IF(OR(G469=1,I469=1),0,IF(E469=D467,X469,[1]DB!BI469)),[1]DB!BI469)</f>
        <v>3</v>
      </c>
      <c r="BJ469" s="25">
        <f>IF(B6=13,IF(OR(G469=1,I469=1),0,IF(E469=D467,AD469,[1]DB!BJ469)),[1]DB!BJ469)</f>
        <v>1</v>
      </c>
      <c r="BK469" s="25">
        <f>IF(B6=13,IF(OR(G469=1,I469=1),0,IF(E469=D468,R469,[1]DB!BK469)),[1]DB!BK469)</f>
        <v>6</v>
      </c>
      <c r="BL469" s="25">
        <f>IF(B6=13,IF(OR(G469=1,I469=1),0,IF(E469=D468,U469,[1]DB!BL469)),[1]DB!BL469)</f>
        <v>6</v>
      </c>
      <c r="BM469" s="25">
        <f>IF(B6=13,IF(OR(G469=1,I469=1),0,IF(E469=D468,X469,[1]DB!BM469)),[1]DB!BM469)</f>
        <v>1</v>
      </c>
      <c r="BN469" s="25">
        <f>IF(B6=13,IF(OR(G469=1,I469=1),0,IF(E469=D468,AD469,[1]DB!BN469)),[1]DB!BN469)</f>
        <v>-1</v>
      </c>
      <c r="BO469" s="25">
        <f>IF(B6=13,IF(OR(G469=1,I469=1),0,IF(E469=D469,R469,[1]DB!BO469)),[1]DB!BO469)</f>
        <v>0</v>
      </c>
      <c r="BP469" s="25">
        <f>IF(B6=13,IF(OR(G469=1,I469=1),0,IF(E469=D469,U469,[1]DB!BP469)),[1]DB!BP469)</f>
        <v>0</v>
      </c>
      <c r="BQ469" s="25">
        <f>IF(B6=13,IF(OR(G469=1,I469=1),0,IF(E469=D469,X469,[1]DB!BQ469)),[1]DB!BQ469)</f>
        <v>0</v>
      </c>
      <c r="BR469" s="25">
        <f>IF(B6=13,IF(OR(G469=1,I469=1),0,IF(E469=D469,AD469,[1]DB!BR469)),[1]DB!BR469)</f>
        <v>0</v>
      </c>
      <c r="BS469" s="25">
        <f>IF(B6=13,IF(OR(G469=1,I469=1),0,IF(E469=D470,R469,[1]DB!BS469)),[1]DB!BS469)</f>
        <v>7</v>
      </c>
      <c r="BT469" s="25">
        <f>IF(B6=13,IF(OR(G469=1,I469=1),0,IF(E469=D470,U469,[1]DB!BT469)),[1]DB!BT469)</f>
        <v>8</v>
      </c>
      <c r="BU469" s="25">
        <f>IF(B6=13,IF(OR(G469=1,I469=1),0,IF(E469=D470,X469,[1]DB!BU469)),[1]DB!BU469)</f>
        <v>0</v>
      </c>
      <c r="BV469" s="25">
        <f>IF(B6=13,IF(OR(G469=1,I469=1),0,IF(E469=D470,AD469,[1]DB!BV469)),[1]DB!BV469)</f>
        <v>-1</v>
      </c>
      <c r="BW469" s="25">
        <f>IF(B6=13,IF(OR(G469=1,I469=1),0,IF(E469=D471,R469,[1]DB!BW469)),[1]DB!BW469)</f>
        <v>6</v>
      </c>
      <c r="BX469" s="25">
        <f>IF(B6=13,IF(OR(G469=1,I469=1),0,IF(E469=D471,U469,[1]DB!BX469)),[1]DB!BX469)</f>
        <v>5</v>
      </c>
      <c r="BY469" s="25">
        <f>IF(B6=13,IF(OR(G469=1,I469=1),0,IF(E469=D471,X469,[1]DB!BY469)),[1]DB!BY469)</f>
        <v>3</v>
      </c>
      <c r="BZ469" s="25">
        <f>IF(B6=13,IF(OR(G469=1,I469=1),0,IF(E469=D471,AD469,[1]DB!BZ469)),[1]DB!BZ469)</f>
        <v>1</v>
      </c>
      <c r="CA469" s="25">
        <f>(RANK(Y469,Y460:Y471,1)*169)+(RANK(S469,S460:S471,1)*13)+RANK(V469,V460:V471,0)</f>
        <v>1509</v>
      </c>
      <c r="CB469" s="25">
        <f>RANK(CA469,CA460:CA471,1)</f>
        <v>9</v>
      </c>
      <c r="CC469" s="25">
        <f>IF(CB469=CB460,AE469,0)+IF(CB469=CB461,AI469,0)+IF(CB469=CB462,AM469,0)+IF(CB469=CB463,AQ469,0)+IF(CB469=CB464,AU469,0)+IF(CB469=CB465,AY469,0)+IF(CB469=CB466,BC469,0)+IF(CB469=CB467,BG469,0)+IF(CB469=CB468,BK469,0)+IF(CB469=CB469,BO469,0)+IF(CB469=CB470,BS469,0)+IF(CB469=CB471,BW469,0)</f>
        <v>0</v>
      </c>
      <c r="CD469" s="25">
        <f>IF(CB469=CB460,AF469,0)+IF(CB469=CB461,AJ469,0)+IF(CB469=CB462,AN469,0)+IF(CB469=CB463,AR469,0)+IF(CB469=CB464,AV469,0)+IF(CB469=CB465,AZ469,0)+IF(CB469=CB466,BD469,0)+IF(CB469=CB467,BH469,0)+IF(CB469=CB468,BL469,0)+IF(CB469=CB469,BP469,0)+IF(CB469=CB470,BT469,0)+IF(CB469=CB471,BX469,0)</f>
        <v>0</v>
      </c>
      <c r="CE469" s="25">
        <f>IF(CB469=CB460,AG469,0)+IF(CB469=CB461,AK469,0)+IF(CB469=CB462,AO469,0)+IF(CB469=CB463,AS469,0)+IF(CB469=CB464,AW469,0)+IF(CB469=CB465,BA469,0)+IF(CB469=CB466,BE469,0)+IF(CB469=CB467,BI469,0)+IF(CB469=CB468,BM469,0)+IF(CB469=CB469,BQ469,0)+IF(CB469=CB470,BU469,0)+IF(CB469=CB471,BY469,0)</f>
        <v>0</v>
      </c>
      <c r="CF469" s="25">
        <f>(RANK(CE469,CE460:CE471,1)*169)+(RANK(CC469,CC460:CC471,1)*13)+RANK(CD469,CD460:CD471,0)</f>
        <v>183</v>
      </c>
      <c r="CG469" s="25">
        <f>CB469+(RANK(CF469,CF460:CF471,1)*0.01)</f>
        <v>9.01</v>
      </c>
      <c r="CH469" s="25">
        <f>IF(COUNTIF(CG460:CG471,CG469)=2,IF(CG469=CG460,1,0)+IF(CG469=CG461,2,0)+IF(CG469=CG462,3,0)+IF(CG469=CG463,4,0)+IF(CG469=CG464,5,0)+IF(CG469=CG465,6,0)+IF(CG469=CG466,7,0)+IF(CG469=CG467,8,0)+IF(CG469=CG468,9,0)+IF(CG469=CG469,10,0)+IF(CG469=CG470,11,0)+IF(CG469=CG471,12,0)-10,0)</f>
        <v>0</v>
      </c>
      <c r="CI469" s="25">
        <f t="shared" si="83"/>
        <v>0</v>
      </c>
      <c r="CJ469" s="25">
        <f t="shared" si="84"/>
        <v>9.01</v>
      </c>
      <c r="CK469" s="25">
        <f>(RANK(CJ469,CJ460:CJ471,1)*17850625)+(RANK(K469,K460:K471,0)*274625)+(RANK(M469,M460:M471,0)*4225)+(RANK(AC469,AC460:AC471,1)*65)+RANK(C469,C460:C471,0)</f>
        <v>160943388</v>
      </c>
      <c r="CL469" s="25">
        <f>RANK(CK469,CK460:CK471,0)</f>
        <v>4</v>
      </c>
    </row>
    <row r="470" spans="1:90" x14ac:dyDescent="0.15">
      <c r="A470" s="25" t="str">
        <f>[1]DB!A470</f>
        <v>LUFCMOT</v>
      </c>
      <c r="B470" s="25" t="str">
        <f>[1]DB!B470</f>
        <v>LUFCMOT (13)</v>
      </c>
      <c r="C470" s="25">
        <f>[1]DB!C470</f>
        <v>31</v>
      </c>
      <c r="D470" s="25">
        <f t="shared" si="80"/>
        <v>10</v>
      </c>
      <c r="E470" s="25">
        <f t="shared" si="85"/>
        <v>9</v>
      </c>
      <c r="F470" s="25">
        <f>[1]DB!G470</f>
        <v>0</v>
      </c>
      <c r="G470" s="25">
        <f>IF(B6=13,DGET(A11:K75,"Dis E",X538:X539),F470)</f>
        <v>0</v>
      </c>
      <c r="H470" s="25">
        <f>[1]DB!I470</f>
        <v>0</v>
      </c>
      <c r="I470" s="25">
        <f>IF(B6=13,DGET(A11:K75,"Udm E",X538:X539),H470)</f>
        <v>0</v>
      </c>
      <c r="J470" s="25">
        <f>[1]DB!K470</f>
        <v>0</v>
      </c>
      <c r="K470" s="25">
        <f>IF(B6=13,DGET(A11:K75,"MR E",X538:X539),J470)</f>
        <v>0</v>
      </c>
      <c r="L470" s="25">
        <f>[1]DB!M470</f>
        <v>0</v>
      </c>
      <c r="M470" s="25">
        <f>IF(B6=13,DGET(A11:K75,"Res E",X538:X539),L470)</f>
        <v>0</v>
      </c>
      <c r="N470" s="25">
        <f>[1]DB!O470</f>
        <v>9</v>
      </c>
      <c r="O470" s="25">
        <f>IF(B6=13,IF(AND(G470=0,I470=0),N470+1,0),N470)</f>
        <v>10</v>
      </c>
      <c r="P470" s="25">
        <f>[1]DB!S470</f>
        <v>57</v>
      </c>
      <c r="Q470" s="25">
        <f>IF(A470="",0,DGET(A11:AF75,"Total",X538:X539))</f>
        <v>4</v>
      </c>
      <c r="R470" s="25">
        <f>IF(A470="",0,DGET(A11:AF75,"ES N",X538:X539))</f>
        <v>4</v>
      </c>
      <c r="S470" s="25">
        <f>IF(B6=13,IF(OR(G470=1,I470=1),0,P470+R470),P470)</f>
        <v>61</v>
      </c>
      <c r="T470" s="25">
        <f>[1]DB!V470</f>
        <v>66</v>
      </c>
      <c r="U470" s="25">
        <f>IF(A470="",0,DGET(A459:Q471,"Total N",X546:X547))</f>
        <v>3</v>
      </c>
      <c r="V470" s="25">
        <f>IF(B6=13,IF(OR(G470=1,I470=1),0,T470+U470),T470)</f>
        <v>69</v>
      </c>
      <c r="W470" s="25">
        <f>[1]DB!Y470</f>
        <v>10</v>
      </c>
      <c r="X470" s="25">
        <f t="shared" si="81"/>
        <v>3</v>
      </c>
      <c r="Y470" s="25">
        <f>IF(B6=13,IF(OR(G470=1,I470=1),0,W470+X470),W470)</f>
        <v>13</v>
      </c>
      <c r="Z470" s="25">
        <f>[1]DB!AC470</f>
        <v>7</v>
      </c>
      <c r="AA470" s="25">
        <f>IF(A470="",0,DGET(A11:AF75,"BU Pl.",X538:X539))</f>
        <v>13</v>
      </c>
      <c r="AB470" s="25">
        <f t="shared" si="82"/>
        <v>852</v>
      </c>
      <c r="AC470" s="25">
        <f>IF(B6=13,RANK(AB470,AB460:AB471,1),Z470)</f>
        <v>2</v>
      </c>
      <c r="AD470" s="25">
        <f>IF(B6=13,IF(AA470&gt;DGET(A459:AC471,"BU N",X546:X547),1,IF(AA470=DGET(A459:AC471,"BU N",X546:X547),0,-1)),0)</f>
        <v>1</v>
      </c>
      <c r="AE470" s="25">
        <f>IF(B6=13,IF(OR(G470=1,I470=1),0,IF(E470=D460,R470,[1]DB!AE470)),[1]DB!AE470)</f>
        <v>5</v>
      </c>
      <c r="AF470" s="25">
        <f>IF(B6=13,IF(OR(G470=1,I470=1),0,IF(E470=D460,U470,[1]DB!AF470)),[1]DB!AF470)</f>
        <v>9</v>
      </c>
      <c r="AG470" s="25">
        <f>IF(B6=13,IF(OR(G470=1,I470=1),0,IF(E470=D460,X470,[1]DB!AG470)),[1]DB!AG470)</f>
        <v>0</v>
      </c>
      <c r="AH470" s="25">
        <f>IF(B6=13,IF(OR(G470=1,I470=1),0,IF(E470=D460,AD470,[1]DB!AH470)),[1]DB!AH470)</f>
        <v>-1</v>
      </c>
      <c r="AI470" s="25">
        <f>IF(B6=13,IF(OR(G470=1,I470=1),0,IF(E470=D461,R470,[1]DB!AI470)),[1]DB!AI470)</f>
        <v>0</v>
      </c>
      <c r="AJ470" s="25">
        <f>IF(B6=13,IF(OR(G470=1,I470=1),0,IF(E470=D461,U470,[1]DB!AJ470)),[1]DB!AJ470)</f>
        <v>0</v>
      </c>
      <c r="AK470" s="25">
        <f>IF(B6=13,IF(OR(G470=1,I470=1),0,IF(E470=D461,X470,[1]DB!AK470)),[1]DB!AK470)</f>
        <v>0</v>
      </c>
      <c r="AL470" s="25">
        <f>IF(B6=13,IF(OR(G470=1,I470=1),0,IF(E470=D461,AD470,[1]DB!AL470)),[1]DB!AL470)</f>
        <v>0</v>
      </c>
      <c r="AM470" s="25">
        <f>IF(B6=13,IF(OR(G470=1,I470=1),0,IF(E470=D462,R470,[1]DB!AM470)),[1]DB!AM470)</f>
        <v>7</v>
      </c>
      <c r="AN470" s="25">
        <f>IF(B6=13,IF(OR(G470=1,I470=1),0,IF(E470=D462,U470,[1]DB!AN470)),[1]DB!AN470)</f>
        <v>6</v>
      </c>
      <c r="AO470" s="25">
        <f>IF(B6=13,IF(OR(G470=1,I470=1),0,IF(E470=D462,X470,[1]DB!AO470)),[1]DB!AO470)</f>
        <v>3</v>
      </c>
      <c r="AP470" s="25">
        <f>IF(B6=13,IF(OR(G470=1,I470=1),0,IF(E470=D462,AD470,[1]DB!AP470)),[1]DB!AP470)</f>
        <v>1</v>
      </c>
      <c r="AQ470" s="25">
        <f>IF(B6=13,IF(OR(G470=1,I470=1),0,IF(E470=D463,R470,[1]DB!AQ470)),[1]DB!AQ470)</f>
        <v>5</v>
      </c>
      <c r="AR470" s="25">
        <f>IF(B6=13,IF(OR(G470=1,I470=1),0,IF(E470=D463,U470,[1]DB!AR470)),[1]DB!AR470)</f>
        <v>8</v>
      </c>
      <c r="AS470" s="25">
        <f>IF(B6=13,IF(OR(G470=1,I470=1),0,IF(E470=D463,X470,[1]DB!AS470)),[1]DB!AS470)</f>
        <v>0</v>
      </c>
      <c r="AT470" s="25">
        <f>IF(B6=13,IF(OR(G470=1,I470=1),0,IF(E470=D463,AD470,[1]DB!AT470)),[1]DB!AT470)</f>
        <v>-1</v>
      </c>
      <c r="AU470" s="25">
        <f>IF(B6=13,IF(OR(G470=1,I470=1),0,IF(E470=D464,R470,[1]DB!AU470)),[1]DB!AU470)</f>
        <v>6</v>
      </c>
      <c r="AV470" s="25">
        <f>IF(B6=13,IF(OR(G470=1,I470=1),0,IF(E470=D464,U470,[1]DB!AV470)),[1]DB!AV470)</f>
        <v>8</v>
      </c>
      <c r="AW470" s="25">
        <f>IF(B6=13,IF(OR(G470=1,I470=1),0,IF(E470=D464,X470,[1]DB!AW470)),[1]DB!AW470)</f>
        <v>0</v>
      </c>
      <c r="AX470" s="25">
        <f>IF(B6=13,IF(OR(G470=1,I470=1),0,IF(E470=D464,AD470,[1]DB!AX470)),[1]DB!AX470)</f>
        <v>-1</v>
      </c>
      <c r="AY470" s="25">
        <f>IF(B6=13,IF(OR(G470=1,I470=1),0,IF(E470=D465,R470,[1]DB!AY470)),[1]DB!AY470)</f>
        <v>7</v>
      </c>
      <c r="AZ470" s="25">
        <f>IF(B6=13,IF(OR(G470=1,I470=1),0,IF(E470=D465,U470,[1]DB!AZ470)),[1]DB!AZ470)</f>
        <v>8</v>
      </c>
      <c r="BA470" s="25">
        <f>IF(B6=13,IF(OR(G470=1,I470=1),0,IF(E470=D465,X470,[1]DB!BA470)),[1]DB!BA470)</f>
        <v>0</v>
      </c>
      <c r="BB470" s="25">
        <f>IF(B6=13,IF(OR(G470=1,I470=1),0,IF(E470=D465,AD470,[1]DB!BB470)),[1]DB!BB470)</f>
        <v>-1</v>
      </c>
      <c r="BC470" s="25">
        <f>IF(B6=13,IF(OR(G470=1,I470=1),0,IF(E470=D466,R470,[1]DB!BC470)),[1]DB!BC470)</f>
        <v>8</v>
      </c>
      <c r="BD470" s="25">
        <f>IF(B6=13,IF(OR(G470=1,I470=1),0,IF(E470=D466,U470,[1]DB!BD470)),[1]DB!BD470)</f>
        <v>8</v>
      </c>
      <c r="BE470" s="25">
        <f>IF(B6=13,IF(OR(G470=1,I470=1),0,IF(E470=D466,X470,[1]DB!BE470)),[1]DB!BE470)</f>
        <v>1</v>
      </c>
      <c r="BF470" s="25">
        <f>IF(B6=13,IF(OR(G470=1,I470=1),0,IF(E470=D466,AD470,[1]DB!BF470)),[1]DB!BF470)</f>
        <v>1</v>
      </c>
      <c r="BG470" s="25">
        <f>IF(B6=13,IF(OR(G470=1,I470=1),0,IF(E470=D467,R470,[1]DB!BG470)),[1]DB!BG470)</f>
        <v>6</v>
      </c>
      <c r="BH470" s="25">
        <f>IF(B6=13,IF(OR(G470=1,I470=1),0,IF(E470=D467,U470,[1]DB!BH470)),[1]DB!BH470)</f>
        <v>8</v>
      </c>
      <c r="BI470" s="25">
        <f>IF(B6=13,IF(OR(G470=1,I470=1),0,IF(E470=D467,X470,[1]DB!BI470)),[1]DB!BI470)</f>
        <v>0</v>
      </c>
      <c r="BJ470" s="25">
        <f>IF(B6=13,IF(OR(G470=1,I470=1),0,IF(E470=D467,AD470,[1]DB!BJ470)),[1]DB!BJ470)</f>
        <v>-1</v>
      </c>
      <c r="BK470" s="25">
        <f>IF(B6=13,IF(OR(G470=1,I470=1),0,IF(E470=D468,R470,[1]DB!BK470)),[1]DB!BK470)</f>
        <v>4</v>
      </c>
      <c r="BL470" s="25">
        <f>IF(B6=13,IF(OR(G470=1,I470=1),0,IF(E470=D468,U470,[1]DB!BL470)),[1]DB!BL470)</f>
        <v>3</v>
      </c>
      <c r="BM470" s="25">
        <f>IF(B6=13,IF(OR(G470=1,I470=1),0,IF(E470=D468,X470,[1]DB!BM470)),[1]DB!BM470)</f>
        <v>3</v>
      </c>
      <c r="BN470" s="25">
        <f>IF(B6=13,IF(OR(G470=1,I470=1),0,IF(E470=D468,AD470,[1]DB!BN470)),[1]DB!BN470)</f>
        <v>1</v>
      </c>
      <c r="BO470" s="25">
        <f>IF(B6=13,IF(OR(G470=1,I470=1),0,IF(E470=D469,R470,[1]DB!BO470)),[1]DB!BO470)</f>
        <v>8</v>
      </c>
      <c r="BP470" s="25">
        <f>IF(B6=13,IF(OR(G470=1,I470=1),0,IF(E470=D469,U470,[1]DB!BP470)),[1]DB!BP470)</f>
        <v>7</v>
      </c>
      <c r="BQ470" s="25">
        <f>IF(B6=13,IF(OR(G470=1,I470=1),0,IF(E470=D469,X470,[1]DB!BQ470)),[1]DB!BQ470)</f>
        <v>3</v>
      </c>
      <c r="BR470" s="25">
        <f>IF(B6=13,IF(OR(G470=1,I470=1),0,IF(E470=D469,AD470,[1]DB!BR470)),[1]DB!BR470)</f>
        <v>1</v>
      </c>
      <c r="BS470" s="25">
        <f>IF(B6=13,IF(OR(G470=1,I470=1),0,IF(E470=D470,R470,[1]DB!BS470)),[1]DB!BS470)</f>
        <v>0</v>
      </c>
      <c r="BT470" s="25">
        <f>IF(B6=13,IF(OR(G470=1,I470=1),0,IF(E470=D470,U470,[1]DB!BT470)),[1]DB!BT470)</f>
        <v>0</v>
      </c>
      <c r="BU470" s="25">
        <f>IF(B6=13,IF(OR(G470=1,I470=1),0,IF(E470=D470,X470,[1]DB!BU470)),[1]DB!BU470)</f>
        <v>0</v>
      </c>
      <c r="BV470" s="25">
        <f>IF(B6=13,IF(OR(G470=1,I470=1),0,IF(E470=D470,AD470,[1]DB!BV470)),[1]DB!BV470)</f>
        <v>0</v>
      </c>
      <c r="BW470" s="25">
        <f>IF(B6=13,IF(OR(G470=1,I470=1),0,IF(E470=D471,R470,[1]DB!BW470)),[1]DB!BW470)</f>
        <v>5</v>
      </c>
      <c r="BX470" s="25">
        <f>IF(B6=13,IF(OR(G470=1,I470=1),0,IF(E470=D471,U470,[1]DB!BX470)),[1]DB!BX470)</f>
        <v>4</v>
      </c>
      <c r="BY470" s="25">
        <f>IF(B6=13,IF(OR(G470=1,I470=1),0,IF(E470=D471,X470,[1]DB!BY470)),[1]DB!BY470)</f>
        <v>3</v>
      </c>
      <c r="BZ470" s="25">
        <f>IF(B6=13,IF(OR(G470=1,I470=1),0,IF(E470=D471,AD470,[1]DB!BZ470)),[1]DB!BZ470)</f>
        <v>1</v>
      </c>
      <c r="CA470" s="25">
        <f>(RANK(Y470,Y460:Y471,1)*169)+(RANK(S470,S460:S471,1)*13)+RANK(V470,V460:V471,0)</f>
        <v>716</v>
      </c>
      <c r="CB470" s="25">
        <f>RANK(CA470,CA460:CA471,1)</f>
        <v>4</v>
      </c>
      <c r="CC470" s="25">
        <f>IF(CB470=CB460,AE470,0)+IF(CB470=CB461,AI470,0)+IF(CB470=CB462,AM470,0)+IF(CB470=CB463,AQ470,0)+IF(CB470=CB464,AU470,0)+IF(CB470=CB465,AY470,0)+IF(CB470=CB466,BC470,0)+IF(CB470=CB467,BG470,0)+IF(CB470=CB468,BK470,0)+IF(CB470=CB469,BO470,0)+IF(CB470=CB470,BS470,0)+IF(CB470=CB471,BW470,0)</f>
        <v>0</v>
      </c>
      <c r="CD470" s="25">
        <f>IF(CB470=CB460,AF470,0)+IF(CB470=CB461,AJ470,0)+IF(CB470=CB462,AN470,0)+IF(CB470=CB463,AR470,0)+IF(CB470=CB464,AV470,0)+IF(CB470=CB465,AZ470,0)+IF(CB470=CB466,BD470,0)+IF(CB470=CB467,BH470,0)+IF(CB470=CB468,BL470,0)+IF(CB470=CB469,BP470,0)+IF(CB470=CB470,BT470,0)+IF(CB470=CB471,BX470,0)</f>
        <v>0</v>
      </c>
      <c r="CE470" s="25">
        <f>IF(CB470=CB460,AG470,0)+IF(CB470=CB461,AK470,0)+IF(CB470=CB462,AO470,0)+IF(CB470=CB463,AS470,0)+IF(CB470=CB464,AW470,0)+IF(CB470=CB465,BA470,0)+IF(CB470=CB466,BE470,0)+IF(CB470=CB467,BI470,0)+IF(CB470=CB468,BM470,0)+IF(CB470=CB469,BQ470,0)+IF(CB470=CB470,BU470,0)+IF(CB470=CB471,BY470,0)</f>
        <v>0</v>
      </c>
      <c r="CF470" s="25">
        <f>(RANK(CE470,CE460:CE471,1)*169)+(RANK(CC470,CC460:CC471,1)*13)+RANK(CD470,CD460:CD471,0)</f>
        <v>183</v>
      </c>
      <c r="CG470" s="25">
        <f>CB470+(RANK(CF470,CF460:CF471,1)*0.01)</f>
        <v>4.01</v>
      </c>
      <c r="CH470" s="25">
        <f>IF(COUNTIF(CG460:CG471,CG470)=2,IF(CG470=CG460,1,0)+IF(CG470=CG461,2,0)+IF(CG470=CG462,3,0)+IF(CG470=CG463,4,0)+IF(CG470=CG464,5,0)+IF(CG470=CG465,6,0)+IF(CG470=CG466,7,0)+IF(CG470=CG467,8,0)+IF(CG470=CG468,9,0)+IF(CG470=CG469,10,0)+IF(CG470=CG470,11,0)+IF(CG470=CG471,12,0)-11,0)</f>
        <v>0</v>
      </c>
      <c r="CI470" s="25">
        <f t="shared" si="83"/>
        <v>0</v>
      </c>
      <c r="CJ470" s="25">
        <f t="shared" si="84"/>
        <v>4.01</v>
      </c>
      <c r="CK470" s="25">
        <f>(RANK(CJ470,CJ460:CJ471,1)*17850625)+(RANK(K470,K460:K471,0)*274625)+(RANK(M470,M460:M471,0)*4225)+(RANK(AC470,AC460:AC471,1)*65)+RANK(C470,C460:C471,0)</f>
        <v>71689935</v>
      </c>
      <c r="CL470" s="25">
        <f>RANK(CK470,CK460:CK471,0)</f>
        <v>9</v>
      </c>
    </row>
    <row r="471" spans="1:90" x14ac:dyDescent="0.15">
      <c r="A471" s="25" t="str">
        <f>[1]DB!A471</f>
        <v>Zico</v>
      </c>
      <c r="B471" s="25" t="str">
        <f>[1]DB!B471</f>
        <v>Zico (13)</v>
      </c>
      <c r="C471" s="25">
        <f>[1]DB!C471</f>
        <v>52</v>
      </c>
      <c r="D471" s="25">
        <f t="shared" si="80"/>
        <v>8</v>
      </c>
      <c r="E471" s="25">
        <f t="shared" si="85"/>
        <v>7</v>
      </c>
      <c r="F471" s="25">
        <f>[1]DB!G471</f>
        <v>0</v>
      </c>
      <c r="G471" s="25">
        <f>IF(B6=13,DGET(A11:K75,"Dis E",Y538:Y539),F471)</f>
        <v>0</v>
      </c>
      <c r="H471" s="25">
        <f>[1]DB!I471</f>
        <v>0</v>
      </c>
      <c r="I471" s="25">
        <f>IF(B6=13,DGET(A11:K75,"Udm E",Y538:Y539),H471)</f>
        <v>0</v>
      </c>
      <c r="J471" s="25">
        <f>[1]DB!K471</f>
        <v>0</v>
      </c>
      <c r="K471" s="25">
        <f>IF(B6=13,DGET(A11:K75,"MR E",Y538:Y539),J471)</f>
        <v>0</v>
      </c>
      <c r="L471" s="25">
        <f>[1]DB!M471</f>
        <v>0</v>
      </c>
      <c r="M471" s="25">
        <f>IF(B6=13,DGET(A11:K75,"Res E",Y538:Y539),L471)</f>
        <v>0</v>
      </c>
      <c r="N471" s="25">
        <f>[1]DB!O471</f>
        <v>9</v>
      </c>
      <c r="O471" s="25">
        <f>IF(B6=13,IF(AND(G471=0,I471=0),N471+1,0),N471)</f>
        <v>10</v>
      </c>
      <c r="P471" s="25">
        <f>[1]DB!S471</f>
        <v>53</v>
      </c>
      <c r="Q471" s="25">
        <f>IF(A471="",0,DGET(A11:AF75,"Total",Y538:Y539))</f>
        <v>5</v>
      </c>
      <c r="R471" s="25">
        <f>IF(A471="",0,DGET(A11:AF75,"ES N",Y538:Y539))</f>
        <v>5</v>
      </c>
      <c r="S471" s="25">
        <f>IF(B6=13,IF(OR(G471=1,I471=1),0,P471+R471),P471)</f>
        <v>58</v>
      </c>
      <c r="T471" s="25">
        <f>[1]DB!V471</f>
        <v>63</v>
      </c>
      <c r="U471" s="25">
        <f>IF(A471="",0,DGET(A459:Q471,"Total N",Y546:Y547))</f>
        <v>5</v>
      </c>
      <c r="V471" s="25">
        <f>IF(B6=13,IF(OR(G471=1,I471=1),0,T471+U471),T471)</f>
        <v>68</v>
      </c>
      <c r="W471" s="25">
        <f>[1]DB!Y471</f>
        <v>4</v>
      </c>
      <c r="X471" s="25">
        <f t="shared" si="81"/>
        <v>1</v>
      </c>
      <c r="Y471" s="25">
        <f>IF(B6=13,IF(OR(G471=1,I471=1),0,W471+X471),W471)</f>
        <v>5</v>
      </c>
      <c r="Z471" s="25">
        <f>[1]DB!AC471</f>
        <v>8</v>
      </c>
      <c r="AA471" s="25">
        <f>IF(A471="",0,DGET(A11:AF75,"BU Pl.",Y538:Y539))</f>
        <v>28</v>
      </c>
      <c r="AB471" s="25">
        <f t="shared" si="82"/>
        <v>1828</v>
      </c>
      <c r="AC471" s="25">
        <f>IF(B6=13,RANK(AB471,AB460:AB471,1),Z471)</f>
        <v>3</v>
      </c>
      <c r="AD471" s="25">
        <f>IF(B6=13,IF(AA471&gt;DGET(A459:AC471,"BU N",Y546:Y547),1,IF(AA471=DGET(A459:AC471,"BU N",Y546:Y547),0,-1)),0)</f>
        <v>-1</v>
      </c>
      <c r="AE471" s="25">
        <f>IF(B6=13,IF(OR(G471=1,I471=1),0,IF(E471=D460,R471,[1]DB!AE471)),[1]DB!AE471)</f>
        <v>5</v>
      </c>
      <c r="AF471" s="25">
        <f>IF(B6=13,IF(OR(G471=1,I471=1),0,IF(E471=D460,U471,[1]DB!AF471)),[1]DB!AF471)</f>
        <v>7</v>
      </c>
      <c r="AG471" s="25">
        <f>IF(B6=13,IF(OR(G471=1,I471=1),0,IF(E471=D460,X471,[1]DB!AG471)),[1]DB!AG471)</f>
        <v>0</v>
      </c>
      <c r="AH471" s="25">
        <f>IF(B6=13,IF(OR(G471=1,I471=1),0,IF(E471=D460,AD471,[1]DB!AH471)),[1]DB!AH471)</f>
        <v>-1</v>
      </c>
      <c r="AI471" s="25">
        <f>IF(B6=13,IF(OR(G471=1,I471=1),0,IF(E471=D461,R471,[1]DB!AI471)),[1]DB!AI471)</f>
        <v>8</v>
      </c>
      <c r="AJ471" s="25">
        <f>IF(B6=13,IF(OR(G471=1,I471=1),0,IF(E471=D461,U471,[1]DB!AJ471)),[1]DB!AJ471)</f>
        <v>6</v>
      </c>
      <c r="AK471" s="25">
        <f>IF(B6=13,IF(OR(G471=1,I471=1),0,IF(E471=D461,X471,[1]DB!AK471)),[1]DB!AK471)</f>
        <v>3</v>
      </c>
      <c r="AL471" s="25">
        <f>IF(B6=13,IF(OR(G471=1,I471=1),0,IF(E471=D461,AD471,[1]DB!AL471)),[1]DB!AL471)</f>
        <v>1</v>
      </c>
      <c r="AM471" s="25">
        <f>IF(B6=13,IF(OR(G471=1,I471=1),0,IF(E471=D462,R471,[1]DB!AM471)),[1]DB!AM471)</f>
        <v>4</v>
      </c>
      <c r="AN471" s="25">
        <f>IF(B6=13,IF(OR(G471=1,I471=1),0,IF(E471=D462,U471,[1]DB!AN471)),[1]DB!AN471)</f>
        <v>7</v>
      </c>
      <c r="AO471" s="25">
        <f>IF(B6=13,IF(OR(G471=1,I471=1),0,IF(E471=D462,X471,[1]DB!AO471)),[1]DB!AO471)</f>
        <v>0</v>
      </c>
      <c r="AP471" s="25">
        <f>IF(B6=13,IF(OR(G471=1,I471=1),0,IF(E471=D462,AD471,[1]DB!AP471)),[1]DB!AP471)</f>
        <v>-1</v>
      </c>
      <c r="AQ471" s="25">
        <f>IF(B6=13,IF(OR(G471=1,I471=1),0,IF(E471=D463,R471,[1]DB!AQ471)),[1]DB!AQ471)</f>
        <v>6</v>
      </c>
      <c r="AR471" s="25">
        <f>IF(B6=13,IF(OR(G471=1,I471=1),0,IF(E471=D463,U471,[1]DB!AR471)),[1]DB!AR471)</f>
        <v>9</v>
      </c>
      <c r="AS471" s="25">
        <f>IF(B6=13,IF(OR(G471=1,I471=1),0,IF(E471=D463,X471,[1]DB!AS471)),[1]DB!AS471)</f>
        <v>0</v>
      </c>
      <c r="AT471" s="25">
        <f>IF(B6=13,IF(OR(G471=1,I471=1),0,IF(E471=D463,AD471,[1]DB!AT471)),[1]DB!AT471)</f>
        <v>-1</v>
      </c>
      <c r="AU471" s="25">
        <f>IF(B6=13,IF(OR(G471=1,I471=1),0,IF(E471=D464,R471,[1]DB!AU471)),[1]DB!AU471)</f>
        <v>8</v>
      </c>
      <c r="AV471" s="25">
        <f>IF(B6=13,IF(OR(G471=1,I471=1),0,IF(E471=D464,U471,[1]DB!AV471)),[1]DB!AV471)</f>
        <v>9</v>
      </c>
      <c r="AW471" s="25">
        <f>IF(B6=13,IF(OR(G471=1,I471=1),0,IF(E471=D464,X471,[1]DB!AW471)),[1]DB!AW471)</f>
        <v>0</v>
      </c>
      <c r="AX471" s="25">
        <f>IF(B6=13,IF(OR(G471=1,I471=1),0,IF(E471=D464,AD471,[1]DB!AX471)),[1]DB!AX471)</f>
        <v>-1</v>
      </c>
      <c r="AY471" s="25">
        <f>IF(B6=13,IF(OR(G471=1,I471=1),0,IF(E471=D465,R471,[1]DB!AY471)),[1]DB!AY471)</f>
        <v>5</v>
      </c>
      <c r="AZ471" s="25">
        <f>IF(B6=13,IF(OR(G471=1,I471=1),0,IF(E471=D465,U471,[1]DB!AZ471)),[1]DB!AZ471)</f>
        <v>6</v>
      </c>
      <c r="BA471" s="25">
        <f>IF(B6=13,IF(OR(G471=1,I471=1),0,IF(E471=D465,X471,[1]DB!BA471)),[1]DB!BA471)</f>
        <v>0</v>
      </c>
      <c r="BB471" s="25">
        <f>IF(B6=13,IF(OR(G471=1,I471=1),0,IF(E471=D465,AD471,[1]DB!BB471)),[1]DB!BB471)</f>
        <v>-1</v>
      </c>
      <c r="BC471" s="25">
        <f>IF(B6=13,IF(OR(G471=1,I471=1),0,IF(E471=D466,R471,[1]DB!BC471)),[1]DB!BC471)</f>
        <v>5</v>
      </c>
      <c r="BD471" s="25">
        <f>IF(B6=13,IF(OR(G471=1,I471=1),0,IF(E471=D466,U471,[1]DB!BD471)),[1]DB!BD471)</f>
        <v>5</v>
      </c>
      <c r="BE471" s="25">
        <f>IF(B6=13,IF(OR(G471=1,I471=1),0,IF(E471=D466,X471,[1]DB!BE471)),[1]DB!BE471)</f>
        <v>1</v>
      </c>
      <c r="BF471" s="25">
        <f>IF(B6=13,IF(OR(G471=1,I471=1),0,IF(E471=D466,AD471,[1]DB!BF471)),[1]DB!BF471)</f>
        <v>-1</v>
      </c>
      <c r="BG471" s="25">
        <f>IF(B6=13,IF(OR(G471=1,I471=1),0,IF(E471=D467,R471,[1]DB!BG471)),[1]DB!BG471)</f>
        <v>8</v>
      </c>
      <c r="BH471" s="25">
        <f>IF(B6=13,IF(OR(G471=1,I471=1),0,IF(E471=D467,U471,[1]DB!BH471)),[1]DB!BH471)</f>
        <v>8</v>
      </c>
      <c r="BI471" s="25">
        <f>IF(B6=13,IF(OR(G471=1,I471=1),0,IF(E471=D467,X471,[1]DB!BI471)),[1]DB!BI471)</f>
        <v>1</v>
      </c>
      <c r="BJ471" s="25">
        <f>IF(B6=13,IF(OR(G471=1,I471=1),0,IF(E471=D467,AD471,[1]DB!BJ471)),[1]DB!BJ471)</f>
        <v>0</v>
      </c>
      <c r="BK471" s="25">
        <f>IF(B6=13,IF(OR(G471=1,I471=1),0,IF(E471=D468,R471,[1]DB!BK471)),[1]DB!BK471)</f>
        <v>0</v>
      </c>
      <c r="BL471" s="25">
        <f>IF(B6=13,IF(OR(G471=1,I471=1),0,IF(E471=D468,U471,[1]DB!BL471)),[1]DB!BL471)</f>
        <v>0</v>
      </c>
      <c r="BM471" s="25">
        <f>IF(B6=13,IF(OR(G471=1,I471=1),0,IF(E471=D468,X471,[1]DB!BM471)),[1]DB!BM471)</f>
        <v>0</v>
      </c>
      <c r="BN471" s="25">
        <f>IF(B6=13,IF(OR(G471=1,I471=1),0,IF(E471=D468,AD471,[1]DB!BN471)),[1]DB!BN471)</f>
        <v>0</v>
      </c>
      <c r="BO471" s="25">
        <f>IF(B6=13,IF(OR(G471=1,I471=1),0,IF(E471=D469,R471,[1]DB!BO471)),[1]DB!BO471)</f>
        <v>5</v>
      </c>
      <c r="BP471" s="25">
        <f>IF(B6=13,IF(OR(G471=1,I471=1),0,IF(E471=D469,U471,[1]DB!BP471)),[1]DB!BP471)</f>
        <v>6</v>
      </c>
      <c r="BQ471" s="25">
        <f>IF(B6=13,IF(OR(G471=1,I471=1),0,IF(E471=D469,X471,[1]DB!BQ471)),[1]DB!BQ471)</f>
        <v>0</v>
      </c>
      <c r="BR471" s="25">
        <f>IF(B6=13,IF(OR(G471=1,I471=1),0,IF(E471=D469,AD471,[1]DB!BR471)),[1]DB!BR471)</f>
        <v>-1</v>
      </c>
      <c r="BS471" s="25">
        <f>IF(B6=13,IF(OR(G471=1,I471=1),0,IF(E471=D470,R471,[1]DB!BS471)),[1]DB!BS471)</f>
        <v>4</v>
      </c>
      <c r="BT471" s="25">
        <f>IF(B6=13,IF(OR(G471=1,I471=1),0,IF(E471=D470,U471,[1]DB!BT471)),[1]DB!BT471)</f>
        <v>5</v>
      </c>
      <c r="BU471" s="25">
        <f>IF(B6=13,IF(OR(G471=1,I471=1),0,IF(E471=D470,X471,[1]DB!BU471)),[1]DB!BU471)</f>
        <v>0</v>
      </c>
      <c r="BV471" s="25">
        <f>IF(B6=13,IF(OR(G471=1,I471=1),0,IF(E471=D470,AD471,[1]DB!BV471)),[1]DB!BV471)</f>
        <v>-1</v>
      </c>
      <c r="BW471" s="25">
        <f>IF(B6=13,IF(OR(G471=1,I471=1),0,IF(E471=D471,R471,[1]DB!BW471)),[1]DB!BW471)</f>
        <v>0</v>
      </c>
      <c r="BX471" s="25">
        <f>IF(B6=13,IF(OR(G471=1,I471=1),0,IF(E471=D471,U471,[1]DB!BX471)),[1]DB!BX471)</f>
        <v>0</v>
      </c>
      <c r="BY471" s="25">
        <f>IF(B6=13,IF(OR(G471=1,I471=1),0,IF(E471=D471,X471,[1]DB!BY471)),[1]DB!BY471)</f>
        <v>0</v>
      </c>
      <c r="BZ471" s="25">
        <f>IF(B6=13,IF(OR(G471=1,I471=1),0,IF(E471=D471,AD471,[1]DB!BZ471)),[1]DB!BZ471)</f>
        <v>0</v>
      </c>
      <c r="CA471" s="25">
        <f>(RANK(Y471,Y460:Y471,1)*169)+(RANK(S471,S460:S471,1)*13)+RANK(V471,V460:V471,0)</f>
        <v>200</v>
      </c>
      <c r="CB471" s="25">
        <f>RANK(CA471,CA460:CA471,1)</f>
        <v>1</v>
      </c>
      <c r="CC471" s="25">
        <f>IF(CB471=CB460,AE471,0)+IF(CB471=CB461,AI471,0)+IF(CB471=CB462,AM471,0)+IF(CB471=CB463,AQ471,0)+IF(CB471=CB464,AU471,0)+IF(CB471=CB465,AY471,0)+IF(CB471=CB466,BC471,0)+IF(CB471=CB467,BG471,0)+IF(CB471=CB468,BK471,0)+IF(CB471=CB469,BO471,0)+IF(CB471=CB470,BS471,0)+IF(CB471=CB471,BW471,0)</f>
        <v>0</v>
      </c>
      <c r="CD471" s="25">
        <f>IF(CB471=CB460,AF471,0)+IF(CB471=CB461,AJ471,0)+IF(CB471=CB462,AN471,0)+IF(CB471=CB463,AR471,0)+IF(CB471=CB464,AV471,0)+IF(CB471=CB465,AZ471,0)+IF(CB471=CB466,BD471,0)+IF(CB471=CB467,BH471,0)+IF(CB471=CB468,BL471,0)+IF(CB471=CB469,BP471,0)+IF(CB471=CB470,BT471,0)+IF(CB471=CB471,BX471,0)</f>
        <v>0</v>
      </c>
      <c r="CE471" s="25">
        <f>IF(CB471=CB460,AG471,0)+IF(CB471=CB461,AK471,0)+IF(CB471=CB462,AO471,0)+IF(CB471=CB463,AS471,0)+IF(CB471=CB464,AW471,0)+IF(CB471=CB465,BA471,0)+IF(CB471=CB466,BE471,0)+IF(CB471=CB467,BI471,0)+IF(CB471=CB468,BM471,0)+IF(CB471=CB469,BQ471,0)+IF(CB471=CB470,BU471,0)+IF(CB471=CB471,BY471,0)</f>
        <v>0</v>
      </c>
      <c r="CF471" s="25">
        <f>(RANK(CE471,CE460:CE471,1)*169)+(RANK(CC471,CC460:CC471,1)*13)+RANK(CD471,CD460:CD471,0)</f>
        <v>183</v>
      </c>
      <c r="CG471" s="25">
        <f>CB471+(RANK(CF471,CF460:CF471,1)*0.01)</f>
        <v>1.01</v>
      </c>
      <c r="CH471" s="25">
        <f>IF(COUNTIF(CG460:CG471,CG471)=2,IF(CG471=CG460,1,0)+IF(CG471=CG461,2,0)+IF(CG471=CG462,3,0)+IF(CG471=CG463,4,0)+IF(CG471=CG464,5,0)+IF(CG471=CG465,6,0)+IF(CG471=CG466,7,0)+IF(CG471=CG467,8,0)+IF(CG471=CG468,9,0)+IF(CG471=CG469,10,0)+IF(CG471=CG470,11,0)+IF(CG471=CG471,12,0)-12,0)</f>
        <v>0</v>
      </c>
      <c r="CI471" s="25">
        <f t="shared" si="83"/>
        <v>0</v>
      </c>
      <c r="CJ471" s="25">
        <f t="shared" si="84"/>
        <v>1.01</v>
      </c>
      <c r="CK471" s="25">
        <f>(RANK(CJ471,CJ460:CJ471,1)*17850625)+(RANK(K471,K460:K471,0)*274625)+(RANK(M471,M460:M471,0)*4225)+(RANK(AC471,AC460:AC471,1)*65)+RANK(C471,C460:C471,0)</f>
        <v>18138121</v>
      </c>
      <c r="CL471" s="25">
        <f>RANK(CK471,CK460:CK471,0)</f>
        <v>12</v>
      </c>
    </row>
    <row r="472" spans="1:90" x14ac:dyDescent="0.15">
      <c r="A472" s="25" t="s">
        <v>17</v>
      </c>
      <c r="B472" s="25" t="s">
        <v>86</v>
      </c>
      <c r="C472" s="25" t="s">
        <v>45</v>
      </c>
      <c r="D472" s="25" t="s">
        <v>102</v>
      </c>
      <c r="E472" s="25" t="s">
        <v>103</v>
      </c>
      <c r="F472" s="25" t="s">
        <v>87</v>
      </c>
      <c r="G472" s="25" t="s">
        <v>88</v>
      </c>
      <c r="H472" s="25" t="s">
        <v>89</v>
      </c>
      <c r="I472" s="25" t="s">
        <v>90</v>
      </c>
      <c r="J472" s="25" t="s">
        <v>91</v>
      </c>
      <c r="K472" s="25" t="s">
        <v>92</v>
      </c>
      <c r="L472" s="25" t="s">
        <v>93</v>
      </c>
      <c r="M472" s="25" t="s">
        <v>94</v>
      </c>
      <c r="N472" s="25" t="s">
        <v>95</v>
      </c>
      <c r="O472" s="25" t="s">
        <v>96</v>
      </c>
      <c r="P472" s="25" t="s">
        <v>78</v>
      </c>
      <c r="Q472" s="25" t="s">
        <v>104</v>
      </c>
      <c r="R472" s="25" t="s">
        <v>73</v>
      </c>
      <c r="S472" s="25" t="s">
        <v>97</v>
      </c>
      <c r="T472" s="25" t="s">
        <v>98</v>
      </c>
      <c r="U472" s="25" t="s">
        <v>105</v>
      </c>
      <c r="V472" s="25" t="s">
        <v>99</v>
      </c>
      <c r="W472" s="25" t="s">
        <v>100</v>
      </c>
      <c r="X472" s="25" t="s">
        <v>106</v>
      </c>
      <c r="Y472" s="25" t="s">
        <v>101</v>
      </c>
      <c r="Z472" s="25" t="s">
        <v>107</v>
      </c>
      <c r="AA472" s="25" t="s">
        <v>79</v>
      </c>
      <c r="AB472" s="25" t="s">
        <v>109</v>
      </c>
      <c r="AC472" s="25" t="s">
        <v>108</v>
      </c>
      <c r="AD472" s="25" t="s">
        <v>110</v>
      </c>
      <c r="AE472" s="175" t="str">
        <f>A473</f>
        <v>Chelsea</v>
      </c>
      <c r="AF472" s="175"/>
      <c r="AG472" s="175"/>
      <c r="AH472" s="106"/>
      <c r="AI472" s="175" t="str">
        <f>A474</f>
        <v>Højgård</v>
      </c>
      <c r="AJ472" s="175"/>
      <c r="AK472" s="175"/>
      <c r="AL472" s="175"/>
      <c r="AM472" s="175" t="str">
        <f>A475</f>
        <v>Idskov</v>
      </c>
      <c r="AN472" s="175"/>
      <c r="AO472" s="175"/>
      <c r="AP472" s="175"/>
      <c r="AQ472" s="175" t="str">
        <f>A476</f>
        <v>Steam</v>
      </c>
      <c r="AR472" s="175"/>
      <c r="AS472" s="175"/>
      <c r="AT472" s="175"/>
      <c r="AU472" s="175" t="str">
        <f>A477</f>
        <v>Laplace</v>
      </c>
      <c r="AV472" s="175"/>
      <c r="AW472" s="175"/>
      <c r="AX472" s="175"/>
      <c r="AY472" s="175" t="str">
        <f>A478</f>
        <v>Futte</v>
      </c>
      <c r="AZ472" s="175"/>
      <c r="BA472" s="175"/>
      <c r="BB472" s="175"/>
      <c r="BC472" s="175" t="str">
        <f>A479</f>
        <v>Murer</v>
      </c>
      <c r="BD472" s="175"/>
      <c r="BE472" s="175"/>
      <c r="BF472" s="175"/>
      <c r="BG472" s="175" t="str">
        <f>A480</f>
        <v>Mauer</v>
      </c>
      <c r="BH472" s="175"/>
      <c r="BI472" s="175"/>
      <c r="BJ472" s="175"/>
      <c r="BK472" s="175" t="str">
        <f>A481</f>
        <v>Nuser</v>
      </c>
      <c r="BL472" s="175"/>
      <c r="BM472" s="175"/>
      <c r="BN472" s="175"/>
      <c r="BO472" s="175" t="str">
        <f>A482</f>
        <v>Lauge</v>
      </c>
      <c r="BP472" s="175"/>
      <c r="BQ472" s="175"/>
      <c r="BR472" s="175"/>
      <c r="BS472" s="175" t="str">
        <f>A483</f>
        <v>MFP</v>
      </c>
      <c r="BT472" s="175"/>
      <c r="BU472" s="175"/>
      <c r="BV472" s="175"/>
      <c r="BW472" s="175" t="str">
        <f>A484</f>
        <v>Kinks</v>
      </c>
      <c r="BX472" s="175"/>
      <c r="BY472" s="175"/>
      <c r="BZ472" s="175"/>
      <c r="CA472" s="25" t="s">
        <v>111</v>
      </c>
      <c r="CB472" s="25" t="s">
        <v>112</v>
      </c>
      <c r="CC472" s="25" t="s">
        <v>25</v>
      </c>
      <c r="CD472" s="25" t="s">
        <v>26</v>
      </c>
      <c r="CE472" s="25" t="s">
        <v>113</v>
      </c>
      <c r="CF472" s="175" t="s">
        <v>114</v>
      </c>
      <c r="CG472" s="175"/>
      <c r="CH472" s="175">
        <v>2</v>
      </c>
      <c r="CI472" s="175"/>
      <c r="CJ472" s="106"/>
      <c r="CL472" s="25" t="s">
        <v>115</v>
      </c>
    </row>
    <row r="473" spans="1:90" x14ac:dyDescent="0.15">
      <c r="A473" s="25" t="str">
        <f>[1]DB!A473</f>
        <v>Chelsea</v>
      </c>
      <c r="B473" s="25" t="str">
        <f>[1]DB!B473</f>
        <v>Chelsea (14)</v>
      </c>
      <c r="C473" s="25">
        <f>[1]DB!C473</f>
        <v>7</v>
      </c>
      <c r="D473" s="25">
        <f>D460</f>
        <v>1</v>
      </c>
      <c r="E473" s="25">
        <f>IF(EVEN(D473)=D473,D473-1,D473+1)</f>
        <v>2</v>
      </c>
      <c r="F473" s="25">
        <f>[1]DB!G473</f>
        <v>0</v>
      </c>
      <c r="G473" s="25">
        <f>IF(B6=13,DGET(A11:K75,"Dis E",N540:N541),F473)</f>
        <v>0</v>
      </c>
      <c r="H473" s="25">
        <f>[1]DB!I473</f>
        <v>0</v>
      </c>
      <c r="I473" s="25">
        <f>IF(B6=13,DGET(A11:K75,"Udm E",N540:N541),H473)</f>
        <v>0</v>
      </c>
      <c r="J473" s="25">
        <f>[1]DB!K473</f>
        <v>0</v>
      </c>
      <c r="K473" s="25">
        <f>IF(B6=13,DGET(A11:K75,"MR E",N540:N541),J473)</f>
        <v>0</v>
      </c>
      <c r="L473" s="25">
        <f>[1]DB!M473</f>
        <v>0</v>
      </c>
      <c r="M473" s="25">
        <f>IF(B6=13,DGET(A11:K75,"Res E",N540:N541),L473)</f>
        <v>0</v>
      </c>
      <c r="N473" s="25">
        <f>[1]DB!O473</f>
        <v>9</v>
      </c>
      <c r="O473" s="25">
        <f>IF(B6=13,IF(AND(G473=0,I473=0),N473+1,0),N473)</f>
        <v>10</v>
      </c>
      <c r="P473" s="25">
        <f>[1]DB!S473</f>
        <v>63</v>
      </c>
      <c r="Q473" s="25">
        <f>IF(A473="",0,DGET(A11:AF75,"Total",N540:N541))</f>
        <v>4</v>
      </c>
      <c r="R473" s="25">
        <f>IF(A473="",0,DGET(A11:AF75,"ES N",N540:N541))</f>
        <v>4</v>
      </c>
      <c r="S473" s="25">
        <f>IF(B6=13,IF(OR(G473=1,I473=1),0,P473+R473),P473)</f>
        <v>67</v>
      </c>
      <c r="T473" s="25">
        <f>[1]DB!V473</f>
        <v>58</v>
      </c>
      <c r="U473" s="25">
        <f>IF(A473="",0,DGET(A472:Q484,"Total N",N546:N547))</f>
        <v>7</v>
      </c>
      <c r="V473" s="25">
        <f>IF(B6=13,IF(OR(G473=1,I473=1),0,T473+U473),T473)</f>
        <v>65</v>
      </c>
      <c r="W473" s="25">
        <f>[1]DB!Y473</f>
        <v>16</v>
      </c>
      <c r="X473" s="25">
        <f>IF(OR(G473=1,I473=1,J473&lt;&gt;K473),0,IF(R473&gt;U473,3,IF(R473=U473,1,0)))</f>
        <v>0</v>
      </c>
      <c r="Y473" s="25">
        <f>IF(B6=13,IF(OR(G473=1,I473=1),0,W473+X473),W473)</f>
        <v>16</v>
      </c>
      <c r="Z473" s="25">
        <f>[1]DB!AC473</f>
        <v>10</v>
      </c>
      <c r="AA473" s="25">
        <f>IF(A473="",0,DGET(A11:AF75,"BU Pl.",N540:N541))</f>
        <v>23</v>
      </c>
      <c r="AB473" s="25">
        <f>(AA473*65)+Z473</f>
        <v>1505</v>
      </c>
      <c r="AC473" s="25">
        <f>IF(B6=13,RANK(AB473,AB473:AB484,1),Z473)</f>
        <v>4</v>
      </c>
      <c r="AD473" s="25">
        <f>IF(B6=13,IF(AA473&gt;DGET(A472:AC484,"BU N",N546:N547),1,IF(AA473=DGET(A472:AC484,"BU N",N546:N547),0,-1)),0)</f>
        <v>-1</v>
      </c>
      <c r="AE473" s="25">
        <f>IF(B6=13,IF(OR(G473=1,I473=1),0,IF(E473=D473,R473,[1]DB!AE473)),[1]DB!AE473)</f>
        <v>0</v>
      </c>
      <c r="AF473" s="25">
        <f>IF(B6=13,IF(OR(G473=1,I473=1),0,IF(E473=D473,U473,[1]DB!AF473)),[1]DB!AF473)</f>
        <v>0</v>
      </c>
      <c r="AG473" s="25">
        <f>IF(B6=13,IF(OR(G473=1,I473=1),0,IF(E473=D473,X473,[1]DB!AG473)),[1]DB!AG473)</f>
        <v>0</v>
      </c>
      <c r="AH473" s="25">
        <f>IF(B6=13,IF(OR(G473=1,I473=1),0,IF(E473=D473,AD473,[1]DB!AH473)),[1]DB!AH473)</f>
        <v>0</v>
      </c>
      <c r="AI473" s="25">
        <f>IF(B6=13,IF(OR(G473=1,I473=1),0,IF(E473=D474,R473,[1]DB!AI473)),[1]DB!AI473)</f>
        <v>6</v>
      </c>
      <c r="AJ473" s="25">
        <f>IF(B6=13,IF(OR(G473=1,I473=1),0,IF(E473=D474,U473,[1]DB!AJ473)),[1]DB!AJ473)</f>
        <v>4</v>
      </c>
      <c r="AK473" s="25">
        <f>IF(B6=13,IF(OR(G473=1,I473=1),0,IF(E473=D474,X473,[1]DB!AK473)),[1]DB!AK473)</f>
        <v>3</v>
      </c>
      <c r="AL473" s="25">
        <f>IF(B6=13,IF(OR(G473=1,I473=1),0,IF(E473=D474,AD473,[1]DB!AL473)),[1]DB!AL473)</f>
        <v>1</v>
      </c>
      <c r="AM473" s="25">
        <f>IF(B6=13,IF(OR(G473=1,I473=1),0,IF(E473=D475,R473,[1]DB!AM473)),[1]DB!AM473)</f>
        <v>8</v>
      </c>
      <c r="AN473" s="25">
        <f>IF(B6=13,IF(OR(G473=1,I473=1),0,IF(E473=D475,U473,[1]DB!AN473)),[1]DB!AN473)</f>
        <v>7</v>
      </c>
      <c r="AO473" s="25">
        <f>IF(B6=13,IF(OR(G473=1,I473=1),0,IF(E473=D475,X473,[1]DB!AO473)),[1]DB!AO473)</f>
        <v>3</v>
      </c>
      <c r="AP473" s="25">
        <f>IF(B6=13,IF(OR(G473=1,I473=1),0,IF(E473=D475,AD473,[1]DB!AP473)),[1]DB!AP473)</f>
        <v>1</v>
      </c>
      <c r="AQ473" s="25">
        <f>IF(B6=13,IF(OR(G473=1,I473=1),0,IF(E473=D476,R473,[1]DB!AQ473)),[1]DB!AQ473)</f>
        <v>0</v>
      </c>
      <c r="AR473" s="25">
        <f>IF(B6=13,IF(OR(G473=1,I473=1),0,IF(E473=D476,U473,[1]DB!AR473)),[1]DB!AR473)</f>
        <v>0</v>
      </c>
      <c r="AS473" s="25">
        <f>IF(B6=13,IF(OR(G473=1,I473=1),0,IF(E473=D476,X473,[1]DB!AS473)),[1]DB!AS473)</f>
        <v>0</v>
      </c>
      <c r="AT473" s="25">
        <f>IF(B6=13,IF(OR(G473=1,I473=1),0,IF(E473=D476,AD473,[1]DB!AT473)),[1]DB!AT473)</f>
        <v>0</v>
      </c>
      <c r="AU473" s="25">
        <f>IF(B6=13,IF(OR(G473=1,I473=1),0,IF(E473=D477,R473,[1]DB!AU473)),[1]DB!AU473)</f>
        <v>7</v>
      </c>
      <c r="AV473" s="25">
        <f>IF(B6=13,IF(OR(G473=1,I473=1),0,IF(E473=D477,U473,[1]DB!AV473)),[1]DB!AV473)</f>
        <v>7</v>
      </c>
      <c r="AW473" s="25">
        <f>IF(B6=13,IF(OR(G473=1,I473=1),0,IF(E473=D477,X473,[1]DB!AW473)),[1]DB!AW473)</f>
        <v>1</v>
      </c>
      <c r="AX473" s="25">
        <f>IF(B6=13,IF(OR(G473=1,I473=1),0,IF(E473=D477,AD473,[1]DB!AX473)),[1]DB!AX473)</f>
        <v>-1</v>
      </c>
      <c r="AY473" s="25">
        <f>IF(B6=13,IF(OR(G473=1,I473=1),0,IF(E473=D478,R473,[1]DB!AY473)),[1]DB!AY473)</f>
        <v>4</v>
      </c>
      <c r="AZ473" s="25">
        <f>IF(B6=13,IF(OR(G473=1,I473=1),0,IF(E473=D478,U473,[1]DB!AZ473)),[1]DB!AZ473)</f>
        <v>7</v>
      </c>
      <c r="BA473" s="25">
        <f>IF(B6=13,IF(OR(G473=1,I473=1),0,IF(E473=D478,X473,[1]DB!BA473)),[1]DB!BA473)</f>
        <v>0</v>
      </c>
      <c r="BB473" s="25">
        <f>IF(B6=13,IF(OR(G473=1,I473=1),0,IF(E473=D478,AD473,[1]DB!BB473)),[1]DB!BB473)</f>
        <v>-1</v>
      </c>
      <c r="BC473" s="25">
        <f>IF(B6=13,IF(OR(G473=1,I473=1),0,IF(E473=D479,R473,[1]DB!BC473)),[1]DB!BC473)</f>
        <v>7</v>
      </c>
      <c r="BD473" s="25">
        <f>IF(B6=13,IF(OR(G473=1,I473=1),0,IF(E473=D479,U473,[1]DB!BD473)),[1]DB!BD473)</f>
        <v>8</v>
      </c>
      <c r="BE473" s="25">
        <f>IF(B6=13,IF(OR(G473=1,I473=1),0,IF(E473=D479,X473,[1]DB!BE473)),[1]DB!BE473)</f>
        <v>0</v>
      </c>
      <c r="BF473" s="25">
        <f>IF(B6=13,IF(OR(G473=1,I473=1),0,IF(E473=D479,AD473,[1]DB!BF473)),[1]DB!BF473)</f>
        <v>-1</v>
      </c>
      <c r="BG473" s="25">
        <f>IF(B6=13,IF(OR(G473=1,I473=1),0,IF(E473=D480,R473,[1]DB!BG473)),[1]DB!BG473)</f>
        <v>9</v>
      </c>
      <c r="BH473" s="25">
        <f>IF(B6=13,IF(OR(G473=1,I473=1),0,IF(E473=D480,U473,[1]DB!BH473)),[1]DB!BH473)</f>
        <v>8</v>
      </c>
      <c r="BI473" s="25">
        <f>IF(B6=13,IF(OR(G473=1,I473=1),0,IF(E473=D480,X473,[1]DB!BI473)),[1]DB!BI473)</f>
        <v>3</v>
      </c>
      <c r="BJ473" s="25">
        <f>IF(B6=13,IF(OR(G473=1,I473=1),0,IF(E473=D480,AD473,[1]DB!BJ473)),[1]DB!BJ473)</f>
        <v>1</v>
      </c>
      <c r="BK473" s="25">
        <f>IF(B6=13,IF(OR(G473=1,I473=1),0,IF(E473=D481,R473,[1]DB!BK473)),[1]DB!BK473)</f>
        <v>5</v>
      </c>
      <c r="BL473" s="25">
        <f>IF(B6=13,IF(OR(G473=1,I473=1),0,IF(E473=D481,U473,[1]DB!BL473)),[1]DB!BL473)</f>
        <v>5</v>
      </c>
      <c r="BM473" s="25">
        <f>IF(B6=13,IF(OR(G473=1,I473=1),0,IF(E473=D481,X473,[1]DB!BM473)),[1]DB!BM473)</f>
        <v>1</v>
      </c>
      <c r="BN473" s="25">
        <f>IF(B6=13,IF(OR(G473=1,I473=1),0,IF(E473=D481,AD473,[1]DB!BN473)),[1]DB!BN473)</f>
        <v>1</v>
      </c>
      <c r="BO473" s="25">
        <f>IF(B6=13,IF(OR(G473=1,I473=1),0,IF(E473=D482,R473,[1]DB!BO473)),[1]DB!BO473)</f>
        <v>7</v>
      </c>
      <c r="BP473" s="25">
        <f>IF(B6=13,IF(OR(G473=1,I473=1),0,IF(E473=D482,U473,[1]DB!BP473)),[1]DB!BP473)</f>
        <v>5</v>
      </c>
      <c r="BQ473" s="25">
        <f>IF(B6=13,IF(OR(G473=1,I473=1),0,IF(E473=D482,X473,[1]DB!BQ473)),[1]DB!BQ473)</f>
        <v>3</v>
      </c>
      <c r="BR473" s="25">
        <f>IF(B6=13,IF(OR(G473=1,I473=1),0,IF(E473=D482,AD473,[1]DB!BR473)),[1]DB!BR473)</f>
        <v>1</v>
      </c>
      <c r="BS473" s="25">
        <f>IF(B6=13,IF(OR(G473=1,I473=1),0,IF(E473=D483,R473,[1]DB!BS473)),[1]DB!BS473)</f>
        <v>7</v>
      </c>
      <c r="BT473" s="25">
        <f>IF(B6=13,IF(OR(G473=1,I473=1),0,IF(E473=D483,U473,[1]DB!BT473)),[1]DB!BT473)</f>
        <v>7</v>
      </c>
      <c r="BU473" s="25">
        <f>IF(B6=13,IF(OR(G473=1,I473=1),0,IF(E473=D483,X473,[1]DB!BU473)),[1]DB!BU473)</f>
        <v>1</v>
      </c>
      <c r="BV473" s="25">
        <f>IF(B6=13,IF(OR(G473=1,I473=1),0,IF(E473=D483,AD473,[1]DB!BV473)),[1]DB!BV473)</f>
        <v>1</v>
      </c>
      <c r="BW473" s="25">
        <f>IF(B6=13,IF(OR(G473=1,I473=1),0,IF(E473=D484,R473,[1]DB!BW473)),[1]DB!BW473)</f>
        <v>7</v>
      </c>
      <c r="BX473" s="25">
        <f>IF(B6=13,IF(OR(G473=1,I473=1),0,IF(E473=D484,U473,[1]DB!BX473)),[1]DB!BX473)</f>
        <v>7</v>
      </c>
      <c r="BY473" s="25">
        <f>IF(B6=13,IF(OR(G473=1,I473=1),0,IF(E473=D484,X473,[1]DB!BY473)),[1]DB!BY473)</f>
        <v>1</v>
      </c>
      <c r="BZ473" s="25">
        <f>IF(B6=13,IF(OR(G473=1,I473=1),0,IF(E473=D484,AD473,[1]DB!BZ473)),[1]DB!BZ473)</f>
        <v>-1</v>
      </c>
      <c r="CA473" s="25">
        <f>(RANK(Y473,Y473:Y484,1)*169)+(RANK(S473,S473:S484,1)*13)+RANK(V473,V473:V484,0)</f>
        <v>1826</v>
      </c>
      <c r="CB473" s="25">
        <f>RANK(CA473,CA473:CA484,1)</f>
        <v>10</v>
      </c>
      <c r="CC473" s="25">
        <f>IF(CB473=CB473,AE473,0)+IF(CB473=CB474,AI473,0)+IF(CB473=CB475,AM473,0)+IF(CB473=CB476,AQ473,0)+IF(CB473=CB477,AU473,0)+IF(CB473=CB478,AY473,0)+IF(CB473=CB479,BC473,0)+IF(CB473=CB480,BG473,0)+IF(CB473=CB481,BK473,0)+IF(CB473=CB482,BO473,0)+IF(CB473=CB483,BS473,0)+IF(CB473=CB484,BW473,0)</f>
        <v>0</v>
      </c>
      <c r="CD473" s="25">
        <f>IF(CB473=CB473,AF473,0)+IF(CB473=CB474,AJ473,0)+IF(CB473=CB475,AN473,0)+IF(CB473=CB476,AR473,0)+IF(CB473=CB477,AV473,0)+IF(CB473=CB478,AZ473,0)+IF(CB473=CB479,BD473,0)+IF(CB473=CB480,BH473,0)+IF(CB473=CB481,BL473,0)+IF(CB473=CB482,BP473,0)+IF(CB473=CB483,BT473,0)+IF(CB473=CB484,BX473,0)</f>
        <v>0</v>
      </c>
      <c r="CE473" s="25">
        <f>IF(CB473=CB473,AG473,0)+IF(CB473=CB474,AK473,0)+IF(CB473=CB475,AO473,0)+IF(CB473=CB476,AS473,0)+IF(CB473=CB477,AW473,0)+IF(CB473=CB478,BA473,0)+IF(CB473=CB479,BE473,0)+IF(CB473=CB480,BI473,0)+IF(CB473=CB481,BM473,0)+IF(CB473=CB482,BQ473,0)+IF(CB473=CB483,BU473,0)+IF(CB473=CB484,BY473,0)</f>
        <v>0</v>
      </c>
      <c r="CF473" s="25">
        <f>(RANK(CE473,CE473:CE484,1)*169)+(RANK(CC473,CC473:CC484,1)*13)+RANK(CD473,CD473:CD484,0)</f>
        <v>183</v>
      </c>
      <c r="CG473" s="25">
        <f>CB473+(RANK(CF473,CF473:CF484,1)*0.01)</f>
        <v>10.01</v>
      </c>
      <c r="CH473" s="25">
        <f>IF(COUNTIF(CG473:CG484,CG473)=2,IF(CG473=CG473,1,0)+IF(CG473=CG474,2,0)+IF(CG473=CG475,3,0)+IF(CG473=CG476,4,0)+IF(CG473=CG477,5,0)+IF(CG473=CG478,6,0)+IF(CG473=CG479,7,0)+IF(CG473=CG480,8,0)+IF(CG473=CG481,9,0)+IF(CG473=CG482,10,0)+IF(CG473=CG483,11,0)+IF(CG473=CG484,12,0)-1,0)</f>
        <v>0</v>
      </c>
      <c r="CI473" s="25">
        <f>IF(CH473=1,AH473,0)+IF(CH473=2,AL473,0)+IF(CH473=3,AP473,0)+IF(CH473=4,AT473,0)+IF(CH473=5,AX473,0)+IF(CH473=6,BB473,0)+IF(CH473=7,BF473,0)+IF(CH473=8,BJ473,0)+IF(CH473=9,BN473,0)+IF(CH473=10,BR473,0)+IF(CH473=11,BV473,0)+IF(CH473=12,BZ473,0)</f>
        <v>0</v>
      </c>
      <c r="CJ473" s="25">
        <f>IF(CI473=1,CB473+0.01,IF(CI473=-1,CB473,CG473))</f>
        <v>10.01</v>
      </c>
      <c r="CK473" s="25">
        <f>(RANK(CJ473,CJ473:CJ484,1)*17850625)+(RANK(K473,K473:K484,0)*274625)+(RANK(M473,M473:M484,0)*4225)+(RANK(AC473,AC473:AC484,1)*65)+RANK(C473,C473:C484,0)</f>
        <v>178789597</v>
      </c>
      <c r="CL473" s="25">
        <f>RANK(CK473,CK473:CK484,0)</f>
        <v>3</v>
      </c>
    </row>
    <row r="474" spans="1:90" x14ac:dyDescent="0.15">
      <c r="A474" s="25" t="str">
        <f>[1]DB!A474</f>
        <v>Højgård</v>
      </c>
      <c r="B474" s="25" t="str">
        <f>[1]DB!B474</f>
        <v>Højgård (14)</v>
      </c>
      <c r="C474" s="25">
        <f>[1]DB!C474</f>
        <v>20</v>
      </c>
      <c r="D474" s="25">
        <f t="shared" ref="D474:D484" si="86">D461</f>
        <v>11</v>
      </c>
      <c r="E474" s="25">
        <f>IF(EVEN(D474)=D474,D474-1,D474+1)</f>
        <v>12</v>
      </c>
      <c r="F474" s="25">
        <f>[1]DB!G474</f>
        <v>0</v>
      </c>
      <c r="G474" s="25">
        <f>IF(B6=13,DGET(A11:K75,"Dis E",O540:O541),F474)</f>
        <v>0</v>
      </c>
      <c r="H474" s="25">
        <f>[1]DB!I474</f>
        <v>0</v>
      </c>
      <c r="I474" s="25">
        <f>IF(B6=13,DGET(A11:K75,"Udm E",O540:O541),H474)</f>
        <v>0</v>
      </c>
      <c r="J474" s="25">
        <f>[1]DB!K474</f>
        <v>0</v>
      </c>
      <c r="K474" s="25">
        <f>IF(B6=13,DGET(A11:K75,"MR E",O540:O541),J474)</f>
        <v>0</v>
      </c>
      <c r="L474" s="25">
        <f>[1]DB!M474</f>
        <v>0</v>
      </c>
      <c r="M474" s="25">
        <f>IF(B6=13,DGET(A11:K75,"Res E",O540:O541),L474)</f>
        <v>0</v>
      </c>
      <c r="N474" s="25">
        <f>[1]DB!O474</f>
        <v>9</v>
      </c>
      <c r="O474" s="25">
        <f>IF(B6=13,IF(AND(G474=0,I474=0),N474+1,0),N474)</f>
        <v>10</v>
      </c>
      <c r="P474" s="25">
        <f>[1]DB!S474</f>
        <v>59</v>
      </c>
      <c r="Q474" s="25">
        <f>IF(A474="",0,DGET(A11:AF75,"Total",O540:O541))</f>
        <v>5</v>
      </c>
      <c r="R474" s="25">
        <f>IF(A474="",0,DGET(A11:AF75,"ES N",O540:O541))</f>
        <v>5</v>
      </c>
      <c r="S474" s="25">
        <f>IF(B6=13,IF(OR(G474=1,I474=1),0,P474+R474),P474)</f>
        <v>64</v>
      </c>
      <c r="T474" s="25">
        <f>[1]DB!V474</f>
        <v>61</v>
      </c>
      <c r="U474" s="25">
        <f>IF(A474="",0,DGET(A472:Q484,"Total N",O546:O547))</f>
        <v>5</v>
      </c>
      <c r="V474" s="25">
        <f>IF(B6=13,IF(OR(G474=1,I474=1),0,T474+U474),T474)</f>
        <v>66</v>
      </c>
      <c r="W474" s="25">
        <f>[1]DB!Y474</f>
        <v>9</v>
      </c>
      <c r="X474" s="25">
        <f t="shared" ref="X474:X484" si="87">IF(OR(G474=1,I474=1,J474&lt;&gt;K474),0,IF(R474&gt;U474,3,IF(R474=U474,1,0)))</f>
        <v>1</v>
      </c>
      <c r="Y474" s="25">
        <f>IF(B6=13,IF(OR(G474=1,I474=1),0,W474+X474),W474)</f>
        <v>10</v>
      </c>
      <c r="Z474" s="25">
        <f>[1]DB!AC474</f>
        <v>7</v>
      </c>
      <c r="AA474" s="25">
        <f>IF(A474="",0,DGET(A11:AF75,"BU Pl.",O540:O541))</f>
        <v>32</v>
      </c>
      <c r="AB474" s="25">
        <f t="shared" ref="AB474:AB484" si="88">(AA474*65)+Z474</f>
        <v>2087</v>
      </c>
      <c r="AC474" s="25">
        <f>IF(B6=13,RANK(AB474,AB473:AB484,1),Z474)</f>
        <v>7</v>
      </c>
      <c r="AD474" s="25">
        <f>IF(B6=13,IF(AA474&gt;DGET(A472:AC484,"BU N",O546:O547),1,IF(AA474=DGET(A472:AC484,"BU N",O546:O547),0,-1)),0)</f>
        <v>0</v>
      </c>
      <c r="AE474" s="25">
        <f>IF(B6=13,IF(OR(G474=1,I474=1),0,IF(E474=D473,R474,[1]DB!AE474)),[1]DB!AE474)</f>
        <v>4</v>
      </c>
      <c r="AF474" s="25">
        <f>IF(B6=13,IF(OR(G474=1,I474=1),0,IF(E474=D473,U474,[1]DB!AF474)),[1]DB!AF474)</f>
        <v>6</v>
      </c>
      <c r="AG474" s="25">
        <f>IF(B6=13,IF(OR(G474=1,I474=1),0,IF(E474=D473,X474,[1]DB!AG474)),[1]DB!AG474)</f>
        <v>0</v>
      </c>
      <c r="AH474" s="25">
        <f>IF(B6=13,IF(OR(G474=1,I474=1),0,IF(E474=D473,AD474,[1]DB!AH474)),[1]DB!AH474)</f>
        <v>-1</v>
      </c>
      <c r="AI474" s="25">
        <f>IF(B6=13,IF(OR(G474=1,I474=1),0,IF(E474=D474,R474,[1]DB!AI474)),[1]DB!AI474)</f>
        <v>0</v>
      </c>
      <c r="AJ474" s="25">
        <f>IF(B6=13,IF(OR(G474=1,I474=1),0,IF(E474=D474,U474,[1]DB!AJ474)),[1]DB!AJ474)</f>
        <v>0</v>
      </c>
      <c r="AK474" s="25">
        <f>IF(B6=13,IF(OR(G474=1,I474=1),0,IF(E474=D474,X474,[1]DB!AK474)),[1]DB!AK474)</f>
        <v>0</v>
      </c>
      <c r="AL474" s="25">
        <f>IF(B6=13,IF(OR(G474=1,I474=1),0,IF(E474=D474,AD474,[1]DB!AL474)),[1]DB!AL474)</f>
        <v>0</v>
      </c>
      <c r="AM474" s="25">
        <f>IF(B6=13,IF(OR(G474=1,I474=1),0,IF(E474=D475,R474,[1]DB!AM474)),[1]DB!AM474)</f>
        <v>6</v>
      </c>
      <c r="AN474" s="25">
        <f>IF(B6=13,IF(OR(G474=1,I474=1),0,IF(E474=D475,U474,[1]DB!AN474)),[1]DB!AN474)</f>
        <v>6</v>
      </c>
      <c r="AO474" s="25">
        <f>IF(B6=13,IF(OR(G474=1,I474=1),0,IF(E474=D475,X474,[1]DB!AO474)),[1]DB!AO474)</f>
        <v>1</v>
      </c>
      <c r="AP474" s="25">
        <f>IF(B6=13,IF(OR(G474=1,I474=1),0,IF(E474=D475,AD474,[1]DB!AP474)),[1]DB!AP474)</f>
        <v>1</v>
      </c>
      <c r="AQ474" s="25">
        <f>IF(B6=13,IF(OR(G474=1,I474=1),0,IF(E474=D476,R474,[1]DB!AQ474)),[1]DB!AQ474)</f>
        <v>5</v>
      </c>
      <c r="AR474" s="25">
        <f>IF(B6=13,IF(OR(G474=1,I474=1),0,IF(E474=D476,U474,[1]DB!AR474)),[1]DB!AR474)</f>
        <v>5</v>
      </c>
      <c r="AS474" s="25">
        <f>IF(B6=13,IF(OR(G474=1,I474=1),0,IF(E474=D476,X474,[1]DB!AS474)),[1]DB!AS474)</f>
        <v>1</v>
      </c>
      <c r="AT474" s="25">
        <f>IF(B6=13,IF(OR(G474=1,I474=1),0,IF(E474=D476,AD474,[1]DB!AT474)),[1]DB!AT474)</f>
        <v>0</v>
      </c>
      <c r="AU474" s="25">
        <f>IF(B6=13,IF(OR(G474=1,I474=1),0,IF(E474=D477,R474,[1]DB!AU474)),[1]DB!AU474)</f>
        <v>6</v>
      </c>
      <c r="AV474" s="25">
        <f>IF(B6=13,IF(OR(G474=1,I474=1),0,IF(E474=D477,U474,[1]DB!AV474)),[1]DB!AV474)</f>
        <v>7</v>
      </c>
      <c r="AW474" s="25">
        <f>IF(B6=13,IF(OR(G474=1,I474=1),0,IF(E474=D477,X474,[1]DB!AW474)),[1]DB!AW474)</f>
        <v>0</v>
      </c>
      <c r="AX474" s="25">
        <f>IF(B6=13,IF(OR(G474=1,I474=1),0,IF(E474=D477,AD474,[1]DB!AX474)),[1]DB!AX474)</f>
        <v>-1</v>
      </c>
      <c r="AY474" s="25">
        <f>IF(B6=13,IF(OR(G474=1,I474=1),0,IF(E474=D478,R474,[1]DB!AY474)),[1]DB!AY474)</f>
        <v>8</v>
      </c>
      <c r="AZ474" s="25">
        <f>IF(B6=13,IF(OR(G474=1,I474=1),0,IF(E474=D478,U474,[1]DB!AZ474)),[1]DB!AZ474)</f>
        <v>5</v>
      </c>
      <c r="BA474" s="25">
        <f>IF(B6=13,IF(OR(G474=1,I474=1),0,IF(E474=D478,X474,[1]DB!BA474)),[1]DB!BA474)</f>
        <v>3</v>
      </c>
      <c r="BB474" s="25">
        <f>IF(B6=13,IF(OR(G474=1,I474=1),0,IF(E474=D478,AD474,[1]DB!BB474)),[1]DB!BB474)</f>
        <v>1</v>
      </c>
      <c r="BC474" s="25">
        <f>IF(B6=13,IF(OR(G474=1,I474=1),0,IF(E474=D479,R474,[1]DB!BC474)),[1]DB!BC474)</f>
        <v>6</v>
      </c>
      <c r="BD474" s="25">
        <f>IF(B6=13,IF(OR(G474=1,I474=1),0,IF(E474=D479,U474,[1]DB!BD474)),[1]DB!BD474)</f>
        <v>7</v>
      </c>
      <c r="BE474" s="25">
        <f>IF(B6=13,IF(OR(G474=1,I474=1),0,IF(E474=D479,X474,[1]DB!BE474)),[1]DB!BE474)</f>
        <v>0</v>
      </c>
      <c r="BF474" s="25">
        <f>IF(B6=13,IF(OR(G474=1,I474=1),0,IF(E474=D479,AD474,[1]DB!BF474)),[1]DB!BF474)</f>
        <v>-1</v>
      </c>
      <c r="BG474" s="25">
        <f>IF(B6=13,IF(OR(G474=1,I474=1),0,IF(E474=D480,R474,[1]DB!BG474)),[1]DB!BG474)</f>
        <v>5</v>
      </c>
      <c r="BH474" s="25">
        <f>IF(B6=13,IF(OR(G474=1,I474=1),0,IF(E474=D480,U474,[1]DB!BH474)),[1]DB!BH474)</f>
        <v>8</v>
      </c>
      <c r="BI474" s="25">
        <f>IF(B6=13,IF(OR(G474=1,I474=1),0,IF(E474=D480,X474,[1]DB!BI474)),[1]DB!BI474)</f>
        <v>0</v>
      </c>
      <c r="BJ474" s="25">
        <f>IF(B6=13,IF(OR(G474=1,I474=1),0,IF(E474=D480,AD474,[1]DB!BJ474)),[1]DB!BJ474)</f>
        <v>-1</v>
      </c>
      <c r="BK474" s="25">
        <f>IF(B6=13,IF(OR(G474=1,I474=1),0,IF(E474=D481,R474,[1]DB!BK474)),[1]DB!BK474)</f>
        <v>8</v>
      </c>
      <c r="BL474" s="25">
        <f>IF(B6=13,IF(OR(G474=1,I474=1),0,IF(E474=D481,U474,[1]DB!BL474)),[1]DB!BL474)</f>
        <v>8</v>
      </c>
      <c r="BM474" s="25">
        <f>IF(B6=13,IF(OR(G474=1,I474=1),0,IF(E474=D481,X474,[1]DB!BM474)),[1]DB!BM474)</f>
        <v>1</v>
      </c>
      <c r="BN474" s="25">
        <f>IF(B6=13,IF(OR(G474=1,I474=1),0,IF(E474=D481,AD474,[1]DB!BN474)),[1]DB!BN474)</f>
        <v>1</v>
      </c>
      <c r="BO474" s="25">
        <f>IF(B6=13,IF(OR(G474=1,I474=1),0,IF(E474=D482,R474,[1]DB!BO474)),[1]DB!BO474)</f>
        <v>8</v>
      </c>
      <c r="BP474" s="25">
        <f>IF(B6=13,IF(OR(G474=1,I474=1),0,IF(E474=D482,U474,[1]DB!BP474)),[1]DB!BP474)</f>
        <v>8</v>
      </c>
      <c r="BQ474" s="25">
        <f>IF(B6=13,IF(OR(G474=1,I474=1),0,IF(E474=D482,X474,[1]DB!BQ474)),[1]DB!BQ474)</f>
        <v>1</v>
      </c>
      <c r="BR474" s="25">
        <f>IF(B6=13,IF(OR(G474=1,I474=1),0,IF(E474=D482,AD474,[1]DB!BR474)),[1]DB!BR474)</f>
        <v>0</v>
      </c>
      <c r="BS474" s="25">
        <f>IF(B6=13,IF(OR(G474=1,I474=1),0,IF(E474=D483,R474,[1]DB!BS474)),[1]DB!BS474)</f>
        <v>0</v>
      </c>
      <c r="BT474" s="25">
        <f>IF(B6=13,IF(OR(G474=1,I474=1),0,IF(E474=D483,U474,[1]DB!BT474)),[1]DB!BT474)</f>
        <v>0</v>
      </c>
      <c r="BU474" s="25">
        <f>IF(B6=13,IF(OR(G474=1,I474=1),0,IF(E474=D483,X474,[1]DB!BU474)),[1]DB!BU474)</f>
        <v>0</v>
      </c>
      <c r="BV474" s="25">
        <f>IF(B6=13,IF(OR(G474=1,I474=1),0,IF(E474=D483,AD474,[1]DB!BV474)),[1]DB!BV474)</f>
        <v>0</v>
      </c>
      <c r="BW474" s="25">
        <f>IF(B6=13,IF(OR(G474=1,I474=1),0,IF(E474=D484,R474,[1]DB!BW474)),[1]DB!BW474)</f>
        <v>8</v>
      </c>
      <c r="BX474" s="25">
        <f>IF(B6=13,IF(OR(G474=1,I474=1),0,IF(E474=D484,U474,[1]DB!BX474)),[1]DB!BX474)</f>
        <v>6</v>
      </c>
      <c r="BY474" s="25">
        <f>IF(B6=13,IF(OR(G474=1,I474=1),0,IF(E474=D484,X474,[1]DB!BY474)),[1]DB!BY474)</f>
        <v>3</v>
      </c>
      <c r="BZ474" s="25">
        <f>IF(B6=13,IF(OR(G474=1,I474=1),0,IF(E474=D484,AD474,[1]DB!BZ474)),[1]DB!BZ474)</f>
        <v>1</v>
      </c>
      <c r="CA474" s="25">
        <f>(RANK(Y474,Y473:Y484,1)*169)+(RANK(S474,S473:S484,1)*13)+RANK(V474,V473:V484,0)</f>
        <v>393</v>
      </c>
      <c r="CB474" s="25">
        <f>RANK(CA474,CA473:CA484,1)</f>
        <v>3</v>
      </c>
      <c r="CC474" s="25">
        <f>IF(CB474=CB473,AE474,0)+IF(CB474=CB474,AI474,0)+IF(CB474=CB475,AM474,0)+IF(CB474=CB476,AQ474,0)+IF(CB474=CB477,AU474,0)+IF(CB474=CB478,AY474,0)+IF(CB474=CB479,BC474,0)+IF(CB474=CB480,BG474,0)+IF(CB474=CB481,BK474,0)+IF(CB474=CB482,BO474,0)+IF(CB474=CB483,BS474,0)+IF(CB474=CB484,BW474,0)</f>
        <v>0</v>
      </c>
      <c r="CD474" s="25">
        <f>IF(CB474=CB473,AF474,0)+IF(CB474=CB474,AJ474,0)+IF(CB474=CB475,AN474,0)+IF(CB474=CB476,AR474,0)+IF(CB474=CB477,AV474,0)+IF(CB474=CB478,AZ474,0)+IF(CB474=CB479,BD474,0)+IF(CB474=CB480,BH474,0)+IF(CB474=CB481,BL474,0)+IF(CB474=CB482,BP474,0)+IF(CB474=CB483,BT474,0)+IF(CB474=CB484,BX474,0)</f>
        <v>0</v>
      </c>
      <c r="CE474" s="25">
        <f>IF(CB474=CB473,AG474,0)+IF(CB474=CB474,AK474,0)+IF(CB474=CB475,AO474,0)+IF(CB474=CB476,AS474,0)+IF(CB474=CB477,AW474,0)+IF(CB474=CB478,BA474,0)+IF(CB474=CB479,BE474,0)+IF(CB474=CB480,BI474,0)+IF(CB474=CB481,BM474,0)+IF(CB474=CB482,BQ474,0)+IF(CB474=CB483,BU474,0)+IF(CB474=CB484,BY474,0)</f>
        <v>0</v>
      </c>
      <c r="CF474" s="25">
        <f>(RANK(CE474,CE473:CE484,1)*169)+(RANK(CC474,CC473:CC484,1)*13)+RANK(CD474,CD473:CD484,0)</f>
        <v>183</v>
      </c>
      <c r="CG474" s="25">
        <f>CB474+(RANK(CF474,CF473:CF484,1)*0.01)</f>
        <v>3.01</v>
      </c>
      <c r="CH474" s="25">
        <f>IF(COUNTIF(CG473:CG484,CG474)=2,IF(CG474=CG473,1,0)+IF(CG474=CG474,2,0)+IF(CG474=CG475,3,0)+IF(CG474=CG476,4,0)+IF(CG474=CG477,5,0)+IF(CG474=CG478,6,0)+IF(CG474=CG479,7,0)+IF(CG474=CG480,8,0)+IF(CG474=CG481,9,0)+IF(CG474=CG482,10,0)+IF(CG474=CG483,11,0)+IF(CG474=CG484,12,0)-2,0)</f>
        <v>0</v>
      </c>
      <c r="CI474" s="25">
        <f t="shared" ref="CI474:CI484" si="89">IF(CH474=1,AH474,0)+IF(CH474=2,AL474,0)+IF(CH474=3,AP474,0)+IF(CH474=4,AT474,0)+IF(CH474=5,AX474,0)+IF(CH474=6,BB474,0)+IF(CH474=7,BF474,0)+IF(CH474=8,BJ474,0)+IF(CH474=9,BN474,0)+IF(CH474=10,BR474,0)+IF(CH474=11,BV474,0)+IF(CH474=12,BZ474,0)</f>
        <v>0</v>
      </c>
      <c r="CJ474" s="25">
        <f t="shared" ref="CJ474:CJ484" si="90">IF(CI474=1,CB474+0.01,IF(CI474=-1,CB474,CG474))</f>
        <v>3.01</v>
      </c>
      <c r="CK474" s="25">
        <f>(RANK(CJ474,CJ473:CJ484,1)*17850625)+(RANK(K474,K473:K484,0)*274625)+(RANK(M474,M473:M484,0)*4225)+(RANK(AC474,AC473:AC484,1)*65)+RANK(C474,C473:C484,0)</f>
        <v>53835415</v>
      </c>
      <c r="CL474" s="25">
        <f>RANK(CK474,CK473:CK484,0)</f>
        <v>10</v>
      </c>
    </row>
    <row r="475" spans="1:90" x14ac:dyDescent="0.15">
      <c r="A475" s="25" t="str">
        <f>[1]DB!A475</f>
        <v>Idskov</v>
      </c>
      <c r="B475" s="25" t="str">
        <f>[1]DB!B475</f>
        <v>Idskov (14)</v>
      </c>
      <c r="C475" s="25">
        <f>[1]DB!C475</f>
        <v>22</v>
      </c>
      <c r="D475" s="25">
        <f t="shared" si="86"/>
        <v>3</v>
      </c>
      <c r="E475" s="25">
        <f t="shared" ref="E475:E484" si="91">IF(EVEN(D475)=D475,D475-1,D475+1)</f>
        <v>4</v>
      </c>
      <c r="F475" s="25">
        <f>[1]DB!G475</f>
        <v>0</v>
      </c>
      <c r="G475" s="25">
        <f>IF(B6=13,DGET(A11:K75,"Dis E",P540:P541),F475)</f>
        <v>0</v>
      </c>
      <c r="H475" s="25">
        <f>[1]DB!I475</f>
        <v>0</v>
      </c>
      <c r="I475" s="25">
        <f>IF(B6=13,DGET(A11:K75,"Udm E",P540:P541),H475)</f>
        <v>0</v>
      </c>
      <c r="J475" s="25">
        <f>[1]DB!K475</f>
        <v>0</v>
      </c>
      <c r="K475" s="25">
        <f>IF(B6=13,DGET(A11:K75,"MR E",P540:P541),J475)</f>
        <v>0</v>
      </c>
      <c r="L475" s="25">
        <f>[1]DB!M475</f>
        <v>0</v>
      </c>
      <c r="M475" s="25">
        <f>IF(B6=13,DGET(A11:K75,"Res E",P540:P541),L475)</f>
        <v>0</v>
      </c>
      <c r="N475" s="25">
        <f>[1]DB!O475</f>
        <v>9</v>
      </c>
      <c r="O475" s="25">
        <f>IF(B6=13,IF(AND(G475=0,I475=0),N475+1,0),N475)</f>
        <v>10</v>
      </c>
      <c r="P475" s="25">
        <f>[1]DB!S475</f>
        <v>67</v>
      </c>
      <c r="Q475" s="25">
        <f>IF(A475="",0,DGET(A11:AF75,"Total",P540:P541))</f>
        <v>5</v>
      </c>
      <c r="R475" s="25">
        <f>IF(A475="",0,DGET(A11:AF75,"ES N",P540:P541))</f>
        <v>5</v>
      </c>
      <c r="S475" s="25">
        <f>IF(B6=13,IF(OR(G475=1,I475=1),0,P475+R475),P475)</f>
        <v>72</v>
      </c>
      <c r="T475" s="25">
        <f>[1]DB!V475</f>
        <v>59</v>
      </c>
      <c r="U475" s="25">
        <f>IF(A475="",0,DGET(A472:Q484,"Total N",P546:P547))</f>
        <v>5</v>
      </c>
      <c r="V475" s="25">
        <f>IF(B6=13,IF(OR(G475=1,I475=1),0,T475+U475),T475)</f>
        <v>64</v>
      </c>
      <c r="W475" s="25">
        <f>[1]DB!Y475</f>
        <v>18</v>
      </c>
      <c r="X475" s="25">
        <f t="shared" si="87"/>
        <v>1</v>
      </c>
      <c r="Y475" s="25">
        <f>IF(B6=13,IF(OR(G475=1,I475=1),0,W475+X475),W475)</f>
        <v>19</v>
      </c>
      <c r="Z475" s="25">
        <f>[1]DB!AC475</f>
        <v>12</v>
      </c>
      <c r="AA475" s="25">
        <f>IF(A475="",0,DGET(A11:AF75,"BU Pl.",P540:P541))</f>
        <v>32</v>
      </c>
      <c r="AB475" s="25">
        <f t="shared" si="88"/>
        <v>2092</v>
      </c>
      <c r="AC475" s="25">
        <f>IF(B6=13,RANK(AB475,AB473:AB484,1),Z475)</f>
        <v>10</v>
      </c>
      <c r="AD475" s="25">
        <f>IF(B6=13,IF(AA475&gt;DGET(A472:AC484,"BU N",P546:P547),1,IF(AA475=DGET(A472:AC484,"BU N",P546:P547),0,-1)),0)</f>
        <v>1</v>
      </c>
      <c r="AE475" s="25">
        <f>IF(B6=13,IF(OR(G475=1,I475=1),0,IF(E475=D473,R475,[1]DB!AE475)),[1]DB!AE475)</f>
        <v>7</v>
      </c>
      <c r="AF475" s="25">
        <f>IF(B6=13,IF(OR(G475=1,I475=1),0,IF(E475=D473,U475,[1]DB!AF475)),[1]DB!AF475)</f>
        <v>8</v>
      </c>
      <c r="AG475" s="25">
        <f>IF(B6=13,IF(OR(G475=1,I475=1),0,IF(E475=D473,X475,[1]DB!AG475)),[1]DB!AG475)</f>
        <v>0</v>
      </c>
      <c r="AH475" s="25">
        <f>IF(B6=13,IF(OR(G475=1,I475=1),0,IF(E475=D473,AD475,[1]DB!AH475)),[1]DB!AH475)</f>
        <v>-1</v>
      </c>
      <c r="AI475" s="25">
        <f>IF(B6=13,IF(OR(G475=1,I475=1),0,IF(E475=D474,R475,[1]DB!AI475)),[1]DB!AI475)</f>
        <v>6</v>
      </c>
      <c r="AJ475" s="25">
        <f>IF(B6=13,IF(OR(G475=1,I475=1),0,IF(E475=D474,U475,[1]DB!AJ475)),[1]DB!AJ475)</f>
        <v>6</v>
      </c>
      <c r="AK475" s="25">
        <f>IF(B6=13,IF(OR(G475=1,I475=1),0,IF(E475=D474,X475,[1]DB!AK475)),[1]DB!AK475)</f>
        <v>1</v>
      </c>
      <c r="AL475" s="25">
        <f>IF(B6=13,IF(OR(G475=1,I475=1),0,IF(E475=D474,AD475,[1]DB!AL475)),[1]DB!AL475)</f>
        <v>-1</v>
      </c>
      <c r="AM475" s="25">
        <f>IF(B6=13,IF(OR(G475=1,I475=1),0,IF(E475=D475,R475,[1]DB!AM475)),[1]DB!AM475)</f>
        <v>0</v>
      </c>
      <c r="AN475" s="25">
        <f>IF(B6=13,IF(OR(G475=1,I475=1),0,IF(E475=D475,U475,[1]DB!AN475)),[1]DB!AN475)</f>
        <v>0</v>
      </c>
      <c r="AO475" s="25">
        <f>IF(B6=13,IF(OR(G475=1,I475=1),0,IF(E475=D475,X475,[1]DB!AO475)),[1]DB!AO475)</f>
        <v>0</v>
      </c>
      <c r="AP475" s="25">
        <f>IF(B6=13,IF(OR(G475=1,I475=1),0,IF(E475=D475,AD475,[1]DB!AP475)),[1]DB!AP475)</f>
        <v>0</v>
      </c>
      <c r="AQ475" s="25">
        <f>IF(B6=13,IF(OR(G475=1,I475=1),0,IF(E475=D476,R475,[1]DB!AQ475)),[1]DB!AQ475)</f>
        <v>6</v>
      </c>
      <c r="AR475" s="25">
        <f>IF(B6=13,IF(OR(G475=1,I475=1),0,IF(E475=D476,U475,[1]DB!AR475)),[1]DB!AR475)</f>
        <v>5</v>
      </c>
      <c r="AS475" s="25">
        <f>IF(B6=13,IF(OR(G475=1,I475=1),0,IF(E475=D476,X475,[1]DB!AS475)),[1]DB!AS475)</f>
        <v>3</v>
      </c>
      <c r="AT475" s="25">
        <f>IF(B6=13,IF(OR(G475=1,I475=1),0,IF(E475=D476,AD475,[1]DB!AT475)),[1]DB!AT475)</f>
        <v>1</v>
      </c>
      <c r="AU475" s="25">
        <f>IF(B6=13,IF(OR(G475=1,I475=1),0,IF(E475=D477,R475,[1]DB!AU475)),[1]DB!AU475)</f>
        <v>8</v>
      </c>
      <c r="AV475" s="25">
        <f>IF(B6=13,IF(OR(G475=1,I475=1),0,IF(E475=D477,U475,[1]DB!AV475)),[1]DB!AV475)</f>
        <v>8</v>
      </c>
      <c r="AW475" s="25">
        <f>IF(B6=13,IF(OR(G475=1,I475=1),0,IF(E475=D477,X475,[1]DB!AW475)),[1]DB!AW475)</f>
        <v>1</v>
      </c>
      <c r="AX475" s="25">
        <f>IF(B6=13,IF(OR(G475=1,I475=1),0,IF(E475=D477,AD475,[1]DB!AX475)),[1]DB!AX475)</f>
        <v>0</v>
      </c>
      <c r="AY475" s="25">
        <f>IF(B6=13,IF(OR(G475=1,I475=1),0,IF(E475=D478,R475,[1]DB!AY475)),[1]DB!AY475)</f>
        <v>0</v>
      </c>
      <c r="AZ475" s="25">
        <f>IF(B6=13,IF(OR(G475=1,I475=1),0,IF(E475=D478,U475,[1]DB!AZ475)),[1]DB!AZ475)</f>
        <v>0</v>
      </c>
      <c r="BA475" s="25">
        <f>IF(B6=13,IF(OR(G475=1,I475=1),0,IF(E475=D478,X475,[1]DB!BA475)),[1]DB!BA475)</f>
        <v>0</v>
      </c>
      <c r="BB475" s="25">
        <f>IF(B6=13,IF(OR(G475=1,I475=1),0,IF(E475=D478,AD475,[1]DB!BB475)),[1]DB!BB475)</f>
        <v>0</v>
      </c>
      <c r="BC475" s="25">
        <f>IF(B6=13,IF(OR(G475=1,I475=1),0,IF(E475=D479,R475,[1]DB!BC475)),[1]DB!BC475)</f>
        <v>8</v>
      </c>
      <c r="BD475" s="25">
        <f>IF(B6=13,IF(OR(G475=1,I475=1),0,IF(E475=D479,U475,[1]DB!BD475)),[1]DB!BD475)</f>
        <v>5</v>
      </c>
      <c r="BE475" s="25">
        <f>IF(B6=13,IF(OR(G475=1,I475=1),0,IF(E475=D479,X475,[1]DB!BE475)),[1]DB!BE475)</f>
        <v>3</v>
      </c>
      <c r="BF475" s="25">
        <f>IF(B6=13,IF(OR(G475=1,I475=1),0,IF(E475=D479,AD475,[1]DB!BF475)),[1]DB!BF475)</f>
        <v>1</v>
      </c>
      <c r="BG475" s="25">
        <f>IF(B6=13,IF(OR(G475=1,I475=1),0,IF(E475=D480,R475,[1]DB!BG475)),[1]DB!BG475)</f>
        <v>5</v>
      </c>
      <c r="BH475" s="25">
        <f>IF(B6=13,IF(OR(G475=1,I475=1),0,IF(E475=D480,U475,[1]DB!BH475)),[1]DB!BH475)</f>
        <v>5</v>
      </c>
      <c r="BI475" s="25">
        <f>IF(B6=13,IF(OR(G475=1,I475=1),0,IF(E475=D480,X475,[1]DB!BI475)),[1]DB!BI475)</f>
        <v>1</v>
      </c>
      <c r="BJ475" s="25">
        <f>IF(B6=13,IF(OR(G475=1,I475=1),0,IF(E475=D480,AD475,[1]DB!BJ475)),[1]DB!BJ475)</f>
        <v>1</v>
      </c>
      <c r="BK475" s="25">
        <f>IF(B6=13,IF(OR(G475=1,I475=1),0,IF(E475=D481,R475,[1]DB!BK475)),[1]DB!BK475)</f>
        <v>9</v>
      </c>
      <c r="BL475" s="25">
        <f>IF(B6=13,IF(OR(G475=1,I475=1),0,IF(E475=D481,U475,[1]DB!BL475)),[1]DB!BL475)</f>
        <v>6</v>
      </c>
      <c r="BM475" s="25">
        <f>IF(B6=13,IF(OR(G475=1,I475=1),0,IF(E475=D481,X475,[1]DB!BM475)),[1]DB!BM475)</f>
        <v>3</v>
      </c>
      <c r="BN475" s="25">
        <f>IF(B6=13,IF(OR(G475=1,I475=1),0,IF(E475=D481,AD475,[1]DB!BN475)),[1]DB!BN475)</f>
        <v>1</v>
      </c>
      <c r="BO475" s="25">
        <f>IF(B6=13,IF(OR(G475=1,I475=1),0,IF(E475=D482,R475,[1]DB!BO475)),[1]DB!BO475)</f>
        <v>9</v>
      </c>
      <c r="BP475" s="25">
        <f>IF(B6=13,IF(OR(G475=1,I475=1),0,IF(E475=D482,U475,[1]DB!BP475)),[1]DB!BP475)</f>
        <v>8</v>
      </c>
      <c r="BQ475" s="25">
        <f>IF(B6=13,IF(OR(G475=1,I475=1),0,IF(E475=D482,X475,[1]DB!BQ475)),[1]DB!BQ475)</f>
        <v>3</v>
      </c>
      <c r="BR475" s="25">
        <f>IF(B6=13,IF(OR(G475=1,I475=1),0,IF(E475=D482,AD475,[1]DB!BR475)),[1]DB!BR475)</f>
        <v>1</v>
      </c>
      <c r="BS475" s="25">
        <f>IF(B6=13,IF(OR(G475=1,I475=1),0,IF(E475=D483,R475,[1]DB!BS475)),[1]DB!BS475)</f>
        <v>6</v>
      </c>
      <c r="BT475" s="25">
        <f>IF(B6=13,IF(OR(G475=1,I475=1),0,IF(E475=D483,U475,[1]DB!BT475)),[1]DB!BT475)</f>
        <v>6</v>
      </c>
      <c r="BU475" s="25">
        <f>IF(B6=13,IF(OR(G475=1,I475=1),0,IF(E475=D483,X475,[1]DB!BU475)),[1]DB!BU475)</f>
        <v>1</v>
      </c>
      <c r="BV475" s="25">
        <f>IF(B6=13,IF(OR(G475=1,I475=1),0,IF(E475=D483,AD475,[1]DB!BV475)),[1]DB!BV475)</f>
        <v>0</v>
      </c>
      <c r="BW475" s="25">
        <f>IF(B6=13,IF(OR(G475=1,I475=1),0,IF(E475=D484,R475,[1]DB!BW475)),[1]DB!BW475)</f>
        <v>8</v>
      </c>
      <c r="BX475" s="25">
        <f>IF(B6=13,IF(OR(G475=1,I475=1),0,IF(E475=D484,U475,[1]DB!BX475)),[1]DB!BX475)</f>
        <v>7</v>
      </c>
      <c r="BY475" s="25">
        <f>IF(B6=13,IF(OR(G475=1,I475=1),0,IF(E475=D484,X475,[1]DB!BY475)),[1]DB!BY475)</f>
        <v>3</v>
      </c>
      <c r="BZ475" s="25">
        <f>IF(B6=13,IF(OR(G475=1,I475=1),0,IF(E475=D484,AD475,[1]DB!BZ475)),[1]DB!BZ475)</f>
        <v>1</v>
      </c>
      <c r="CA475" s="25">
        <f>(RANK(Y475,Y473:Y484,1)*169)+(RANK(S475,S473:S484,1)*13)+RANK(V475,V473:V484,0)</f>
        <v>2193</v>
      </c>
      <c r="CB475" s="25">
        <f>RANK(CA475,CA473:CA484,1)</f>
        <v>12</v>
      </c>
      <c r="CC475" s="25">
        <f>IF(CB475=CB473,AE475,0)+IF(CB475=CB474,AI475,0)+IF(CB475=CB475,AM475,0)+IF(CB475=CB476,AQ475,0)+IF(CB475=CB477,AU475,0)+IF(CB475=CB478,AY475,0)+IF(CB475=CB479,BC475,0)+IF(CB475=CB480,BG475,0)+IF(CB475=CB481,BK475,0)+IF(CB475=CB482,BO475,0)+IF(CB475=CB483,BS475,0)+IF(CB475=CB484,BW475,0)</f>
        <v>0</v>
      </c>
      <c r="CD475" s="25">
        <f>IF(CB475=CB473,AF475,0)+IF(CB475=CB474,AJ475,0)+IF(CB475=CB475,AN475,0)+IF(CB475=CB476,AR475,0)+IF(CB475=CB477,AV475,0)+IF(CB475=CB478,AZ475,0)+IF(CB475=CB479,BD475,0)+IF(CB475=CB480,BH475,0)+IF(CB475=CB481,BL475,0)+IF(CB475=CB482,BP475,0)+IF(CB475=CB483,BT475,0)+IF(CB475=CB484,BX475,0)</f>
        <v>0</v>
      </c>
      <c r="CE475" s="25">
        <f>IF(CB475=CB473,AG475,0)+IF(CB475=CB474,AK475,0)+IF(CB475=CB475,AO475,0)+IF(CB475=CB476,AS475,0)+IF(CB475=CB477,AW475,0)+IF(CB475=CB478,BA475,0)+IF(CB475=CB479,BE475,0)+IF(CB475=CB480,BI475,0)+IF(CB475=CB481,BM475,0)+IF(CB475=CB482,BQ475,0)+IF(CB475=CB483,BU475,0)+IF(CB475=CB484,BY475,0)</f>
        <v>0</v>
      </c>
      <c r="CF475" s="25">
        <f>(RANK(CE475,CE473:CE484,1)*169)+(RANK(CC475,CC473:CC484,1)*13)+RANK(CD475,CD473:CD484,0)</f>
        <v>183</v>
      </c>
      <c r="CG475" s="25">
        <f>CB475+(RANK(CF475,CF473:CF484,1)*0.01)</f>
        <v>12.01</v>
      </c>
      <c r="CH475" s="25">
        <f>IF(COUNTIF(CG473:CG484,CG475)=2,IF(CG475=CG473,1,0)+IF(CG475=CG474,2,0)+IF(CG475=CG475,3,0)+IF(CG475=CG476,4,0)+IF(CG475=CG477,5,0)+IF(CG475=CG478,6,0)+IF(CG475=CG479,7,0)+IF(CG475=CG480,8,0)+IF(CG475=CG481,9,0)+IF(CG475=CG482,10,0)+IF(CG475=CG483,11,0)+IF(CG475=CG484,12,0)-3,0)</f>
        <v>0</v>
      </c>
      <c r="CI475" s="25">
        <f t="shared" si="89"/>
        <v>0</v>
      </c>
      <c r="CJ475" s="25">
        <f t="shared" si="90"/>
        <v>12.01</v>
      </c>
      <c r="CK475" s="25">
        <f>(RANK(CJ475,CJ473:CJ484,1)*17850625)+(RANK(K475,K473:K484,0)*274625)+(RANK(M475,M473:M484,0)*4225)+(RANK(AC475,AC473:AC484,1)*65)+RANK(C475,C473:C484,0)</f>
        <v>214491234</v>
      </c>
      <c r="CL475" s="25">
        <f>RANK(CK475,CK473:CK484,0)</f>
        <v>1</v>
      </c>
    </row>
    <row r="476" spans="1:90" x14ac:dyDescent="0.15">
      <c r="A476" s="25" t="str">
        <f>[1]DB!A476</f>
        <v>Steam</v>
      </c>
      <c r="B476" s="25" t="str">
        <f>[1]DB!B476</f>
        <v>Steam (14)</v>
      </c>
      <c r="C476" s="25">
        <f>[1]DB!C476</f>
        <v>46</v>
      </c>
      <c r="D476" s="25">
        <f t="shared" si="86"/>
        <v>12</v>
      </c>
      <c r="E476" s="25">
        <f t="shared" si="91"/>
        <v>11</v>
      </c>
      <c r="F476" s="25">
        <f>[1]DB!G476</f>
        <v>0</v>
      </c>
      <c r="G476" s="25">
        <f>IF(B6=13,DGET(A11:K75,"Dis E",Q540:Q541),F476)</f>
        <v>0</v>
      </c>
      <c r="H476" s="25">
        <f>[1]DB!I476</f>
        <v>0</v>
      </c>
      <c r="I476" s="25">
        <f>IF(B6=13,DGET(A11:K75,"Udm E",Q540:Q541),H476)</f>
        <v>0</v>
      </c>
      <c r="J476" s="25">
        <f>[1]DB!K476</f>
        <v>0</v>
      </c>
      <c r="K476" s="25">
        <f>IF(B6=13,DGET(A11:K75,"MR E",Q540:Q541),J476)</f>
        <v>0</v>
      </c>
      <c r="L476" s="25">
        <f>[1]DB!M476</f>
        <v>0</v>
      </c>
      <c r="M476" s="25">
        <f>IF(B6=13,DGET(A11:K75,"Res E",Q540:Q541),L476)</f>
        <v>0</v>
      </c>
      <c r="N476" s="25">
        <f>[1]DB!O476</f>
        <v>9</v>
      </c>
      <c r="O476" s="25">
        <f>IF(B6=13,IF(AND(G476=0,I476=0),N476+1,0),N476)</f>
        <v>10</v>
      </c>
      <c r="P476" s="25">
        <f>[1]DB!S476</f>
        <v>61</v>
      </c>
      <c r="Q476" s="25">
        <f>IF(A476="",0,DGET(A11:AF75,"Total",Q540:Q541))</f>
        <v>5</v>
      </c>
      <c r="R476" s="25">
        <f>IF(A476="",0,DGET(A11:AF75,"ES N",Q540:Q541))</f>
        <v>5</v>
      </c>
      <c r="S476" s="25">
        <f>IF(B6=13,IF(OR(G476=1,I476=1),0,P476+R476),P476)</f>
        <v>66</v>
      </c>
      <c r="T476" s="25">
        <f>[1]DB!V476</f>
        <v>62</v>
      </c>
      <c r="U476" s="25">
        <f>IF(A476="",0,DGET(A472:Q484,"Total N",Q546:Q547))</f>
        <v>5</v>
      </c>
      <c r="V476" s="25">
        <f>IF(B6=13,IF(OR(G476=1,I476=1),0,T476+U476),T476)</f>
        <v>67</v>
      </c>
      <c r="W476" s="25">
        <f>[1]DB!Y476</f>
        <v>10</v>
      </c>
      <c r="X476" s="25">
        <f t="shared" si="87"/>
        <v>1</v>
      </c>
      <c r="Y476" s="25">
        <f>IF(B6=13,IF(OR(G476=1,I476=1),0,W476+X476),W476)</f>
        <v>11</v>
      </c>
      <c r="Z476" s="25">
        <f>[1]DB!AC476</f>
        <v>8</v>
      </c>
      <c r="AA476" s="25">
        <f>IF(A476="",0,DGET(A11:AF75,"BU Pl.",Q540:Q541))</f>
        <v>32</v>
      </c>
      <c r="AB476" s="25">
        <f t="shared" si="88"/>
        <v>2088</v>
      </c>
      <c r="AC476" s="25">
        <f>IF(B6=13,RANK(AB476,AB473:AB484,1),Z476)</f>
        <v>8</v>
      </c>
      <c r="AD476" s="25">
        <f>IF(B6=13,IF(AA476&gt;DGET(A472:AC484,"BU N",Q546:Q547),1,IF(AA476=DGET(A472:AC484,"BU N",Q546:Q547),0,-1)),0)</f>
        <v>0</v>
      </c>
      <c r="AE476" s="25">
        <f>IF(B6=13,IF(OR(G476=1,I476=1),0,IF(E476=D473,R476,[1]DB!AE476)),[1]DB!AE476)</f>
        <v>0</v>
      </c>
      <c r="AF476" s="25">
        <f>IF(B6=13,IF(OR(G476=1,I476=1),0,IF(E476=D473,U476,[1]DB!AF476)),[1]DB!AF476)</f>
        <v>0</v>
      </c>
      <c r="AG476" s="25">
        <f>IF(B6=13,IF(OR(G476=1,I476=1),0,IF(E476=D473,X476,[1]DB!AG476)),[1]DB!AG476)</f>
        <v>0</v>
      </c>
      <c r="AH476" s="25">
        <f>IF(B6=13,IF(OR(G476=1,I476=1),0,IF(E476=D473,AD476,[1]DB!AH476)),[1]DB!AH476)</f>
        <v>0</v>
      </c>
      <c r="AI476" s="25">
        <f>IF(B6=13,IF(OR(G476=1,I476=1),0,IF(E476=D474,R476,[1]DB!AI476)),[1]DB!AI476)</f>
        <v>5</v>
      </c>
      <c r="AJ476" s="25">
        <f>IF(B6=13,IF(OR(G476=1,I476=1),0,IF(E476=D474,U476,[1]DB!AJ476)),[1]DB!AJ476)</f>
        <v>5</v>
      </c>
      <c r="AK476" s="25">
        <f>IF(B6=13,IF(OR(G476=1,I476=1),0,IF(E476=D474,X476,[1]DB!AK476)),[1]DB!AK476)</f>
        <v>1</v>
      </c>
      <c r="AL476" s="25">
        <f>IF(B6=13,IF(OR(G476=1,I476=1),0,IF(E476=D474,AD476,[1]DB!AL476)),[1]DB!AL476)</f>
        <v>0</v>
      </c>
      <c r="AM476" s="25">
        <f>IF(B6=13,IF(OR(G476=1,I476=1),0,IF(E476=D475,R476,[1]DB!AM476)),[1]DB!AM476)</f>
        <v>5</v>
      </c>
      <c r="AN476" s="25">
        <f>IF(B6=13,IF(OR(G476=1,I476=1),0,IF(E476=D475,U476,[1]DB!AN476)),[1]DB!AN476)</f>
        <v>6</v>
      </c>
      <c r="AO476" s="25">
        <f>IF(B6=13,IF(OR(G476=1,I476=1),0,IF(E476=D475,X476,[1]DB!AO476)),[1]DB!AO476)</f>
        <v>0</v>
      </c>
      <c r="AP476" s="25">
        <f>IF(B6=13,IF(OR(G476=1,I476=1),0,IF(E476=D475,AD476,[1]DB!AP476)),[1]DB!AP476)</f>
        <v>-1</v>
      </c>
      <c r="AQ476" s="25">
        <f>IF(B6=13,IF(OR(G476=1,I476=1),0,IF(E476=D476,R476,[1]DB!AQ476)),[1]DB!AQ476)</f>
        <v>0</v>
      </c>
      <c r="AR476" s="25">
        <f>IF(B6=13,IF(OR(G476=1,I476=1),0,IF(E476=D476,U476,[1]DB!AR476)),[1]DB!AR476)</f>
        <v>0</v>
      </c>
      <c r="AS476" s="25">
        <f>IF(B6=13,IF(OR(G476=1,I476=1),0,IF(E476=D476,X476,[1]DB!AS476)),[1]DB!AS476)</f>
        <v>0</v>
      </c>
      <c r="AT476" s="25">
        <f>IF(B6=13,IF(OR(G476=1,I476=1),0,IF(E476=D476,AD476,[1]DB!AT476)),[1]DB!AT476)</f>
        <v>0</v>
      </c>
      <c r="AU476" s="25">
        <f>IF(B6=13,IF(OR(G476=1,I476=1),0,IF(E476=D477,R476,[1]DB!AU476)),[1]DB!AU476)</f>
        <v>7</v>
      </c>
      <c r="AV476" s="25">
        <f>IF(B6=13,IF(OR(G476=1,I476=1),0,IF(E476=D477,U476,[1]DB!AV476)),[1]DB!AV476)</f>
        <v>6</v>
      </c>
      <c r="AW476" s="25">
        <f>IF(B6=13,IF(OR(G476=1,I476=1),0,IF(E476=D477,X476,[1]DB!AW476)),[1]DB!AW476)</f>
        <v>3</v>
      </c>
      <c r="AX476" s="25">
        <f>IF(B6=13,IF(OR(G476=1,I476=1),0,IF(E476=D477,AD476,[1]DB!AX476)),[1]DB!AX476)</f>
        <v>1</v>
      </c>
      <c r="AY476" s="25">
        <f>IF(B6=13,IF(OR(G476=1,I476=1),0,IF(E476=D478,R476,[1]DB!AY476)),[1]DB!AY476)</f>
        <v>9</v>
      </c>
      <c r="AZ476" s="25">
        <f>IF(B6=13,IF(OR(G476=1,I476=1),0,IF(E476=D478,U476,[1]DB!AZ476)),[1]DB!AZ476)</f>
        <v>9</v>
      </c>
      <c r="BA476" s="25">
        <f>IF(B6=13,IF(OR(G476=1,I476=1),0,IF(E476=D478,X476,[1]DB!BA476)),[1]DB!BA476)</f>
        <v>1</v>
      </c>
      <c r="BB476" s="25">
        <f>IF(B6=13,IF(OR(G476=1,I476=1),0,IF(E476=D478,AD476,[1]DB!BB476)),[1]DB!BB476)</f>
        <v>-1</v>
      </c>
      <c r="BC476" s="25">
        <f>IF(B6=13,IF(OR(G476=1,I476=1),0,IF(E476=D479,R476,[1]DB!BC476)),[1]DB!BC476)</f>
        <v>6</v>
      </c>
      <c r="BD476" s="25">
        <f>IF(B6=13,IF(OR(G476=1,I476=1),0,IF(E476=D479,U476,[1]DB!BD476)),[1]DB!BD476)</f>
        <v>6</v>
      </c>
      <c r="BE476" s="25">
        <f>IF(B6=13,IF(OR(G476=1,I476=1),0,IF(E476=D479,X476,[1]DB!BE476)),[1]DB!BE476)</f>
        <v>1</v>
      </c>
      <c r="BF476" s="25">
        <f>IF(B6=13,IF(OR(G476=1,I476=1),0,IF(E476=D479,AD476,[1]DB!BF476)),[1]DB!BF476)</f>
        <v>0</v>
      </c>
      <c r="BG476" s="25">
        <f>IF(B6=13,IF(OR(G476=1,I476=1),0,IF(E476=D480,R476,[1]DB!BG476)),[1]DB!BG476)</f>
        <v>7</v>
      </c>
      <c r="BH476" s="25">
        <f>IF(B6=13,IF(OR(G476=1,I476=1),0,IF(E476=D480,U476,[1]DB!BH476)),[1]DB!BH476)</f>
        <v>7</v>
      </c>
      <c r="BI476" s="25">
        <f>IF(B6=13,IF(OR(G476=1,I476=1),0,IF(E476=D480,X476,[1]DB!BI476)),[1]DB!BI476)</f>
        <v>1</v>
      </c>
      <c r="BJ476" s="25">
        <f>IF(B6=13,IF(OR(G476=1,I476=1),0,IF(E476=D480,AD476,[1]DB!BJ476)),[1]DB!BJ476)</f>
        <v>-1</v>
      </c>
      <c r="BK476" s="25">
        <f>IF(B6=13,IF(OR(G476=1,I476=1),0,IF(E476=D481,R476,[1]DB!BK476)),[1]DB!BK476)</f>
        <v>7</v>
      </c>
      <c r="BL476" s="25">
        <f>IF(B6=13,IF(OR(G476=1,I476=1),0,IF(E476=D481,U476,[1]DB!BL476)),[1]DB!BL476)</f>
        <v>8</v>
      </c>
      <c r="BM476" s="25">
        <f>IF(B6=13,IF(OR(G476=1,I476=1),0,IF(E476=D481,X476,[1]DB!BM476)),[1]DB!BM476)</f>
        <v>0</v>
      </c>
      <c r="BN476" s="25">
        <f>IF(B6=13,IF(OR(G476=1,I476=1),0,IF(E476=D481,AD476,[1]DB!BN476)),[1]DB!BN476)</f>
        <v>-1</v>
      </c>
      <c r="BO476" s="25">
        <f>IF(B6=13,IF(OR(G476=1,I476=1),0,IF(E476=D482,R476,[1]DB!BO476)),[1]DB!BO476)</f>
        <v>7</v>
      </c>
      <c r="BP476" s="25">
        <f>IF(B6=13,IF(OR(G476=1,I476=1),0,IF(E476=D482,U476,[1]DB!BP476)),[1]DB!BP476)</f>
        <v>7</v>
      </c>
      <c r="BQ476" s="25">
        <f>IF(B6=13,IF(OR(G476=1,I476=1),0,IF(E476=D482,X476,[1]DB!BQ476)),[1]DB!BQ476)</f>
        <v>1</v>
      </c>
      <c r="BR476" s="25">
        <f>IF(B6=13,IF(OR(G476=1,I476=1),0,IF(E476=D482,AD476,[1]DB!BR476)),[1]DB!BR476)</f>
        <v>-1</v>
      </c>
      <c r="BS476" s="25">
        <f>IF(B6=13,IF(OR(G476=1,I476=1),0,IF(E476=D483,R476,[1]DB!BS476)),[1]DB!BS476)</f>
        <v>7</v>
      </c>
      <c r="BT476" s="25">
        <f>IF(B6=13,IF(OR(G476=1,I476=1),0,IF(E476=D483,U476,[1]DB!BT476)),[1]DB!BT476)</f>
        <v>6</v>
      </c>
      <c r="BU476" s="25">
        <f>IF(B6=13,IF(OR(G476=1,I476=1),0,IF(E476=D483,X476,[1]DB!BU476)),[1]DB!BU476)</f>
        <v>3</v>
      </c>
      <c r="BV476" s="25">
        <f>IF(B6=13,IF(OR(G476=1,I476=1),0,IF(E476=D483,AD476,[1]DB!BV476)),[1]DB!BV476)</f>
        <v>1</v>
      </c>
      <c r="BW476" s="25">
        <f>IF(B6=13,IF(OR(G476=1,I476=1),0,IF(E476=D484,R476,[1]DB!BW476)),[1]DB!BW476)</f>
        <v>6</v>
      </c>
      <c r="BX476" s="25">
        <f>IF(B6=13,IF(OR(G476=1,I476=1),0,IF(E476=D484,U476,[1]DB!BX476)),[1]DB!BX476)</f>
        <v>7</v>
      </c>
      <c r="BY476" s="25">
        <f>IF(B6=13,IF(OR(G476=1,I476=1),0,IF(E476=D484,X476,[1]DB!BY476)),[1]DB!BY476)</f>
        <v>0</v>
      </c>
      <c r="BZ476" s="25">
        <f>IF(B6=13,IF(OR(G476=1,I476=1),0,IF(E476=D484,AD476,[1]DB!BZ476)),[1]DB!BZ476)</f>
        <v>-1</v>
      </c>
      <c r="CA476" s="25">
        <f>(RANK(Y476,Y473:Y484,1)*169)+(RANK(S476,S473:S484,1)*13)+RANK(V476,V473:V484,0)</f>
        <v>768</v>
      </c>
      <c r="CB476" s="25">
        <f>RANK(CA476,CA473:CA484,1)</f>
        <v>4</v>
      </c>
      <c r="CC476" s="25">
        <f>IF(CB476=CB473,AE476,0)+IF(CB476=CB474,AI476,0)+IF(CB476=CB475,AM476,0)+IF(CB476=CB476,AQ476,0)+IF(CB476=CB477,AU476,0)+IF(CB476=CB478,AY476,0)+IF(CB476=CB479,BC476,0)+IF(CB476=CB480,BG476,0)+IF(CB476=CB481,BK476,0)+IF(CB476=CB482,BO476,0)+IF(CB476=CB483,BS476,0)+IF(CB476=CB484,BW476,0)</f>
        <v>0</v>
      </c>
      <c r="CD476" s="25">
        <f>IF(CB476=CB473,AF476,0)+IF(CB476=CB474,AJ476,0)+IF(CB476=CB475,AN476,0)+IF(CB476=CB476,AR476,0)+IF(CB476=CB477,AV476,0)+IF(CB476=CB478,AZ476,0)+IF(CB476=CB479,BD476,0)+IF(CB476=CB480,BH476,0)+IF(CB476=CB481,BL476,0)+IF(CB476=CB482,BP476,0)+IF(CB476=CB483,BT476,0)+IF(CB476=CB484,BX476,0)</f>
        <v>0</v>
      </c>
      <c r="CE476" s="25">
        <f>IF(CB476=CB473,AG476,0)+IF(CB476=CB474,AK476,0)+IF(CB476=CB475,AO476,0)+IF(CB476=CB476,AS476,0)+IF(CB476=CB477,AW476,0)+IF(CB476=CB478,BA476,0)+IF(CB476=CB479,BE476,0)+IF(CB476=CB480,BI476,0)+IF(CB476=CB481,BM476,0)+IF(CB476=CB482,BQ476,0)+IF(CB476=CB483,BU476,0)+IF(CB476=CB484,BY476,0)</f>
        <v>0</v>
      </c>
      <c r="CF476" s="25">
        <f>(RANK(CE476,CE473:CE484,1)*169)+(RANK(CC476,CC473:CC484,1)*13)+RANK(CD476,CD473:CD484,0)</f>
        <v>183</v>
      </c>
      <c r="CG476" s="25">
        <f>CB476+(RANK(CF476,CF473:CF484,1)*0.01)</f>
        <v>4.01</v>
      </c>
      <c r="CH476" s="25">
        <f>IF(COUNTIF(CG473:CG484,CG476)=2,IF(CG476=CG473,1,0)+IF(CG476=CG474,2,0)+IF(CG476=CG475,3,0)+IF(CG476=CG476,4,0)+IF(CG476=CG477,5,0)+IF(CG476=CG478,6,0)+IF(CG476=CG479,7,0)+IF(CG476=CG480,8,0)+IF(CG476=CG481,9,0)+IF(CG476=CG482,10,0)+IF(CG476=CG483,11,0)+IF(CG476=CG484,12,0)-4,0)</f>
        <v>0</v>
      </c>
      <c r="CI476" s="25">
        <f t="shared" si="89"/>
        <v>0</v>
      </c>
      <c r="CJ476" s="25">
        <f t="shared" si="90"/>
        <v>4.01</v>
      </c>
      <c r="CK476" s="25">
        <f>(RANK(CJ476,CJ473:CJ484,1)*17850625)+(RANK(K476,K473:K484,0)*274625)+(RANK(M476,M473:M484,0)*4225)+(RANK(AC476,AC473:AC484,1)*65)+RANK(C476,C473:C484,0)</f>
        <v>71686096</v>
      </c>
      <c r="CL476" s="25">
        <f>RANK(CK476,CK473:CK484,0)</f>
        <v>9</v>
      </c>
    </row>
    <row r="477" spans="1:90" x14ac:dyDescent="0.15">
      <c r="A477" s="25" t="str">
        <f>[1]DB!A477</f>
        <v>Laplace</v>
      </c>
      <c r="B477" s="25" t="str">
        <f>[1]DB!B477</f>
        <v>Laplace (14)</v>
      </c>
      <c r="C477" s="25">
        <f>[1]DB!C477</f>
        <v>26</v>
      </c>
      <c r="D477" s="25">
        <f t="shared" si="86"/>
        <v>5</v>
      </c>
      <c r="E477" s="25">
        <f t="shared" si="91"/>
        <v>6</v>
      </c>
      <c r="F477" s="25">
        <f>[1]DB!G477</f>
        <v>0</v>
      </c>
      <c r="G477" s="25">
        <f>IF(B6=13,DGET(A11:K75,"Dis E",R540:R541),F477)</f>
        <v>0</v>
      </c>
      <c r="H477" s="25">
        <f>[1]DB!I477</f>
        <v>0</v>
      </c>
      <c r="I477" s="25">
        <f>IF(B6=13,DGET(A11:K75,"Udm E",R540:R541),H477)</f>
        <v>0</v>
      </c>
      <c r="J477" s="25">
        <f>[1]DB!K477</f>
        <v>0</v>
      </c>
      <c r="K477" s="25">
        <f>IF(B6=13,DGET(A11:K75,"MR E",R540:R541),J477)</f>
        <v>0</v>
      </c>
      <c r="L477" s="25">
        <f>[1]DB!M477</f>
        <v>0</v>
      </c>
      <c r="M477" s="25">
        <f>IF(B6=13,DGET(A11:K75,"Res E",R540:R541),L477)</f>
        <v>0</v>
      </c>
      <c r="N477" s="25">
        <f>[1]DB!O477</f>
        <v>9</v>
      </c>
      <c r="O477" s="25">
        <f>IF(B6=13,IF(AND(G477=0,I477=0),N477+1,0),N477)</f>
        <v>10</v>
      </c>
      <c r="P477" s="25">
        <f>[1]DB!S477</f>
        <v>59</v>
      </c>
      <c r="Q477" s="25">
        <f>IF(A477="",0,DGET(A11:AF75,"Total",R540:R541))</f>
        <v>4</v>
      </c>
      <c r="R477" s="25">
        <f>IF(A477="",0,DGET(A11:AF75,"ES N",R540:R541))</f>
        <v>4</v>
      </c>
      <c r="S477" s="25">
        <f>IF(B6=13,IF(OR(G477=1,I477=1),0,P477+R477),P477)</f>
        <v>63</v>
      </c>
      <c r="T477" s="25">
        <f>[1]DB!V477</f>
        <v>62</v>
      </c>
      <c r="U477" s="25">
        <f>IF(A477="",0,DGET(A472:Q484,"Total N",R546:R547))</f>
        <v>4</v>
      </c>
      <c r="V477" s="25">
        <f>IF(B6=13,IF(OR(G477=1,I477=1),0,T477+U477),T477)</f>
        <v>66</v>
      </c>
      <c r="W477" s="25">
        <f>[1]DB!Y477</f>
        <v>9</v>
      </c>
      <c r="X477" s="25">
        <f t="shared" si="87"/>
        <v>1</v>
      </c>
      <c r="Y477" s="25">
        <f>IF(B6=13,IF(OR(G477=1,I477=1),0,W477+X477),W477)</f>
        <v>10</v>
      </c>
      <c r="Z477" s="25">
        <f>[1]DB!AC477</f>
        <v>2</v>
      </c>
      <c r="AA477" s="25">
        <f>IF(A477="",0,DGET(A11:AF75,"BU Pl.",R540:R541))</f>
        <v>13</v>
      </c>
      <c r="AB477" s="25">
        <f t="shared" si="88"/>
        <v>847</v>
      </c>
      <c r="AC477" s="25">
        <f>IF(B6=13,RANK(AB477,AB473:AB484,1),Z477)</f>
        <v>1</v>
      </c>
      <c r="AD477" s="25">
        <f>IF(B6=13,IF(AA477&gt;DGET(A472:AC484,"BU N",R546:R547),1,IF(AA477=DGET(A472:AC484,"BU N",R546:R547),0,-1)),0)</f>
        <v>0</v>
      </c>
      <c r="AE477" s="25">
        <f>IF(B6=13,IF(OR(G477=1,I477=1),0,IF(E477=D473,R477,[1]DB!AE477)),[1]DB!AE477)</f>
        <v>7</v>
      </c>
      <c r="AF477" s="25">
        <f>IF(B6=13,IF(OR(G477=1,I477=1),0,IF(E477=D473,U477,[1]DB!AF477)),[1]DB!AF477)</f>
        <v>7</v>
      </c>
      <c r="AG477" s="25">
        <f>IF(B6=13,IF(OR(G477=1,I477=1),0,IF(E477=D473,X477,[1]DB!AG477)),[1]DB!AG477)</f>
        <v>1</v>
      </c>
      <c r="AH477" s="25">
        <f>IF(B6=13,IF(OR(G477=1,I477=1),0,IF(E477=D473,AD477,[1]DB!AH477)),[1]DB!AH477)</f>
        <v>1</v>
      </c>
      <c r="AI477" s="25">
        <f>IF(B6=13,IF(OR(G477=1,I477=1),0,IF(E477=D474,R477,[1]DB!AI477)),[1]DB!AI477)</f>
        <v>7</v>
      </c>
      <c r="AJ477" s="25">
        <f>IF(B6=13,IF(OR(G477=1,I477=1),0,IF(E477=D474,U477,[1]DB!AJ477)),[1]DB!AJ477)</f>
        <v>6</v>
      </c>
      <c r="AK477" s="25">
        <f>IF(B6=13,IF(OR(G477=1,I477=1),0,IF(E477=D474,X477,[1]DB!AK477)),[1]DB!AK477)</f>
        <v>3</v>
      </c>
      <c r="AL477" s="25">
        <f>IF(B6=13,IF(OR(G477=1,I477=1),0,IF(E477=D474,AD477,[1]DB!AL477)),[1]DB!AL477)</f>
        <v>1</v>
      </c>
      <c r="AM477" s="25">
        <f>IF(B6=13,IF(OR(G477=1,I477=1),0,IF(E477=D475,R477,[1]DB!AM477)),[1]DB!AM477)</f>
        <v>8</v>
      </c>
      <c r="AN477" s="25">
        <f>IF(B6=13,IF(OR(G477=1,I477=1),0,IF(E477=D475,U477,[1]DB!AN477)),[1]DB!AN477)</f>
        <v>8</v>
      </c>
      <c r="AO477" s="25">
        <f>IF(B6=13,IF(OR(G477=1,I477=1),0,IF(E477=D475,X477,[1]DB!AO477)),[1]DB!AO477)</f>
        <v>1</v>
      </c>
      <c r="AP477" s="25">
        <f>IF(B6=13,IF(OR(G477=1,I477=1),0,IF(E477=D475,AD477,[1]DB!AP477)),[1]DB!AP477)</f>
        <v>0</v>
      </c>
      <c r="AQ477" s="25">
        <f>IF(B6=13,IF(OR(G477=1,I477=1),0,IF(E477=D476,R477,[1]DB!AQ477)),[1]DB!AQ477)</f>
        <v>6</v>
      </c>
      <c r="AR477" s="25">
        <f>IF(B6=13,IF(OR(G477=1,I477=1),0,IF(E477=D476,U477,[1]DB!AR477)),[1]DB!AR477)</f>
        <v>7</v>
      </c>
      <c r="AS477" s="25">
        <f>IF(B6=13,IF(OR(G477=1,I477=1),0,IF(E477=D476,X477,[1]DB!AS477)),[1]DB!AS477)</f>
        <v>0</v>
      </c>
      <c r="AT477" s="25">
        <f>IF(B6=13,IF(OR(G477=1,I477=1),0,IF(E477=D476,AD477,[1]DB!AT477)),[1]DB!AT477)</f>
        <v>-1</v>
      </c>
      <c r="AU477" s="25">
        <f>IF(B6=13,IF(OR(G477=1,I477=1),0,IF(E477=D477,R477,[1]DB!AU477)),[1]DB!AU477)</f>
        <v>0</v>
      </c>
      <c r="AV477" s="25">
        <f>IF(B6=13,IF(OR(G477=1,I477=1),0,IF(E477=D477,U477,[1]DB!AV477)),[1]DB!AV477)</f>
        <v>0</v>
      </c>
      <c r="AW477" s="25">
        <f>IF(B6=13,IF(OR(G477=1,I477=1),0,IF(E477=D477,X477,[1]DB!AW477)),[1]DB!AW477)</f>
        <v>0</v>
      </c>
      <c r="AX477" s="25">
        <f>IF(B6=13,IF(OR(G477=1,I477=1),0,IF(E477=D477,AD477,[1]DB!AX477)),[1]DB!AX477)</f>
        <v>0</v>
      </c>
      <c r="AY477" s="25">
        <f>IF(B6=13,IF(OR(G477=1,I477=1),0,IF(E477=D478,R477,[1]DB!AY477)),[1]DB!AY477)</f>
        <v>5</v>
      </c>
      <c r="AZ477" s="25">
        <f>IF(B6=13,IF(OR(G477=1,I477=1),0,IF(E477=D478,U477,[1]DB!AZ477)),[1]DB!AZ477)</f>
        <v>5</v>
      </c>
      <c r="BA477" s="25">
        <f>IF(B6=13,IF(OR(G477=1,I477=1),0,IF(E477=D478,X477,[1]DB!BA477)),[1]DB!BA477)</f>
        <v>1</v>
      </c>
      <c r="BB477" s="25">
        <f>IF(B6=13,IF(OR(G477=1,I477=1),0,IF(E477=D478,AD477,[1]DB!BB477)),[1]DB!BB477)</f>
        <v>0</v>
      </c>
      <c r="BC477" s="25">
        <f>IF(B6=13,IF(OR(G477=1,I477=1),0,IF(E477=D479,R477,[1]DB!BC477)),[1]DB!BC477)</f>
        <v>5</v>
      </c>
      <c r="BD477" s="25">
        <f>IF(B6=13,IF(OR(G477=1,I477=1),0,IF(E477=D479,U477,[1]DB!BD477)),[1]DB!BD477)</f>
        <v>6</v>
      </c>
      <c r="BE477" s="25">
        <f>IF(B6=13,IF(OR(G477=1,I477=1),0,IF(E477=D479,X477,[1]DB!BE477)),[1]DB!BE477)</f>
        <v>0</v>
      </c>
      <c r="BF477" s="25">
        <f>IF(B6=13,IF(OR(G477=1,I477=1),0,IF(E477=D479,AD477,[1]DB!BF477)),[1]DB!BF477)</f>
        <v>-1</v>
      </c>
      <c r="BG477" s="25">
        <f>IF(B6=13,IF(OR(G477=1,I477=1),0,IF(E477=D480,R477,[1]DB!BG477)),[1]DB!BG477)</f>
        <v>0</v>
      </c>
      <c r="BH477" s="25">
        <f>IF(B6=13,IF(OR(G477=1,I477=1),0,IF(E477=D480,U477,[1]DB!BH477)),[1]DB!BH477)</f>
        <v>0</v>
      </c>
      <c r="BI477" s="25">
        <f>IF(B6=13,IF(OR(G477=1,I477=1),0,IF(E477=D480,X477,[1]DB!BI477)),[1]DB!BI477)</f>
        <v>0</v>
      </c>
      <c r="BJ477" s="25">
        <f>IF(B6=13,IF(OR(G477=1,I477=1),0,IF(E477=D480,AD477,[1]DB!BJ477)),[1]DB!BJ477)</f>
        <v>0</v>
      </c>
      <c r="BK477" s="25">
        <f>IF(B6=13,IF(OR(G477=1,I477=1),0,IF(E477=D481,R477,[1]DB!BK477)),[1]DB!BK477)</f>
        <v>6</v>
      </c>
      <c r="BL477" s="25">
        <f>IF(B6=13,IF(OR(G477=1,I477=1),0,IF(E477=D481,U477,[1]DB!BL477)),[1]DB!BL477)</f>
        <v>7</v>
      </c>
      <c r="BM477" s="25">
        <f>IF(B6=13,IF(OR(G477=1,I477=1),0,IF(E477=D481,X477,[1]DB!BM477)),[1]DB!BM477)</f>
        <v>0</v>
      </c>
      <c r="BN477" s="25">
        <f>IF(B6=13,IF(OR(G477=1,I477=1),0,IF(E477=D481,AD477,[1]DB!BN477)),[1]DB!BN477)</f>
        <v>-1</v>
      </c>
      <c r="BO477" s="25">
        <f>IF(B6=13,IF(OR(G477=1,I477=1),0,IF(E477=D482,R477,[1]DB!BO477)),[1]DB!BO477)</f>
        <v>4</v>
      </c>
      <c r="BP477" s="25">
        <f>IF(B6=13,IF(OR(G477=1,I477=1),0,IF(E477=D482,U477,[1]DB!BP477)),[1]DB!BP477)</f>
        <v>4</v>
      </c>
      <c r="BQ477" s="25">
        <f>IF(B6=13,IF(OR(G477=1,I477=1),0,IF(E477=D482,X477,[1]DB!BQ477)),[1]DB!BQ477)</f>
        <v>1</v>
      </c>
      <c r="BR477" s="25">
        <f>IF(B6=13,IF(OR(G477=1,I477=1),0,IF(E477=D482,AD477,[1]DB!BR477)),[1]DB!BR477)</f>
        <v>0</v>
      </c>
      <c r="BS477" s="25">
        <f>IF(B6=13,IF(OR(G477=1,I477=1),0,IF(E477=D483,R477,[1]DB!BS477)),[1]DB!BS477)</f>
        <v>8</v>
      </c>
      <c r="BT477" s="25">
        <f>IF(B6=13,IF(OR(G477=1,I477=1),0,IF(E477=D483,U477,[1]DB!BT477)),[1]DB!BT477)</f>
        <v>7</v>
      </c>
      <c r="BU477" s="25">
        <f>IF(B6=13,IF(OR(G477=1,I477=1),0,IF(E477=D483,X477,[1]DB!BU477)),[1]DB!BU477)</f>
        <v>3</v>
      </c>
      <c r="BV477" s="25">
        <f>IF(B6=13,IF(OR(G477=1,I477=1),0,IF(E477=D483,AD477,[1]DB!BV477)),[1]DB!BV477)</f>
        <v>1</v>
      </c>
      <c r="BW477" s="25">
        <f>IF(B6=13,IF(OR(G477=1,I477=1),0,IF(E477=D484,R477,[1]DB!BW477)),[1]DB!BW477)</f>
        <v>7</v>
      </c>
      <c r="BX477" s="25">
        <f>IF(B6=13,IF(OR(G477=1,I477=1),0,IF(E477=D484,U477,[1]DB!BX477)),[1]DB!BX477)</f>
        <v>9</v>
      </c>
      <c r="BY477" s="25">
        <f>IF(B6=13,IF(OR(G477=1,I477=1),0,IF(E477=D484,X477,[1]DB!BY477)),[1]DB!BY477)</f>
        <v>0</v>
      </c>
      <c r="BZ477" s="25">
        <f>IF(B6=13,IF(OR(G477=1,I477=1),0,IF(E477=D484,AD477,[1]DB!BZ477)),[1]DB!BZ477)</f>
        <v>-1</v>
      </c>
      <c r="CA477" s="25">
        <f>(RANK(Y477,Y473:Y484,1)*169)+(RANK(S477,S473:S484,1)*13)+RANK(V477,V473:V484,0)</f>
        <v>380</v>
      </c>
      <c r="CB477" s="25">
        <f>RANK(CA477,CA473:CA484,1)</f>
        <v>2</v>
      </c>
      <c r="CC477" s="25">
        <f>IF(CB477=CB473,AE477,0)+IF(CB477=CB474,AI477,0)+IF(CB477=CB475,AM477,0)+IF(CB477=CB476,AQ477,0)+IF(CB477=CB477,AU477,0)+IF(CB477=CB478,AY477,0)+IF(CB477=CB479,BC477,0)+IF(CB477=CB480,BG477,0)+IF(CB477=CB481,BK477,0)+IF(CB477=CB482,BO477,0)+IF(CB477=CB483,BS477,0)+IF(CB477=CB484,BW477,0)</f>
        <v>0</v>
      </c>
      <c r="CD477" s="25">
        <f>IF(CB477=CB473,AF477,0)+IF(CB477=CB474,AJ477,0)+IF(CB477=CB475,AN477,0)+IF(CB477=CB476,AR477,0)+IF(CB477=CB477,AV477,0)+IF(CB477=CB478,AZ477,0)+IF(CB477=CB479,BD477,0)+IF(CB477=CB480,BH477,0)+IF(CB477=CB481,BL477,0)+IF(CB477=CB482,BP477,0)+IF(CB477=CB483,BT477,0)+IF(CB477=CB484,BX477,0)</f>
        <v>0</v>
      </c>
      <c r="CE477" s="25">
        <f>IF(CB477=CB473,AG477,0)+IF(CB477=CB474,AK477,0)+IF(CB477=CB475,AO477,0)+IF(CB477=CB476,AS477,0)+IF(CB477=CB477,AW477,0)+IF(CB477=CB478,BA477,0)+IF(CB477=CB479,BE477,0)+IF(CB477=CB480,BI477,0)+IF(CB477=CB481,BM477,0)+IF(CB477=CB482,BQ477,0)+IF(CB477=CB483,BU477,0)+IF(CB477=CB484,BY477,0)</f>
        <v>0</v>
      </c>
      <c r="CF477" s="25">
        <f>(RANK(CE477,CE473:CE484,1)*169)+(RANK(CC477,CC473:CC484,1)*13)+RANK(CD477,CD473:CD484,0)</f>
        <v>183</v>
      </c>
      <c r="CG477" s="25">
        <f>CB477+(RANK(CF477,CF473:CF484,1)*0.01)</f>
        <v>2.0099999999999998</v>
      </c>
      <c r="CH477" s="25">
        <f>IF(COUNTIF(CG473:CG484,CG477)=2,IF(CG477=CG473,1,0)+IF(CG477=CG474,2,0)+IF(CG477=CG475,3,0)+IF(CG477=CG476,4,0)+IF(CG477=CG477,5,0)+IF(CG477=CG478,6,0)+IF(CG477=CG479,7,0)+IF(CG477=CG480,8,0)+IF(CG477=CG481,9,0)+IF(CG477=CG482,10,0)+IF(CG477=CG483,11,0)+IF(CG477=CG484,12,0)-5,0)</f>
        <v>0</v>
      </c>
      <c r="CI477" s="25">
        <f t="shared" si="89"/>
        <v>0</v>
      </c>
      <c r="CJ477" s="25">
        <f t="shared" si="90"/>
        <v>2.0099999999999998</v>
      </c>
      <c r="CK477" s="25">
        <f>(RANK(CJ477,CJ473:CJ484,1)*17850625)+(RANK(K477,K473:K484,0)*274625)+(RANK(M477,M473:M484,0)*4225)+(RANK(AC477,AC473:AC484,1)*65)+RANK(C477,C473:C484,0)</f>
        <v>35984397</v>
      </c>
      <c r="CL477" s="25">
        <f>RANK(CK477,CK473:CK484,0)</f>
        <v>11</v>
      </c>
    </row>
    <row r="478" spans="1:90" x14ac:dyDescent="0.15">
      <c r="A478" s="25" t="str">
        <f>[1]DB!A478</f>
        <v>Futte</v>
      </c>
      <c r="B478" s="25" t="str">
        <f>[1]DB!B478</f>
        <v>Futte (14)</v>
      </c>
      <c r="C478" s="25">
        <f>[1]DB!C478</f>
        <v>14</v>
      </c>
      <c r="D478" s="25">
        <f t="shared" si="86"/>
        <v>2</v>
      </c>
      <c r="E478" s="25">
        <f t="shared" si="91"/>
        <v>1</v>
      </c>
      <c r="F478" s="25">
        <f>[1]DB!G478</f>
        <v>0</v>
      </c>
      <c r="G478" s="25">
        <f>IF(B6=13,DGET(A11:K75,"Dis E",S540:S541),F478)</f>
        <v>0</v>
      </c>
      <c r="H478" s="25">
        <f>[1]DB!I478</f>
        <v>0</v>
      </c>
      <c r="I478" s="25">
        <f>IF(B6=13,DGET(A11:K75,"Udm E",S540:S541),H478)</f>
        <v>0</v>
      </c>
      <c r="J478" s="25">
        <f>[1]DB!K478</f>
        <v>0</v>
      </c>
      <c r="K478" s="25">
        <f>IF(B6=13,DGET(A11:K75,"MR E",S540:S541),J478)</f>
        <v>0</v>
      </c>
      <c r="L478" s="25">
        <f>[1]DB!M478</f>
        <v>0</v>
      </c>
      <c r="M478" s="25">
        <f>IF(B6=13,DGET(A11:K75,"Res E",S540:S541),L478)</f>
        <v>0</v>
      </c>
      <c r="N478" s="25">
        <f>[1]DB!O478</f>
        <v>9</v>
      </c>
      <c r="O478" s="25">
        <f>IF(B6=13,IF(AND(G478=0,I478=0),N478+1,0),N478)</f>
        <v>10</v>
      </c>
      <c r="P478" s="25">
        <f>[1]DB!S478</f>
        <v>59</v>
      </c>
      <c r="Q478" s="25">
        <f>IF(A478="",0,DGET(A11:AF75,"Total",S540:S541))</f>
        <v>7</v>
      </c>
      <c r="R478" s="25">
        <f>IF(A478="",0,DGET(A11:AF75,"ES N",S540:S541))</f>
        <v>7</v>
      </c>
      <c r="S478" s="25">
        <f>IF(B6=13,IF(OR(G478=1,I478=1),0,P478+R478),P478)</f>
        <v>66</v>
      </c>
      <c r="T478" s="25">
        <f>[1]DB!V478</f>
        <v>61</v>
      </c>
      <c r="U478" s="25">
        <f>IF(A478="",0,DGET(A472:Q484,"Total N",S546:S547))</f>
        <v>4</v>
      </c>
      <c r="V478" s="25">
        <f>IF(B6=13,IF(OR(G478=1,I478=1),0,T478+U478),T478)</f>
        <v>65</v>
      </c>
      <c r="W478" s="25">
        <f>[1]DB!Y478</f>
        <v>9</v>
      </c>
      <c r="X478" s="25">
        <f t="shared" si="87"/>
        <v>3</v>
      </c>
      <c r="Y478" s="25">
        <f>IF(B6=13,IF(OR(G478=1,I478=1),0,W478+X478),W478)</f>
        <v>12</v>
      </c>
      <c r="Z478" s="25">
        <f>[1]DB!AC478</f>
        <v>9</v>
      </c>
      <c r="AA478" s="25">
        <f>IF(A478="",0,DGET(A11:AF75,"BU Pl.",S540:S541))</f>
        <v>62</v>
      </c>
      <c r="AB478" s="25">
        <f t="shared" si="88"/>
        <v>4039</v>
      </c>
      <c r="AC478" s="25">
        <f>IF(B6=13,RANK(AB478,AB473:AB484,1),Z478)</f>
        <v>12</v>
      </c>
      <c r="AD478" s="25">
        <f>IF(B6=13,IF(AA478&gt;DGET(A472:AC484,"BU N",S546:S547),1,IF(AA478=DGET(A472:AC484,"BU N",S546:S547),0,-1)),0)</f>
        <v>1</v>
      </c>
      <c r="AE478" s="25">
        <f>IF(B6=13,IF(OR(G478=1,I478=1),0,IF(E478=D473,R478,[1]DB!AE478)),[1]DB!AE478)</f>
        <v>7</v>
      </c>
      <c r="AF478" s="25">
        <f>IF(B6=13,IF(OR(G478=1,I478=1),0,IF(E478=D473,U478,[1]DB!AF478)),[1]DB!AF478)</f>
        <v>4</v>
      </c>
      <c r="AG478" s="25">
        <f>IF(B6=13,IF(OR(G478=1,I478=1),0,IF(E478=D473,X478,[1]DB!AG478)),[1]DB!AG478)</f>
        <v>3</v>
      </c>
      <c r="AH478" s="25">
        <f>IF(B6=13,IF(OR(G478=1,I478=1),0,IF(E478=D473,AD478,[1]DB!AH478)),[1]DB!AH478)</f>
        <v>1</v>
      </c>
      <c r="AI478" s="25">
        <f>IF(B6=13,IF(OR(G478=1,I478=1),0,IF(E478=D474,R478,[1]DB!AI478)),[1]DB!AI478)</f>
        <v>5</v>
      </c>
      <c r="AJ478" s="25">
        <f>IF(B6=13,IF(OR(G478=1,I478=1),0,IF(E478=D474,U478,[1]DB!AJ478)),[1]DB!AJ478)</f>
        <v>8</v>
      </c>
      <c r="AK478" s="25">
        <f>IF(B6=13,IF(OR(G478=1,I478=1),0,IF(E478=D474,X478,[1]DB!AK478)),[1]DB!AK478)</f>
        <v>0</v>
      </c>
      <c r="AL478" s="25">
        <f>IF(B6=13,IF(OR(G478=1,I478=1),0,IF(E478=D474,AD478,[1]DB!AL478)),[1]DB!AL478)</f>
        <v>-1</v>
      </c>
      <c r="AM478" s="25">
        <f>IF(B6=13,IF(OR(G478=1,I478=1),0,IF(E478=D475,R478,[1]DB!AM478)),[1]DB!AM478)</f>
        <v>0</v>
      </c>
      <c r="AN478" s="25">
        <f>IF(B6=13,IF(OR(G478=1,I478=1),0,IF(E478=D475,U478,[1]DB!AN478)),[1]DB!AN478)</f>
        <v>0</v>
      </c>
      <c r="AO478" s="25">
        <f>IF(B6=13,IF(OR(G478=1,I478=1),0,IF(E478=D475,X478,[1]DB!AO478)),[1]DB!AO478)</f>
        <v>0</v>
      </c>
      <c r="AP478" s="25">
        <f>IF(B6=13,IF(OR(G478=1,I478=1),0,IF(E478=D475,AD478,[1]DB!AP478)),[1]DB!AP478)</f>
        <v>0</v>
      </c>
      <c r="AQ478" s="25">
        <f>IF(B6=13,IF(OR(G478=1,I478=1),0,IF(E478=D476,R478,[1]DB!AQ478)),[1]DB!AQ478)</f>
        <v>9</v>
      </c>
      <c r="AR478" s="25">
        <f>IF(B6=13,IF(OR(G478=1,I478=1),0,IF(E478=D476,U478,[1]DB!AR478)),[1]DB!AR478)</f>
        <v>9</v>
      </c>
      <c r="AS478" s="25">
        <f>IF(B6=13,IF(OR(G478=1,I478=1),0,IF(E478=D476,X478,[1]DB!AS478)),[1]DB!AS478)</f>
        <v>1</v>
      </c>
      <c r="AT478" s="25">
        <f>IF(B6=13,IF(OR(G478=1,I478=1),0,IF(E478=D476,AD478,[1]DB!AT478)),[1]DB!AT478)</f>
        <v>1</v>
      </c>
      <c r="AU478" s="25">
        <f>IF(B6=13,IF(OR(G478=1,I478=1),0,IF(E478=D477,R478,[1]DB!AU478)),[1]DB!AU478)</f>
        <v>5</v>
      </c>
      <c r="AV478" s="25">
        <f>IF(B6=13,IF(OR(G478=1,I478=1),0,IF(E478=D477,U478,[1]DB!AV478)),[1]DB!AV478)</f>
        <v>5</v>
      </c>
      <c r="AW478" s="25">
        <f>IF(B6=13,IF(OR(G478=1,I478=1),0,IF(E478=D477,X478,[1]DB!AW478)),[1]DB!AW478)</f>
        <v>1</v>
      </c>
      <c r="AX478" s="25">
        <f>IF(B6=13,IF(OR(G478=1,I478=1),0,IF(E478=D477,AD478,[1]DB!AX478)),[1]DB!AX478)</f>
        <v>0</v>
      </c>
      <c r="AY478" s="25">
        <f>IF(B6=13,IF(OR(G478=1,I478=1),0,IF(E478=D478,R478,[1]DB!AY478)),[1]DB!AY478)</f>
        <v>0</v>
      </c>
      <c r="AZ478" s="25">
        <f>IF(B6=13,IF(OR(G478=1,I478=1),0,IF(E478=D478,U478,[1]DB!AZ478)),[1]DB!AZ478)</f>
        <v>0</v>
      </c>
      <c r="BA478" s="25">
        <f>IF(B6=13,IF(OR(G478=1,I478=1),0,IF(E478=D478,X478,[1]DB!BA478)),[1]DB!BA478)</f>
        <v>0</v>
      </c>
      <c r="BB478" s="25">
        <f>IF(B6=13,IF(OR(G478=1,I478=1),0,IF(E478=D478,AD478,[1]DB!BB478)),[1]DB!BB478)</f>
        <v>0</v>
      </c>
      <c r="BC478" s="25">
        <f>IF(B6=13,IF(OR(G478=1,I478=1),0,IF(E478=D479,R478,[1]DB!BC478)),[1]DB!BC478)</f>
        <v>6</v>
      </c>
      <c r="BD478" s="25">
        <f>IF(B6=13,IF(OR(G478=1,I478=1),0,IF(E478=D479,U478,[1]DB!BD478)),[1]DB!BD478)</f>
        <v>6</v>
      </c>
      <c r="BE478" s="25">
        <f>IF(B6=13,IF(OR(G478=1,I478=1),0,IF(E478=D479,X478,[1]DB!BE478)),[1]DB!BE478)</f>
        <v>1</v>
      </c>
      <c r="BF478" s="25">
        <f>IF(B6=13,IF(OR(G478=1,I478=1),0,IF(E478=D479,AD478,[1]DB!BF478)),[1]DB!BF478)</f>
        <v>0</v>
      </c>
      <c r="BG478" s="25">
        <f>IF(B6=13,IF(OR(G478=1,I478=1),0,IF(E478=D480,R478,[1]DB!BG478)),[1]DB!BG478)</f>
        <v>9</v>
      </c>
      <c r="BH478" s="25">
        <f>IF(B6=13,IF(OR(G478=1,I478=1),0,IF(E478=D480,U478,[1]DB!BH478)),[1]DB!BH478)</f>
        <v>7</v>
      </c>
      <c r="BI478" s="25">
        <f>IF(B6=13,IF(OR(G478=1,I478=1),0,IF(E478=D480,X478,[1]DB!BI478)),[1]DB!BI478)</f>
        <v>3</v>
      </c>
      <c r="BJ478" s="25">
        <f>IF(B6=13,IF(OR(G478=1,I478=1),0,IF(E478=D480,AD478,[1]DB!BJ478)),[1]DB!BJ478)</f>
        <v>1</v>
      </c>
      <c r="BK478" s="25">
        <f>IF(B6=13,IF(OR(G478=1,I478=1),0,IF(E478=D481,R478,[1]DB!BK478)),[1]DB!BK478)</f>
        <v>6</v>
      </c>
      <c r="BL478" s="25">
        <f>IF(B6=13,IF(OR(G478=1,I478=1),0,IF(E478=D481,U478,[1]DB!BL478)),[1]DB!BL478)</f>
        <v>6</v>
      </c>
      <c r="BM478" s="25">
        <f>IF(B6=13,IF(OR(G478=1,I478=1),0,IF(E478=D481,X478,[1]DB!BM478)),[1]DB!BM478)</f>
        <v>1</v>
      </c>
      <c r="BN478" s="25">
        <f>IF(B6=13,IF(OR(G478=1,I478=1),0,IF(E478=D481,AD478,[1]DB!BN478)),[1]DB!BN478)</f>
        <v>1</v>
      </c>
      <c r="BO478" s="25">
        <f>IF(B6=13,IF(OR(G478=1,I478=1),0,IF(E478=D482,R478,[1]DB!BO478)),[1]DB!BO478)</f>
        <v>6</v>
      </c>
      <c r="BP478" s="25">
        <f>IF(B6=13,IF(OR(G478=1,I478=1),0,IF(E478=D482,U478,[1]DB!BP478)),[1]DB!BP478)</f>
        <v>6</v>
      </c>
      <c r="BQ478" s="25">
        <f>IF(B6=13,IF(OR(G478=1,I478=1),0,IF(E478=D482,X478,[1]DB!BQ478)),[1]DB!BQ478)</f>
        <v>1</v>
      </c>
      <c r="BR478" s="25">
        <f>IF(B6=13,IF(OR(G478=1,I478=1),0,IF(E478=D482,AD478,[1]DB!BR478)),[1]DB!BR478)</f>
        <v>1</v>
      </c>
      <c r="BS478" s="25">
        <f>IF(B6=13,IF(OR(G478=1,I478=1),0,IF(E478=D483,R478,[1]DB!BS478)),[1]DB!BS478)</f>
        <v>7</v>
      </c>
      <c r="BT478" s="25">
        <f>IF(B6=13,IF(OR(G478=1,I478=1),0,IF(E478=D483,U478,[1]DB!BT478)),[1]DB!BT478)</f>
        <v>8</v>
      </c>
      <c r="BU478" s="25">
        <f>IF(B6=13,IF(OR(G478=1,I478=1),0,IF(E478=D483,X478,[1]DB!BU478)),[1]DB!BU478)</f>
        <v>0</v>
      </c>
      <c r="BV478" s="25">
        <f>IF(B6=13,IF(OR(G478=1,I478=1),0,IF(E478=D483,AD478,[1]DB!BV478)),[1]DB!BV478)</f>
        <v>-1</v>
      </c>
      <c r="BW478" s="25">
        <f>IF(B6=13,IF(OR(G478=1,I478=1),0,IF(E478=D484,R478,[1]DB!BW478)),[1]DB!BW478)</f>
        <v>6</v>
      </c>
      <c r="BX478" s="25">
        <f>IF(B6=13,IF(OR(G478=1,I478=1),0,IF(E478=D484,U478,[1]DB!BX478)),[1]DB!BX478)</f>
        <v>6</v>
      </c>
      <c r="BY478" s="25">
        <f>IF(B6=13,IF(OR(G478=1,I478=1),0,IF(E478=D484,X478,[1]DB!BY478)),[1]DB!BY478)</f>
        <v>1</v>
      </c>
      <c r="BZ478" s="25">
        <f>IF(B6=13,IF(OR(G478=1,I478=1),0,IF(E478=D484,AD478,[1]DB!BZ478)),[1]DB!BZ478)</f>
        <v>1</v>
      </c>
      <c r="CA478" s="25">
        <f>(RANK(Y478,Y473:Y484,1)*169)+(RANK(S478,S473:S484,1)*13)+RANK(V478,V473:V484,0)</f>
        <v>942</v>
      </c>
      <c r="CB478" s="25">
        <f>RANK(CA478,CA473:CA484,1)</f>
        <v>6</v>
      </c>
      <c r="CC478" s="25">
        <f>IF(CB478=CB473,AE478,0)+IF(CB478=CB474,AI478,0)+IF(CB478=CB475,AM478,0)+IF(CB478=CB476,AQ478,0)+IF(CB478=CB477,AU478,0)+IF(CB478=CB478,AY478,0)+IF(CB478=CB479,BC478,0)+IF(CB478=CB480,BG478,0)+IF(CB478=CB481,BK478,0)+IF(CB478=CB482,BO478,0)+IF(CB478=CB483,BS478,0)+IF(CB478=CB484,BW478,0)</f>
        <v>0</v>
      </c>
      <c r="CD478" s="25">
        <f>IF(CB478=CB473,AF478,0)+IF(CB478=CB474,AJ478,0)+IF(CB478=CB475,AN478,0)+IF(CB478=CB476,AR478,0)+IF(CB478=CB477,AV478,0)+IF(CB478=CB478,AZ478,0)+IF(CB478=CB479,BD478,0)+IF(CB478=CB480,BH478,0)+IF(CB478=CB481,BL478,0)+IF(CB478=CB482,BP478,0)+IF(CB478=CB483,BT478,0)+IF(CB478=CB484,BX478,0)</f>
        <v>0</v>
      </c>
      <c r="CE478" s="25">
        <f>IF(CB478=CB473,AG478,0)+IF(CB478=CB474,AK478,0)+IF(CB478=CB475,AO478,0)+IF(CB478=CB476,AS478,0)+IF(CB478=CB477,AW478,0)+IF(CB478=CB478,BA478,0)+IF(CB478=CB479,BE478,0)+IF(CB478=CB480,BI478,0)+IF(CB478=CB481,BM478,0)+IF(CB478=CB482,BQ478,0)+IF(CB478=CB483,BU478,0)+IF(CB478=CB484,BY478,0)</f>
        <v>0</v>
      </c>
      <c r="CF478" s="25">
        <f>(RANK(CE478,CE473:CE484,1)*169)+(RANK(CC478,CC473:CC484,1)*13)+RANK(CD478,CD473:CD484,0)</f>
        <v>183</v>
      </c>
      <c r="CG478" s="25">
        <f>CB478+(RANK(CF478,CF473:CF484,1)*0.01)</f>
        <v>6.01</v>
      </c>
      <c r="CH478" s="25">
        <f>IF(COUNTIF(CG473:CG484,CG478)=2,IF(CG478=CG473,1,0)+IF(CG478=CG474,2,0)+IF(CG478=CG475,3,0)+IF(CG478=CG476,4,0)+IF(CG478=CG477,5,0)+IF(CG478=CG478,6,0)+IF(CG478=CG479,7,0)+IF(CG478=CG480,8,0)+IF(CG478=CG481,9,0)+IF(CG478=CG482,10,0)+IF(CG478=CG483,11,0)+IF(CG478=CG484,12,0)-6,0)</f>
        <v>0</v>
      </c>
      <c r="CI478" s="25">
        <f t="shared" si="89"/>
        <v>0</v>
      </c>
      <c r="CJ478" s="25">
        <f t="shared" si="90"/>
        <v>6.01</v>
      </c>
      <c r="CK478" s="25">
        <f>(RANK(CJ478,CJ473:CJ484,1)*17850625)+(RANK(K478,K473:K484,0)*274625)+(RANK(M478,M473:M484,0)*4225)+(RANK(AC478,AC473:AC484,1)*65)+RANK(C478,C473:C484,0)</f>
        <v>107387616</v>
      </c>
      <c r="CL478" s="25">
        <f>RANK(CK478,CK473:CK484,0)</f>
        <v>7</v>
      </c>
    </row>
    <row r="479" spans="1:90" x14ac:dyDescent="0.15">
      <c r="A479" s="25" t="str">
        <f>[1]DB!A479</f>
        <v>Murer</v>
      </c>
      <c r="B479" s="25" t="str">
        <f>[1]DB!B479</f>
        <v>Murer (14)</v>
      </c>
      <c r="C479" s="25">
        <f>[1]DB!C479</f>
        <v>35</v>
      </c>
      <c r="D479" s="25">
        <f t="shared" si="86"/>
        <v>7</v>
      </c>
      <c r="E479" s="25">
        <f t="shared" si="91"/>
        <v>8</v>
      </c>
      <c r="F479" s="25">
        <f>[1]DB!G479</f>
        <v>0</v>
      </c>
      <c r="G479" s="25">
        <f>IF(B6=13,DGET(A11:K75,"Dis E",T540:T541),F479)</f>
        <v>0</v>
      </c>
      <c r="H479" s="25">
        <f>[1]DB!I479</f>
        <v>0</v>
      </c>
      <c r="I479" s="25">
        <f>IF(B6=13,DGET(A11:K75,"Udm E",T540:T541),H479)</f>
        <v>0</v>
      </c>
      <c r="J479" s="25">
        <f>[1]DB!K479</f>
        <v>0</v>
      </c>
      <c r="K479" s="25">
        <f>IF(B6=13,DGET(A11:K75,"MR E",T540:T541),J479)</f>
        <v>0</v>
      </c>
      <c r="L479" s="25">
        <f>[1]DB!M479</f>
        <v>0</v>
      </c>
      <c r="M479" s="25">
        <f>IF(B6=13,DGET(A11:K75,"Res E",T540:T541),L479)</f>
        <v>0</v>
      </c>
      <c r="N479" s="25">
        <f>[1]DB!O479</f>
        <v>9</v>
      </c>
      <c r="O479" s="25">
        <f>IF(B6=13,IF(AND(G479=0,I479=0),N479+1,0),N479)</f>
        <v>10</v>
      </c>
      <c r="P479" s="25">
        <f>[1]DB!S479</f>
        <v>57</v>
      </c>
      <c r="Q479" s="25">
        <f>IF(A479="",0,DGET(A11:AF75,"Total",T540:T541))</f>
        <v>5</v>
      </c>
      <c r="R479" s="25">
        <f>IF(A479="",0,DGET(A11:AF75,"ES N",T540:T541))</f>
        <v>5</v>
      </c>
      <c r="S479" s="25">
        <f>IF(B6=13,IF(OR(G479=1,I479=1),0,P479+R479),P479)</f>
        <v>62</v>
      </c>
      <c r="T479" s="25">
        <f>[1]DB!V479</f>
        <v>58</v>
      </c>
      <c r="U479" s="25">
        <f>IF(A479="",0,DGET(A472:Q484,"Total N",T546:T547))</f>
        <v>5</v>
      </c>
      <c r="V479" s="25">
        <f>IF(B6=13,IF(OR(G479=1,I479=1),0,T479+U479),T479)</f>
        <v>63</v>
      </c>
      <c r="W479" s="25">
        <f>[1]DB!Y479</f>
        <v>14</v>
      </c>
      <c r="X479" s="25">
        <f t="shared" si="87"/>
        <v>1</v>
      </c>
      <c r="Y479" s="25">
        <f>IF(B6=13,IF(OR(G479=1,I479=1),0,W479+X479),W479)</f>
        <v>15</v>
      </c>
      <c r="Z479" s="25">
        <f>[1]DB!AC479</f>
        <v>4</v>
      </c>
      <c r="AA479" s="25">
        <f>IF(A479="",0,DGET(A11:AF75,"BU Pl.",T540:T541))</f>
        <v>29</v>
      </c>
      <c r="AB479" s="25">
        <f t="shared" si="88"/>
        <v>1889</v>
      </c>
      <c r="AC479" s="25">
        <f>IF(B6=13,RANK(AB479,AB473:AB484,1),Z479)</f>
        <v>6</v>
      </c>
      <c r="AD479" s="25">
        <f>IF(B6=13,IF(AA479&gt;DGET(A472:AC484,"BU N",T546:T547),1,IF(AA479=DGET(A472:AC484,"BU N",T546:T547),0,-1)),0)</f>
        <v>-1</v>
      </c>
      <c r="AE479" s="25">
        <f>IF(B6=13,IF(OR(G479=1,I479=1),0,IF(E479=D473,R479,[1]DB!AE479)),[1]DB!AE479)</f>
        <v>8</v>
      </c>
      <c r="AF479" s="25">
        <f>IF(B6=13,IF(OR(G479=1,I479=1),0,IF(E479=D473,U479,[1]DB!AF479)),[1]DB!AF479)</f>
        <v>7</v>
      </c>
      <c r="AG479" s="25">
        <f>IF(B6=13,IF(OR(G479=1,I479=1),0,IF(E479=D473,X479,[1]DB!AG479)),[1]DB!AG479)</f>
        <v>3</v>
      </c>
      <c r="AH479" s="25">
        <f>IF(B6=13,IF(OR(G479=1,I479=1),0,IF(E479=D473,AD479,[1]DB!AH479)),[1]DB!AH479)</f>
        <v>1</v>
      </c>
      <c r="AI479" s="25">
        <f>IF(B6=13,IF(OR(G479=1,I479=1),0,IF(E479=D474,R479,[1]DB!AI479)),[1]DB!AI479)</f>
        <v>7</v>
      </c>
      <c r="AJ479" s="25">
        <f>IF(B6=13,IF(OR(G479=1,I479=1),0,IF(E479=D474,U479,[1]DB!AJ479)),[1]DB!AJ479)</f>
        <v>6</v>
      </c>
      <c r="AK479" s="25">
        <f>IF(B6=13,IF(OR(G479=1,I479=1),0,IF(E479=D474,X479,[1]DB!AK479)),[1]DB!AK479)</f>
        <v>3</v>
      </c>
      <c r="AL479" s="25">
        <f>IF(B6=13,IF(OR(G479=1,I479=1),0,IF(E479=D474,AD479,[1]DB!AL479)),[1]DB!AL479)</f>
        <v>1</v>
      </c>
      <c r="AM479" s="25">
        <f>IF(B6=13,IF(OR(G479=1,I479=1),0,IF(E479=D475,R479,[1]DB!AM479)),[1]DB!AM479)</f>
        <v>5</v>
      </c>
      <c r="AN479" s="25">
        <f>IF(B6=13,IF(OR(G479=1,I479=1),0,IF(E479=D475,U479,[1]DB!AN479)),[1]DB!AN479)</f>
        <v>8</v>
      </c>
      <c r="AO479" s="25">
        <f>IF(B6=13,IF(OR(G479=1,I479=1),0,IF(E479=D475,X479,[1]DB!AO479)),[1]DB!AO479)</f>
        <v>0</v>
      </c>
      <c r="AP479" s="25">
        <f>IF(B6=13,IF(OR(G479=1,I479=1),0,IF(E479=D475,AD479,[1]DB!AP479)),[1]DB!AP479)</f>
        <v>-1</v>
      </c>
      <c r="AQ479" s="25">
        <f>IF(B6=13,IF(OR(G479=1,I479=1),0,IF(E479=D476,R479,[1]DB!AQ479)),[1]DB!AQ479)</f>
        <v>6</v>
      </c>
      <c r="AR479" s="25">
        <f>IF(B6=13,IF(OR(G479=1,I479=1),0,IF(E479=D476,U479,[1]DB!AR479)),[1]DB!AR479)</f>
        <v>6</v>
      </c>
      <c r="AS479" s="25">
        <f>IF(B6=13,IF(OR(G479=1,I479=1),0,IF(E479=D476,X479,[1]DB!AS479)),[1]DB!AS479)</f>
        <v>1</v>
      </c>
      <c r="AT479" s="25">
        <f>IF(B6=13,IF(OR(G479=1,I479=1),0,IF(E479=D476,AD479,[1]DB!AT479)),[1]DB!AT479)</f>
        <v>0</v>
      </c>
      <c r="AU479" s="25">
        <f>IF(B6=13,IF(OR(G479=1,I479=1),0,IF(E479=D477,R479,[1]DB!AU479)),[1]DB!AU479)</f>
        <v>6</v>
      </c>
      <c r="AV479" s="25">
        <f>IF(B6=13,IF(OR(G479=1,I479=1),0,IF(E479=D477,U479,[1]DB!AV479)),[1]DB!AV479)</f>
        <v>5</v>
      </c>
      <c r="AW479" s="25">
        <f>IF(B6=13,IF(OR(G479=1,I479=1),0,IF(E479=D477,X479,[1]DB!AW479)),[1]DB!AW479)</f>
        <v>3</v>
      </c>
      <c r="AX479" s="25">
        <f>IF(B6=13,IF(OR(G479=1,I479=1),0,IF(E479=D477,AD479,[1]DB!AX479)),[1]DB!AX479)</f>
        <v>1</v>
      </c>
      <c r="AY479" s="25">
        <f>IF(B6=13,IF(OR(G479=1,I479=1),0,IF(E479=D478,R479,[1]DB!AY479)),[1]DB!AY479)</f>
        <v>6</v>
      </c>
      <c r="AZ479" s="25">
        <f>IF(B6=13,IF(OR(G479=1,I479=1),0,IF(E479=D478,U479,[1]DB!AZ479)),[1]DB!AZ479)</f>
        <v>6</v>
      </c>
      <c r="BA479" s="25">
        <f>IF(B6=13,IF(OR(G479=1,I479=1),0,IF(E479=D478,X479,[1]DB!BA479)),[1]DB!BA479)</f>
        <v>1</v>
      </c>
      <c r="BB479" s="25">
        <f>IF(B6=13,IF(OR(G479=1,I479=1),0,IF(E479=D478,AD479,[1]DB!BB479)),[1]DB!BB479)</f>
        <v>0</v>
      </c>
      <c r="BC479" s="25">
        <f>IF(B6=13,IF(OR(G479=1,I479=1),0,IF(E479=D479,R479,[1]DB!BC479)),[1]DB!BC479)</f>
        <v>0</v>
      </c>
      <c r="BD479" s="25">
        <f>IF(B6=13,IF(OR(G479=1,I479=1),0,IF(E479=D479,U479,[1]DB!BD479)),[1]DB!BD479)</f>
        <v>0</v>
      </c>
      <c r="BE479" s="25">
        <f>IF(B6=13,IF(OR(G479=1,I479=1),0,IF(E479=D479,X479,[1]DB!BE479)),[1]DB!BE479)</f>
        <v>0</v>
      </c>
      <c r="BF479" s="25">
        <f>IF(B6=13,IF(OR(G479=1,I479=1),0,IF(E479=D479,AD479,[1]DB!BF479)),[1]DB!BF479)</f>
        <v>0</v>
      </c>
      <c r="BG479" s="25">
        <f>IF(B6=13,IF(OR(G479=1,I479=1),0,IF(E479=D480,R479,[1]DB!BG479)),[1]DB!BG479)</f>
        <v>4</v>
      </c>
      <c r="BH479" s="25">
        <f>IF(B6=13,IF(OR(G479=1,I479=1),0,IF(E479=D480,U479,[1]DB!BH479)),[1]DB!BH479)</f>
        <v>5</v>
      </c>
      <c r="BI479" s="25">
        <f>IF(B6=13,IF(OR(G479=1,I479=1),0,IF(E479=D480,X479,[1]DB!BI479)),[1]DB!BI479)</f>
        <v>0</v>
      </c>
      <c r="BJ479" s="25">
        <f>IF(B6=13,IF(OR(G479=1,I479=1),0,IF(E479=D480,AD479,[1]DB!BJ479)),[1]DB!BJ479)</f>
        <v>-1</v>
      </c>
      <c r="BK479" s="25">
        <f>IF(B6=13,IF(OR(G479=1,I479=1),0,IF(E479=D481,R479,[1]DB!BK479)),[1]DB!BK479)</f>
        <v>7</v>
      </c>
      <c r="BL479" s="25">
        <f>IF(B6=13,IF(OR(G479=1,I479=1),0,IF(E479=D481,U479,[1]DB!BL479)),[1]DB!BL479)</f>
        <v>8</v>
      </c>
      <c r="BM479" s="25">
        <f>IF(B6=13,IF(OR(G479=1,I479=1),0,IF(E479=D481,X479,[1]DB!BM479)),[1]DB!BM479)</f>
        <v>0</v>
      </c>
      <c r="BN479" s="25">
        <f>IF(B6=13,IF(OR(G479=1,I479=1),0,IF(E479=D481,AD479,[1]DB!BN479)),[1]DB!BN479)</f>
        <v>-1</v>
      </c>
      <c r="BO479" s="25">
        <f>IF(B6=13,IF(OR(G479=1,I479=1),0,IF(E479=D482,R479,[1]DB!BO479)),[1]DB!BO479)</f>
        <v>0</v>
      </c>
      <c r="BP479" s="25">
        <f>IF(B6=13,IF(OR(G479=1,I479=1),0,IF(E479=D482,U479,[1]DB!BP479)),[1]DB!BP479)</f>
        <v>0</v>
      </c>
      <c r="BQ479" s="25">
        <f>IF(B6=13,IF(OR(G479=1,I479=1),0,IF(E479=D482,X479,[1]DB!BQ479)),[1]DB!BQ479)</f>
        <v>0</v>
      </c>
      <c r="BR479" s="25">
        <f>IF(B6=13,IF(OR(G479=1,I479=1),0,IF(E479=D482,AD479,[1]DB!BR479)),[1]DB!BR479)</f>
        <v>0</v>
      </c>
      <c r="BS479" s="25">
        <f>IF(B6=13,IF(OR(G479=1,I479=1),0,IF(E479=D483,R479,[1]DB!BS479)),[1]DB!BS479)</f>
        <v>8</v>
      </c>
      <c r="BT479" s="25">
        <f>IF(B6=13,IF(OR(G479=1,I479=1),0,IF(E479=D483,U479,[1]DB!BT479)),[1]DB!BT479)</f>
        <v>7</v>
      </c>
      <c r="BU479" s="25">
        <f>IF(B6=13,IF(OR(G479=1,I479=1),0,IF(E479=D483,X479,[1]DB!BU479)),[1]DB!BU479)</f>
        <v>3</v>
      </c>
      <c r="BV479" s="25">
        <f>IF(B6=13,IF(OR(G479=1,I479=1),0,IF(E479=D483,AD479,[1]DB!BV479)),[1]DB!BV479)</f>
        <v>1</v>
      </c>
      <c r="BW479" s="25">
        <f>IF(B6=13,IF(OR(G479=1,I479=1),0,IF(E479=D484,R479,[1]DB!BW479)),[1]DB!BW479)</f>
        <v>5</v>
      </c>
      <c r="BX479" s="25">
        <f>IF(B6=13,IF(OR(G479=1,I479=1),0,IF(E479=D484,U479,[1]DB!BX479)),[1]DB!BX479)</f>
        <v>5</v>
      </c>
      <c r="BY479" s="25">
        <f>IF(B6=13,IF(OR(G479=1,I479=1),0,IF(E479=D484,X479,[1]DB!BY479)),[1]DB!BY479)</f>
        <v>1</v>
      </c>
      <c r="BZ479" s="25">
        <f>IF(B6=13,IF(OR(G479=1,I479=1),0,IF(E479=D484,AD479,[1]DB!BZ479)),[1]DB!BZ479)</f>
        <v>-1</v>
      </c>
      <c r="CA479" s="25">
        <f>(RANK(Y479,Y473:Y484,1)*169)+(RANK(S479,S473:S484,1)*13)+RANK(V479,V473:V484,0)</f>
        <v>1389</v>
      </c>
      <c r="CB479" s="25">
        <f>RANK(CA479,CA473:CA484,1)</f>
        <v>8</v>
      </c>
      <c r="CC479" s="25">
        <f>IF(CB479=CB473,AE479,0)+IF(CB479=CB474,AI479,0)+IF(CB479=CB475,AM479,0)+IF(CB479=CB476,AQ479,0)+IF(CB479=CB477,AU479,0)+IF(CB479=CB478,AY479,0)+IF(CB479=CB479,BC479,0)+IF(CB479=CB480,BG479,0)+IF(CB479=CB481,BK479,0)+IF(CB479=CB482,BO479,0)+IF(CB479=CB483,BS479,0)+IF(CB479=CB484,BW479,0)</f>
        <v>0</v>
      </c>
      <c r="CD479" s="25">
        <f>IF(CB479=CB473,AF479,0)+IF(CB479=CB474,AJ479,0)+IF(CB479=CB475,AN479,0)+IF(CB479=CB476,AR479,0)+IF(CB479=CB477,AV479,0)+IF(CB479=CB478,AZ479,0)+IF(CB479=CB479,BD479,0)+IF(CB479=CB480,BH479,0)+IF(CB479=CB481,BL479,0)+IF(CB479=CB482,BP479,0)+IF(CB479=CB483,BT479,0)+IF(CB479=CB484,BX479,0)</f>
        <v>0</v>
      </c>
      <c r="CE479" s="25">
        <f>IF(CB479=CB473,AG479,0)+IF(CB479=CB474,AK479,0)+IF(CB479=CB475,AO479,0)+IF(CB479=CB476,AS479,0)+IF(CB479=CB477,AW479,0)+IF(CB479=CB478,BA479,0)+IF(CB479=CB479,BE479,0)+IF(CB479=CB480,BI479,0)+IF(CB479=CB481,BM479,0)+IF(CB479=CB482,BQ479,0)+IF(CB479=CB483,BU479,0)+IF(CB479=CB484,BY479,0)</f>
        <v>0</v>
      </c>
      <c r="CF479" s="25">
        <f>(RANK(CE479,CE473:CE484,1)*169)+(RANK(CC479,CC473:CC484,1)*13)+RANK(CD479,CD473:CD484,0)</f>
        <v>183</v>
      </c>
      <c r="CG479" s="25">
        <f>CB479+(RANK(CF479,CF473:CF484,1)*0.01)</f>
        <v>8.01</v>
      </c>
      <c r="CH479" s="25">
        <f>IF(COUNTIF(CG473:CG484,CG479)=2,IF(CG479=CG473,1,0)+IF(CG479=CG474,2,0)+IF(CG479=CG475,3,0)+IF(CG479=CG476,4,0)+IF(CG479=CG477,5,0)+IF(CG479=CG478,6,0)+IF(CG479=CG479,7,0)+IF(CG479=CG480,8,0)+IF(CG479=CG481,9,0)+IF(CG479=CG482,10,0)+IF(CG479=CG483,11,0)+IF(CG479=CG484,12,0)-7,0)</f>
        <v>0</v>
      </c>
      <c r="CI479" s="25">
        <f t="shared" si="89"/>
        <v>0</v>
      </c>
      <c r="CJ479" s="25">
        <f t="shared" si="90"/>
        <v>8.01</v>
      </c>
      <c r="CK479" s="25">
        <f>(RANK(CJ479,CJ473:CJ484,1)*17850625)+(RANK(K479,K473:K484,0)*274625)+(RANK(M479,M473:M484,0)*4225)+(RANK(AC479,AC473:AC484,1)*65)+RANK(C479,C473:C484,0)</f>
        <v>143088468</v>
      </c>
      <c r="CL479" s="25">
        <f>RANK(CK479,CK473:CK484,0)</f>
        <v>5</v>
      </c>
    </row>
    <row r="480" spans="1:90" x14ac:dyDescent="0.15">
      <c r="A480" s="25" t="str">
        <f>[1]DB!A480</f>
        <v>Mauer</v>
      </c>
      <c r="B480" s="25" t="str">
        <f>[1]DB!B480</f>
        <v>Mauer (14)</v>
      </c>
      <c r="C480" s="25">
        <f>[1]DB!C480</f>
        <v>33</v>
      </c>
      <c r="D480" s="25">
        <f t="shared" si="86"/>
        <v>4</v>
      </c>
      <c r="E480" s="25">
        <f t="shared" si="91"/>
        <v>3</v>
      </c>
      <c r="F480" s="25">
        <f>[1]DB!G480</f>
        <v>0</v>
      </c>
      <c r="G480" s="25">
        <f>IF(B6=13,DGET(A11:K75,"Dis E",U540:U541),F480)</f>
        <v>0</v>
      </c>
      <c r="H480" s="25">
        <f>[1]DB!I480</f>
        <v>0</v>
      </c>
      <c r="I480" s="25">
        <f>IF(B6=13,DGET(A11:K75,"Udm E",U540:U541),H480)</f>
        <v>0</v>
      </c>
      <c r="J480" s="25">
        <f>[1]DB!K480</f>
        <v>0</v>
      </c>
      <c r="K480" s="25">
        <f>IF(B6=13,DGET(A11:K75,"MR E",U540:U541),J480)</f>
        <v>0</v>
      </c>
      <c r="L480" s="25">
        <f>[1]DB!M480</f>
        <v>0</v>
      </c>
      <c r="M480" s="25">
        <f>IF(B6=13,DGET(A11:K75,"Res E",U540:U541),L480)</f>
        <v>1</v>
      </c>
      <c r="N480" s="25">
        <f>[1]DB!O480</f>
        <v>9</v>
      </c>
      <c r="O480" s="25">
        <f>IF(B6=13,IF(AND(G480=0,I480=0),N480+1,0),N480)</f>
        <v>10</v>
      </c>
      <c r="P480" s="25">
        <f>[1]DB!S480</f>
        <v>62</v>
      </c>
      <c r="Q480" s="25">
        <f>IF(A480="",0,DGET(A11:AF75,"Total",U540:U541))</f>
        <v>5</v>
      </c>
      <c r="R480" s="25">
        <f>IF(A480="",0,DGET(A11:AF75,"ES N",U540:U541))</f>
        <v>5</v>
      </c>
      <c r="S480" s="25">
        <f>IF(B6=13,IF(OR(G480=1,I480=1),0,P480+R480),P480)</f>
        <v>67</v>
      </c>
      <c r="T480" s="25">
        <f>[1]DB!V480</f>
        <v>57</v>
      </c>
      <c r="U480" s="25">
        <f>IF(A480="",0,DGET(A472:Q484,"Total N",U546:U547))</f>
        <v>5</v>
      </c>
      <c r="V480" s="25">
        <f>IF(B6=13,IF(OR(G480=1,I480=1),0,T480+U480),T480)</f>
        <v>62</v>
      </c>
      <c r="W480" s="25">
        <f>[1]DB!Y480</f>
        <v>15</v>
      </c>
      <c r="X480" s="25">
        <f t="shared" si="87"/>
        <v>1</v>
      </c>
      <c r="Y480" s="25">
        <f>IF(B6=13,IF(OR(G480=1,I480=1),0,W480+X480),W480)</f>
        <v>16</v>
      </c>
      <c r="Z480" s="25">
        <f>[1]DB!AC480</f>
        <v>6</v>
      </c>
      <c r="AA480" s="25">
        <f>IF(A480="",0,DGET(A11:AF75,"BU Pl.",U540:U541))</f>
        <v>25</v>
      </c>
      <c r="AB480" s="25">
        <f t="shared" si="88"/>
        <v>1631</v>
      </c>
      <c r="AC480" s="25">
        <f>IF(B6=13,RANK(AB480,AB473:AB484,1),Z480)</f>
        <v>5</v>
      </c>
      <c r="AD480" s="25">
        <f>IF(B6=13,IF(AA480&gt;DGET(A472:AC484,"BU N",U546:U547),1,IF(AA480=DGET(A472:AC484,"BU N",U546:U547),0,-1)),0)</f>
        <v>-1</v>
      </c>
      <c r="AE480" s="25">
        <f>IF(B6=13,IF(OR(G480=1,I480=1),0,IF(E480=D473,R480,[1]DB!AE480)),[1]DB!AE480)</f>
        <v>8</v>
      </c>
      <c r="AF480" s="25">
        <f>IF(B6=13,IF(OR(G480=1,I480=1),0,IF(E480=D473,U480,[1]DB!AF480)),[1]DB!AF480)</f>
        <v>9</v>
      </c>
      <c r="AG480" s="25">
        <f>IF(B6=13,IF(OR(G480=1,I480=1),0,IF(E480=D473,X480,[1]DB!AG480)),[1]DB!AG480)</f>
        <v>0</v>
      </c>
      <c r="AH480" s="25">
        <f>IF(B6=13,IF(OR(G480=1,I480=1),0,IF(E480=D473,AD480,[1]DB!AH480)),[1]DB!AH480)</f>
        <v>-1</v>
      </c>
      <c r="AI480" s="25">
        <f>IF(B6=13,IF(OR(G480=1,I480=1),0,IF(E480=D474,R480,[1]DB!AI480)),[1]DB!AI480)</f>
        <v>8</v>
      </c>
      <c r="AJ480" s="25">
        <f>IF(B6=13,IF(OR(G480=1,I480=1),0,IF(E480=D474,U480,[1]DB!AJ480)),[1]DB!AJ480)</f>
        <v>5</v>
      </c>
      <c r="AK480" s="25">
        <f>IF(B6=13,IF(OR(G480=1,I480=1),0,IF(E480=D474,X480,[1]DB!AK480)),[1]DB!AK480)</f>
        <v>3</v>
      </c>
      <c r="AL480" s="25">
        <f>IF(B6=13,IF(OR(G480=1,I480=1),0,IF(E480=D474,AD480,[1]DB!AL480)),[1]DB!AL480)</f>
        <v>1</v>
      </c>
      <c r="AM480" s="25">
        <f>IF(B6=13,IF(OR(G480=1,I480=1),0,IF(E480=D475,R480,[1]DB!AM480)),[1]DB!AM480)</f>
        <v>5</v>
      </c>
      <c r="AN480" s="25">
        <f>IF(B6=13,IF(OR(G480=1,I480=1),0,IF(E480=D475,U480,[1]DB!AN480)),[1]DB!AN480)</f>
        <v>5</v>
      </c>
      <c r="AO480" s="25">
        <f>IF(B6=13,IF(OR(G480=1,I480=1),0,IF(E480=D475,X480,[1]DB!AO480)),[1]DB!AO480)</f>
        <v>1</v>
      </c>
      <c r="AP480" s="25">
        <f>IF(B6=13,IF(OR(G480=1,I480=1),0,IF(E480=D475,AD480,[1]DB!AP480)),[1]DB!AP480)</f>
        <v>-1</v>
      </c>
      <c r="AQ480" s="25">
        <f>IF(B6=13,IF(OR(G480=1,I480=1),0,IF(E480=D476,R480,[1]DB!AQ480)),[1]DB!AQ480)</f>
        <v>7</v>
      </c>
      <c r="AR480" s="25">
        <f>IF(B6=13,IF(OR(G480=1,I480=1),0,IF(E480=D476,U480,[1]DB!AR480)),[1]DB!AR480)</f>
        <v>7</v>
      </c>
      <c r="AS480" s="25">
        <f>IF(B6=13,IF(OR(G480=1,I480=1),0,IF(E480=D476,X480,[1]DB!AS480)),[1]DB!AS480)</f>
        <v>1</v>
      </c>
      <c r="AT480" s="25">
        <f>IF(B6=13,IF(OR(G480=1,I480=1),0,IF(E480=D476,AD480,[1]DB!AT480)),[1]DB!AT480)</f>
        <v>1</v>
      </c>
      <c r="AU480" s="25">
        <f>IF(B6=13,IF(OR(G480=1,I480=1),0,IF(E480=D477,R480,[1]DB!AU480)),[1]DB!AU480)</f>
        <v>0</v>
      </c>
      <c r="AV480" s="25">
        <f>IF(B6=13,IF(OR(G480=1,I480=1),0,IF(E480=D477,U480,[1]DB!AV480)),[1]DB!AV480)</f>
        <v>0</v>
      </c>
      <c r="AW480" s="25">
        <f>IF(B6=13,IF(OR(G480=1,I480=1),0,IF(E480=D477,X480,[1]DB!AW480)),[1]DB!AW480)</f>
        <v>0</v>
      </c>
      <c r="AX480" s="25">
        <f>IF(B6=13,IF(OR(G480=1,I480=1),0,IF(E480=D477,AD480,[1]DB!AX480)),[1]DB!AX480)</f>
        <v>0</v>
      </c>
      <c r="AY480" s="25">
        <f>IF(B6=13,IF(OR(G480=1,I480=1),0,IF(E480=D478,R480,[1]DB!AY480)),[1]DB!AY480)</f>
        <v>7</v>
      </c>
      <c r="AZ480" s="25">
        <f>IF(B6=13,IF(OR(G480=1,I480=1),0,IF(E480=D478,U480,[1]DB!AZ480)),[1]DB!AZ480)</f>
        <v>9</v>
      </c>
      <c r="BA480" s="25">
        <f>IF(B6=13,IF(OR(G480=1,I480=1),0,IF(E480=D478,X480,[1]DB!BA480)),[1]DB!BA480)</f>
        <v>0</v>
      </c>
      <c r="BB480" s="25">
        <f>IF(B6=13,IF(OR(G480=1,I480=1),0,IF(E480=D478,AD480,[1]DB!BB480)),[1]DB!BB480)</f>
        <v>-1</v>
      </c>
      <c r="BC480" s="25">
        <f>IF(B6=13,IF(OR(G480=1,I480=1),0,IF(E480=D479,R480,[1]DB!BC480)),[1]DB!BC480)</f>
        <v>5</v>
      </c>
      <c r="BD480" s="25">
        <f>IF(B6=13,IF(OR(G480=1,I480=1),0,IF(E480=D479,U480,[1]DB!BD480)),[1]DB!BD480)</f>
        <v>4</v>
      </c>
      <c r="BE480" s="25">
        <f>IF(B6=13,IF(OR(G480=1,I480=1),0,IF(E480=D479,X480,[1]DB!BE480)),[1]DB!BE480)</f>
        <v>3</v>
      </c>
      <c r="BF480" s="25">
        <f>IF(B6=13,IF(OR(G480=1,I480=1),0,IF(E480=D479,AD480,[1]DB!BF480)),[1]DB!BF480)</f>
        <v>1</v>
      </c>
      <c r="BG480" s="25">
        <f>IF(B6=13,IF(OR(G480=1,I480=1),0,IF(E480=D480,R480,[1]DB!BG480)),[1]DB!BG480)</f>
        <v>0</v>
      </c>
      <c r="BH480" s="25">
        <f>IF(B6=13,IF(OR(G480=1,I480=1),0,IF(E480=D480,U480,[1]DB!BH480)),[1]DB!BH480)</f>
        <v>0</v>
      </c>
      <c r="BI480" s="25">
        <f>IF(B6=13,IF(OR(G480=1,I480=1),0,IF(E480=D480,X480,[1]DB!BI480)),[1]DB!BI480)</f>
        <v>0</v>
      </c>
      <c r="BJ480" s="25">
        <f>IF(B6=13,IF(OR(G480=1,I480=1),0,IF(E480=D480,AD480,[1]DB!BJ480)),[1]DB!BJ480)</f>
        <v>0</v>
      </c>
      <c r="BK480" s="25">
        <f>IF(B6=13,IF(OR(G480=1,I480=1),0,IF(E480=D481,R480,[1]DB!BK480)),[1]DB!BK480)</f>
        <v>6</v>
      </c>
      <c r="BL480" s="25">
        <f>IF(B6=13,IF(OR(G480=1,I480=1),0,IF(E480=D481,U480,[1]DB!BL480)),[1]DB!BL480)</f>
        <v>6</v>
      </c>
      <c r="BM480" s="25">
        <f>IF(B6=13,IF(OR(G480=1,I480=1),0,IF(E480=D481,X480,[1]DB!BM480)),[1]DB!BM480)</f>
        <v>1</v>
      </c>
      <c r="BN480" s="25">
        <f>IF(B6=13,IF(OR(G480=1,I480=1),0,IF(E480=D481,AD480,[1]DB!BN480)),[1]DB!BN480)</f>
        <v>1</v>
      </c>
      <c r="BO480" s="25">
        <f>IF(B6=13,IF(OR(G480=1,I480=1),0,IF(E480=D482,R480,[1]DB!BO480)),[1]DB!BO480)</f>
        <v>7</v>
      </c>
      <c r="BP480" s="25">
        <f>IF(B6=13,IF(OR(G480=1,I480=1),0,IF(E480=D482,U480,[1]DB!BP480)),[1]DB!BP480)</f>
        <v>5</v>
      </c>
      <c r="BQ480" s="25">
        <f>IF(B6=13,IF(OR(G480=1,I480=1),0,IF(E480=D482,X480,[1]DB!BQ480)),[1]DB!BQ480)</f>
        <v>3</v>
      </c>
      <c r="BR480" s="25">
        <f>IF(B6=13,IF(OR(G480=1,I480=1),0,IF(E480=D482,AD480,[1]DB!BR480)),[1]DB!BR480)</f>
        <v>1</v>
      </c>
      <c r="BS480" s="25">
        <f>IF(B6=13,IF(OR(G480=1,I480=1),0,IF(E480=D483,R480,[1]DB!BS480)),[1]DB!BS480)</f>
        <v>6</v>
      </c>
      <c r="BT480" s="25">
        <f>IF(B6=13,IF(OR(G480=1,I480=1),0,IF(E480=D483,U480,[1]DB!BT480)),[1]DB!BT480)</f>
        <v>6</v>
      </c>
      <c r="BU480" s="25">
        <f>IF(B6=13,IF(OR(G480=1,I480=1),0,IF(E480=D483,X480,[1]DB!BU480)),[1]DB!BU480)</f>
        <v>1</v>
      </c>
      <c r="BV480" s="25">
        <f>IF(B6=13,IF(OR(G480=1,I480=1),0,IF(E480=D483,AD480,[1]DB!BV480)),[1]DB!BV480)</f>
        <v>0</v>
      </c>
      <c r="BW480" s="25">
        <f>IF(B6=13,IF(OR(G480=1,I480=1),0,IF(E480=D484,R480,[1]DB!BW480)),[1]DB!BW480)</f>
        <v>8</v>
      </c>
      <c r="BX480" s="25">
        <f>IF(B6=13,IF(OR(G480=1,I480=1),0,IF(E480=D484,U480,[1]DB!BX480)),[1]DB!BX480)</f>
        <v>6</v>
      </c>
      <c r="BY480" s="25">
        <f>IF(B6=13,IF(OR(G480=1,I480=1),0,IF(E480=D484,X480,[1]DB!BY480)),[1]DB!BY480)</f>
        <v>3</v>
      </c>
      <c r="BZ480" s="25">
        <f>IF(B6=13,IF(OR(G480=1,I480=1),0,IF(E480=D484,AD480,[1]DB!BZ480)),[1]DB!BZ480)</f>
        <v>1</v>
      </c>
      <c r="CA480" s="25">
        <f>(RANK(Y480,Y473:Y484,1)*169)+(RANK(S480,S473:S484,1)*13)+RANK(V480,V473:V484,0)</f>
        <v>1832</v>
      </c>
      <c r="CB480" s="25">
        <f>RANK(CA480,CA473:CA484,1)</f>
        <v>11</v>
      </c>
      <c r="CC480" s="25">
        <f>IF(CB480=CB473,AE480,0)+IF(CB480=CB474,AI480,0)+IF(CB480=CB475,AM480,0)+IF(CB480=CB476,AQ480,0)+IF(CB480=CB477,AU480,0)+IF(CB480=CB478,AY480,0)+IF(CB480=CB479,BC480,0)+IF(CB480=CB480,BG480,0)+IF(CB480=CB481,BK480,0)+IF(CB480=CB482,BO480,0)+IF(CB480=CB483,BS480,0)+IF(CB480=CB484,BW480,0)</f>
        <v>0</v>
      </c>
      <c r="CD480" s="25">
        <f>IF(CB480=CB473,AF480,0)+IF(CB480=CB474,AJ480,0)+IF(CB480=CB475,AN480,0)+IF(CB480=CB476,AR480,0)+IF(CB480=CB477,AV480,0)+IF(CB480=CB478,AZ480,0)+IF(CB480=CB479,BD480,0)+IF(CB480=CB480,BH480,0)+IF(CB480=CB481,BL480,0)+IF(CB480=CB482,BP480,0)+IF(CB480=CB483,BT480,0)+IF(CB480=CB484,BX480,0)</f>
        <v>0</v>
      </c>
      <c r="CE480" s="25">
        <f>IF(CB480=CB473,AG480,0)+IF(CB480=CB474,AK480,0)+IF(CB480=CB475,AO480,0)+IF(CB480=CB476,AS480,0)+IF(CB480=CB477,AW480,0)+IF(CB480=CB478,BA480,0)+IF(CB480=CB479,BE480,0)+IF(CB480=CB480,BI480,0)+IF(CB480=CB481,BM480,0)+IF(CB480=CB482,BQ480,0)+IF(CB480=CB483,BU480,0)+IF(CB480=CB484,BY480,0)</f>
        <v>0</v>
      </c>
      <c r="CF480" s="25">
        <f>(RANK(CE480,CE473:CE484,1)*169)+(RANK(CC480,CC473:CC484,1)*13)+RANK(CD480,CD473:CD484,0)</f>
        <v>183</v>
      </c>
      <c r="CG480" s="25">
        <f>CB480+(RANK(CF480,CF473:CF484,1)*0.01)</f>
        <v>11.01</v>
      </c>
      <c r="CH480" s="25">
        <f>IF(COUNTIF(CG473:CG484,CG480)=2,IF(CG480=CG473,1,0)+IF(CG480=CG474,2,0)+IF(CG480=CG475,3,0)+IF(CG480=CG476,4,0)+IF(CG480=CG477,5,0)+IF(CG480=CG478,6,0)+IF(CG480=CG479,7,0)+IF(CG480=CG480,8,0)+IF(CG480=CG481,9,0)+IF(CG480=CG482,10,0)+IF(CG480=CG483,11,0)+IF(CG480=CG484,12,0)-8,0)</f>
        <v>0</v>
      </c>
      <c r="CI480" s="25">
        <f t="shared" si="89"/>
        <v>0</v>
      </c>
      <c r="CJ480" s="25">
        <f t="shared" si="90"/>
        <v>11.01</v>
      </c>
      <c r="CK480" s="25">
        <f>(RANK(CJ480,CJ473:CJ484,1)*17850625)+(RANK(K480,K473:K484,0)*274625)+(RANK(M480,M473:M484,0)*4225)+(RANK(AC480,AC473:AC484,1)*65)+RANK(C480,C473:C484,0)</f>
        <v>196636055</v>
      </c>
      <c r="CL480" s="25">
        <f>RANK(CK480,CK473:CK484,0)</f>
        <v>2</v>
      </c>
    </row>
    <row r="481" spans="1:90" x14ac:dyDescent="0.15">
      <c r="A481" s="25" t="str">
        <f>[1]DB!A481</f>
        <v>Nuser</v>
      </c>
      <c r="B481" s="25" t="str">
        <f>[1]DB!B481</f>
        <v>Nuser (14)</v>
      </c>
      <c r="C481" s="25">
        <f>[1]DB!C481</f>
        <v>38</v>
      </c>
      <c r="D481" s="25">
        <f t="shared" si="86"/>
        <v>9</v>
      </c>
      <c r="E481" s="25">
        <f t="shared" si="91"/>
        <v>10</v>
      </c>
      <c r="F481" s="25">
        <f>[1]DB!G481</f>
        <v>0</v>
      </c>
      <c r="G481" s="25">
        <f>IF(B6=13,DGET(A11:K75,"Dis E",V540:V541),F481)</f>
        <v>0</v>
      </c>
      <c r="H481" s="25">
        <f>[1]DB!I481</f>
        <v>0</v>
      </c>
      <c r="I481" s="25">
        <f>IF(B6=13,DGET(A11:K75,"Udm E",V540:V541),H481)</f>
        <v>0</v>
      </c>
      <c r="J481" s="25">
        <f>[1]DB!K481</f>
        <v>0</v>
      </c>
      <c r="K481" s="25">
        <f>IF(B6=13,DGET(A11:K75,"MR E",V540:V541),J481)</f>
        <v>0</v>
      </c>
      <c r="L481" s="25">
        <f>[1]DB!M481</f>
        <v>0</v>
      </c>
      <c r="M481" s="25">
        <f>IF(B6=13,DGET(A11:K75,"Res E",V540:V541),L481)</f>
        <v>0</v>
      </c>
      <c r="N481" s="25">
        <f>[1]DB!O481</f>
        <v>9</v>
      </c>
      <c r="O481" s="25">
        <f>IF(B6=13,IF(AND(G481=0,I481=0),N481+1,0),N481)</f>
        <v>10</v>
      </c>
      <c r="P481" s="25">
        <f>[1]DB!S481</f>
        <v>60</v>
      </c>
      <c r="Q481" s="25">
        <f>IF(A481="",0,DGET(A11:AF75,"Total",V540:V541))</f>
        <v>4</v>
      </c>
      <c r="R481" s="25">
        <f>IF(A481="",0,DGET(A11:AF75,"ES N",V540:V541))</f>
        <v>4</v>
      </c>
      <c r="S481" s="25">
        <f>IF(B6=13,IF(OR(G481=1,I481=1),0,P481+R481),P481)</f>
        <v>64</v>
      </c>
      <c r="T481" s="25">
        <f>[1]DB!V481</f>
        <v>60</v>
      </c>
      <c r="U481" s="25">
        <f>IF(A481="",0,DGET(A472:Q484,"Total N",V546:V547))</f>
        <v>6</v>
      </c>
      <c r="V481" s="25">
        <f>IF(B6=13,IF(OR(G481=1,I481=1),0,T481+U481),T481)</f>
        <v>66</v>
      </c>
      <c r="W481" s="25">
        <f>[1]DB!Y481</f>
        <v>14</v>
      </c>
      <c r="X481" s="25">
        <f t="shared" si="87"/>
        <v>0</v>
      </c>
      <c r="Y481" s="25">
        <f>IF(B6=13,IF(OR(G481=1,I481=1),0,W481+X481),W481)</f>
        <v>14</v>
      </c>
      <c r="Z481" s="25">
        <f>[1]DB!AC481</f>
        <v>5</v>
      </c>
      <c r="AA481" s="25">
        <f>IF(A481="",0,DGET(A11:AF75,"BU Pl.",V540:V541))</f>
        <v>13</v>
      </c>
      <c r="AB481" s="25">
        <f t="shared" si="88"/>
        <v>850</v>
      </c>
      <c r="AC481" s="25">
        <f>IF(B6=13,RANK(AB481,AB473:AB484,1),Z481)</f>
        <v>3</v>
      </c>
      <c r="AD481" s="25">
        <f>IF(B6=13,IF(AA481&gt;DGET(A472:AC484,"BU N",V546:V547),1,IF(AA481=DGET(A472:AC484,"BU N",V546:V547),0,-1)),0)</f>
        <v>-1</v>
      </c>
      <c r="AE481" s="25">
        <f>IF(B6=13,IF(OR(G481=1,I481=1),0,IF(E481=D473,R481,[1]DB!AE481)),[1]DB!AE481)</f>
        <v>5</v>
      </c>
      <c r="AF481" s="25">
        <f>IF(B6=13,IF(OR(G481=1,I481=1),0,IF(E481=D473,U481,[1]DB!AF481)),[1]DB!AF481)</f>
        <v>5</v>
      </c>
      <c r="AG481" s="25">
        <f>IF(B6=13,IF(OR(G481=1,I481=1),0,IF(E481=D473,X481,[1]DB!AG481)),[1]DB!AG481)</f>
        <v>1</v>
      </c>
      <c r="AH481" s="25">
        <f>IF(B6=13,IF(OR(G481=1,I481=1),0,IF(E481=D473,AD481,[1]DB!AH481)),[1]DB!AH481)</f>
        <v>-1</v>
      </c>
      <c r="AI481" s="25">
        <f>IF(B6=13,IF(OR(G481=1,I481=1),0,IF(E481=D474,R481,[1]DB!AI481)),[1]DB!AI481)</f>
        <v>8</v>
      </c>
      <c r="AJ481" s="25">
        <f>IF(B6=13,IF(OR(G481=1,I481=1),0,IF(E481=D474,U481,[1]DB!AJ481)),[1]DB!AJ481)</f>
        <v>8</v>
      </c>
      <c r="AK481" s="25">
        <f>IF(B6=13,IF(OR(G481=1,I481=1),0,IF(E481=D474,X481,[1]DB!AK481)),[1]DB!AK481)</f>
        <v>1</v>
      </c>
      <c r="AL481" s="25">
        <f>IF(B6=13,IF(OR(G481=1,I481=1),0,IF(E481=D474,AD481,[1]DB!AL481)),[1]DB!AL481)</f>
        <v>-1</v>
      </c>
      <c r="AM481" s="25">
        <f>IF(B6=13,IF(OR(G481=1,I481=1),0,IF(E481=D475,R481,[1]DB!AM481)),[1]DB!AM481)</f>
        <v>6</v>
      </c>
      <c r="AN481" s="25">
        <f>IF(B6=13,IF(OR(G481=1,I481=1),0,IF(E481=D475,U481,[1]DB!AN481)),[1]DB!AN481)</f>
        <v>9</v>
      </c>
      <c r="AO481" s="25">
        <f>IF(B6=13,IF(OR(G481=1,I481=1),0,IF(E481=D475,X481,[1]DB!AO481)),[1]DB!AO481)</f>
        <v>0</v>
      </c>
      <c r="AP481" s="25">
        <f>IF(B6=13,IF(OR(G481=1,I481=1),0,IF(E481=D475,AD481,[1]DB!AP481)),[1]DB!AP481)</f>
        <v>-1</v>
      </c>
      <c r="AQ481" s="25">
        <f>IF(B6=13,IF(OR(G481=1,I481=1),0,IF(E481=D476,R481,[1]DB!AQ481)),[1]DB!AQ481)</f>
        <v>8</v>
      </c>
      <c r="AR481" s="25">
        <f>IF(B6=13,IF(OR(G481=1,I481=1),0,IF(E481=D476,U481,[1]DB!AR481)),[1]DB!AR481)</f>
        <v>7</v>
      </c>
      <c r="AS481" s="25">
        <f>IF(B6=13,IF(OR(G481=1,I481=1),0,IF(E481=D476,X481,[1]DB!AS481)),[1]DB!AS481)</f>
        <v>3</v>
      </c>
      <c r="AT481" s="25">
        <f>IF(B6=13,IF(OR(G481=1,I481=1),0,IF(E481=D476,AD481,[1]DB!AT481)),[1]DB!AT481)</f>
        <v>1</v>
      </c>
      <c r="AU481" s="25">
        <f>IF(B6=13,IF(OR(G481=1,I481=1),0,IF(E481=D477,R481,[1]DB!AU481)),[1]DB!AU481)</f>
        <v>7</v>
      </c>
      <c r="AV481" s="25">
        <f>IF(B6=13,IF(OR(G481=1,I481=1),0,IF(E481=D477,U481,[1]DB!AV481)),[1]DB!AV481)</f>
        <v>6</v>
      </c>
      <c r="AW481" s="25">
        <f>IF(B6=13,IF(OR(G481=1,I481=1),0,IF(E481=D477,X481,[1]DB!AW481)),[1]DB!AW481)</f>
        <v>3</v>
      </c>
      <c r="AX481" s="25">
        <f>IF(B6=13,IF(OR(G481=1,I481=1),0,IF(E481=D477,AD481,[1]DB!AX481)),[1]DB!AX481)</f>
        <v>1</v>
      </c>
      <c r="AY481" s="25">
        <f>IF(B6=13,IF(OR(G481=1,I481=1),0,IF(E481=D478,R481,[1]DB!AY481)),[1]DB!AY481)</f>
        <v>6</v>
      </c>
      <c r="AZ481" s="25">
        <f>IF(B6=13,IF(OR(G481=1,I481=1),0,IF(E481=D478,U481,[1]DB!AZ481)),[1]DB!AZ481)</f>
        <v>6</v>
      </c>
      <c r="BA481" s="25">
        <f>IF(B6=13,IF(OR(G481=1,I481=1),0,IF(E481=D478,X481,[1]DB!BA481)),[1]DB!BA481)</f>
        <v>1</v>
      </c>
      <c r="BB481" s="25">
        <f>IF(B6=13,IF(OR(G481=1,I481=1),0,IF(E481=D478,AD481,[1]DB!BB481)),[1]DB!BB481)</f>
        <v>-1</v>
      </c>
      <c r="BC481" s="25">
        <f>IF(B6=13,IF(OR(G481=1,I481=1),0,IF(E481=D479,R481,[1]DB!BC481)),[1]DB!BC481)</f>
        <v>8</v>
      </c>
      <c r="BD481" s="25">
        <f>IF(B6=13,IF(OR(G481=1,I481=1),0,IF(E481=D479,U481,[1]DB!BD481)),[1]DB!BD481)</f>
        <v>7</v>
      </c>
      <c r="BE481" s="25">
        <f>IF(B6=13,IF(OR(G481=1,I481=1),0,IF(E481=D479,X481,[1]DB!BE481)),[1]DB!BE481)</f>
        <v>3</v>
      </c>
      <c r="BF481" s="25">
        <f>IF(B6=13,IF(OR(G481=1,I481=1),0,IF(E481=D479,AD481,[1]DB!BF481)),[1]DB!BF481)</f>
        <v>1</v>
      </c>
      <c r="BG481" s="25">
        <f>IF(B6=13,IF(OR(G481=1,I481=1),0,IF(E481=D480,R481,[1]DB!BG481)),[1]DB!BG481)</f>
        <v>6</v>
      </c>
      <c r="BH481" s="25">
        <f>IF(B6=13,IF(OR(G481=1,I481=1),0,IF(E481=D480,U481,[1]DB!BH481)),[1]DB!BH481)</f>
        <v>6</v>
      </c>
      <c r="BI481" s="25">
        <f>IF(B6=13,IF(OR(G481=1,I481=1),0,IF(E481=D480,X481,[1]DB!BI481)),[1]DB!BI481)</f>
        <v>1</v>
      </c>
      <c r="BJ481" s="25">
        <f>IF(B6=13,IF(OR(G481=1,I481=1),0,IF(E481=D480,AD481,[1]DB!BJ481)),[1]DB!BJ481)</f>
        <v>-1</v>
      </c>
      <c r="BK481" s="25">
        <f>IF(B6=13,IF(OR(G481=1,I481=1),0,IF(E481=D481,R481,[1]DB!BK481)),[1]DB!BK481)</f>
        <v>0</v>
      </c>
      <c r="BL481" s="25">
        <f>IF(B6=13,IF(OR(G481=1,I481=1),0,IF(E481=D481,U481,[1]DB!BL481)),[1]DB!BL481)</f>
        <v>0</v>
      </c>
      <c r="BM481" s="25">
        <f>IF(B6=13,IF(OR(G481=1,I481=1),0,IF(E481=D481,X481,[1]DB!BM481)),[1]DB!BM481)</f>
        <v>0</v>
      </c>
      <c r="BN481" s="25">
        <f>IF(B6=13,IF(OR(G481=1,I481=1),0,IF(E481=D481,AD481,[1]DB!BN481)),[1]DB!BN481)</f>
        <v>0</v>
      </c>
      <c r="BO481" s="25">
        <f>IF(B6=13,IF(OR(G481=1,I481=1),0,IF(E481=D482,R481,[1]DB!BO481)),[1]DB!BO481)</f>
        <v>6</v>
      </c>
      <c r="BP481" s="25">
        <f>IF(B6=13,IF(OR(G481=1,I481=1),0,IF(E481=D482,U481,[1]DB!BP481)),[1]DB!BP481)</f>
        <v>6</v>
      </c>
      <c r="BQ481" s="25">
        <f>IF(B6=13,IF(OR(G481=1,I481=1),0,IF(E481=D482,X481,[1]DB!BQ481)),[1]DB!BQ481)</f>
        <v>1</v>
      </c>
      <c r="BR481" s="25">
        <f>IF(B6=13,IF(OR(G481=1,I481=1),0,IF(E481=D482,AD481,[1]DB!BR481)),[1]DB!BR481)</f>
        <v>-1</v>
      </c>
      <c r="BS481" s="25">
        <f>IF(B6=13,IF(OR(G481=1,I481=1),0,IF(E481=D483,R481,[1]DB!BS481)),[1]DB!BS481)</f>
        <v>4</v>
      </c>
      <c r="BT481" s="25">
        <f>IF(B6=13,IF(OR(G481=1,I481=1),0,IF(E481=D483,U481,[1]DB!BT481)),[1]DB!BT481)</f>
        <v>6</v>
      </c>
      <c r="BU481" s="25">
        <f>IF(B6=13,IF(OR(G481=1,I481=1),0,IF(E481=D483,X481,[1]DB!BU481)),[1]DB!BU481)</f>
        <v>0</v>
      </c>
      <c r="BV481" s="25">
        <f>IF(B6=13,IF(OR(G481=1,I481=1),0,IF(E481=D483,AD481,[1]DB!BV481)),[1]DB!BV481)</f>
        <v>-1</v>
      </c>
      <c r="BW481" s="25">
        <f>IF(B6=13,IF(OR(G481=1,I481=1),0,IF(E481=D484,R481,[1]DB!BW481)),[1]DB!BW481)</f>
        <v>0</v>
      </c>
      <c r="BX481" s="25">
        <f>IF(B6=13,IF(OR(G481=1,I481=1),0,IF(E481=D484,U481,[1]DB!BX481)),[1]DB!BX481)</f>
        <v>0</v>
      </c>
      <c r="BY481" s="25">
        <f>IF(B6=13,IF(OR(G481=1,I481=1),0,IF(E481=D484,X481,[1]DB!BY481)),[1]DB!BY481)</f>
        <v>0</v>
      </c>
      <c r="BZ481" s="25">
        <f>IF(B6=13,IF(OR(G481=1,I481=1),0,IF(E481=D484,AD481,[1]DB!BZ481)),[1]DB!BZ481)</f>
        <v>0</v>
      </c>
      <c r="CA481" s="25">
        <f>(RANK(Y481,Y473:Y484,1)*169)+(RANK(S481,S473:S484,1)*13)+RANK(V481,V473:V484,0)</f>
        <v>1238</v>
      </c>
      <c r="CB481" s="25">
        <f>RANK(CA481,CA473:CA484,1)</f>
        <v>7</v>
      </c>
      <c r="CC481" s="25">
        <f>IF(CB481=CB473,AE481,0)+IF(CB481=CB474,AI481,0)+IF(CB481=CB475,AM481,0)+IF(CB481=CB476,AQ481,0)+IF(CB481=CB477,AU481,0)+IF(CB481=CB478,AY481,0)+IF(CB481=CB479,BC481,0)+IF(CB481=CB480,BG481,0)+IF(CB481=CB481,BK481,0)+IF(CB481=CB482,BO481,0)+IF(CB481=CB483,BS481,0)+IF(CB481=CB484,BW481,0)</f>
        <v>0</v>
      </c>
      <c r="CD481" s="25">
        <f>IF(CB481=CB473,AF481,0)+IF(CB481=CB474,AJ481,0)+IF(CB481=CB475,AN481,0)+IF(CB481=CB476,AR481,0)+IF(CB481=CB477,AV481,0)+IF(CB481=CB478,AZ481,0)+IF(CB481=CB479,BD481,0)+IF(CB481=CB480,BH481,0)+IF(CB481=CB481,BL481,0)+IF(CB481=CB482,BP481,0)+IF(CB481=CB483,BT481,0)+IF(CB481=CB484,BX481,0)</f>
        <v>0</v>
      </c>
      <c r="CE481" s="25">
        <f>IF(CB481=CB473,AG481,0)+IF(CB481=CB474,AK481,0)+IF(CB481=CB475,AO481,0)+IF(CB481=CB476,AS481,0)+IF(CB481=CB477,AW481,0)+IF(CB481=CB478,BA481,0)+IF(CB481=CB479,BE481,0)+IF(CB481=CB480,BI481,0)+IF(CB481=CB481,BM481,0)+IF(CB481=CB482,BQ481,0)+IF(CB481=CB483,BU481,0)+IF(CB481=CB484,BY481,0)</f>
        <v>0</v>
      </c>
      <c r="CF481" s="25">
        <f>(RANK(CE481,CE473:CE484,1)*169)+(RANK(CC481,CC473:CC484,1)*13)+RANK(CD481,CD473:CD484,0)</f>
        <v>183</v>
      </c>
      <c r="CG481" s="25">
        <f>CB481+(RANK(CF481,CF473:CF484,1)*0.01)</f>
        <v>7.01</v>
      </c>
      <c r="CH481" s="25">
        <f>IF(COUNTIF(CG473:CG484,CG481)=2,IF(CG481=CG473,1,0)+IF(CG481=CG474,2,0)+IF(CG481=CG475,3,0)+IF(CG481=CG476,4,0)+IF(CG481=CG477,5,0)+IF(CG481=CG478,6,0)+IF(CG481=CG479,7,0)+IF(CG481=CG480,8,0)+IF(CG481=CG481,9,0)+IF(CG481=CG482,10,0)+IF(CG481=CG483,11,0)+IF(CG481=CG484,12,0)-9,0)</f>
        <v>0</v>
      </c>
      <c r="CI481" s="25">
        <f t="shared" si="89"/>
        <v>0</v>
      </c>
      <c r="CJ481" s="25">
        <f t="shared" si="90"/>
        <v>7.01</v>
      </c>
      <c r="CK481" s="25">
        <f>(RANK(CJ481,CJ473:CJ484,1)*17850625)+(RANK(K481,K473:K484,0)*274625)+(RANK(M481,M473:M484,0)*4225)+(RANK(AC481,AC473:AC484,1)*65)+RANK(C481,C473:C484,0)</f>
        <v>125237647</v>
      </c>
      <c r="CL481" s="25">
        <f>RANK(CK481,CK473:CK484,0)</f>
        <v>6</v>
      </c>
    </row>
    <row r="482" spans="1:90" x14ac:dyDescent="0.15">
      <c r="A482" s="25" t="str">
        <f>[1]DB!A482</f>
        <v>Lauge</v>
      </c>
      <c r="B482" s="25" t="str">
        <f>[1]DB!B482</f>
        <v>Lauge (14)</v>
      </c>
      <c r="C482" s="25">
        <f>[1]DB!C482</f>
        <v>27</v>
      </c>
      <c r="D482" s="25">
        <f t="shared" si="86"/>
        <v>6</v>
      </c>
      <c r="E482" s="25">
        <f t="shared" si="91"/>
        <v>5</v>
      </c>
      <c r="F482" s="25">
        <f>[1]DB!G482</f>
        <v>0</v>
      </c>
      <c r="G482" s="25">
        <f>IF(B6=13,DGET(A11:K75,"Dis E",W540:W541),F482)</f>
        <v>0</v>
      </c>
      <c r="H482" s="25">
        <f>[1]DB!I482</f>
        <v>0</v>
      </c>
      <c r="I482" s="25">
        <f>IF(B6=13,DGET(A11:K75,"Udm E",W540:W541),H482)</f>
        <v>0</v>
      </c>
      <c r="J482" s="25">
        <f>[1]DB!K482</f>
        <v>0</v>
      </c>
      <c r="K482" s="25">
        <f>IF(B6=13,DGET(A11:K75,"MR E",W540:W541),J482)</f>
        <v>0</v>
      </c>
      <c r="L482" s="25">
        <f>[1]DB!M482</f>
        <v>0</v>
      </c>
      <c r="M482" s="25">
        <f>IF(B6=13,DGET(A11:K75,"Res E",W540:W541),L482)</f>
        <v>0</v>
      </c>
      <c r="N482" s="25">
        <f>[1]DB!O482</f>
        <v>9</v>
      </c>
      <c r="O482" s="25">
        <f>IF(B6=13,IF(AND(G482=0,I482=0),N482+1,0),N482)</f>
        <v>10</v>
      </c>
      <c r="P482" s="25">
        <f>[1]DB!S482</f>
        <v>55</v>
      </c>
      <c r="Q482" s="25">
        <f>IF(A482="",0,DGET(A11:AF75,"Total",W540:W541))</f>
        <v>4</v>
      </c>
      <c r="R482" s="25">
        <f>IF(A482="",0,DGET(A11:AF75,"ES N",W540:W541))</f>
        <v>4</v>
      </c>
      <c r="S482" s="25">
        <f>IF(B6=13,IF(OR(G482=1,I482=1),0,P482+R482),P482)</f>
        <v>59</v>
      </c>
      <c r="T482" s="25">
        <f>[1]DB!V482</f>
        <v>63</v>
      </c>
      <c r="U482" s="25">
        <f>IF(A482="",0,DGET(A472:Q484,"Total N",W546:W547))</f>
        <v>4</v>
      </c>
      <c r="V482" s="25">
        <f>IF(B6=13,IF(OR(G482=1,I482=1),0,T482+U482),T482)</f>
        <v>67</v>
      </c>
      <c r="W482" s="25">
        <f>[1]DB!Y482</f>
        <v>4</v>
      </c>
      <c r="X482" s="25">
        <f t="shared" si="87"/>
        <v>1</v>
      </c>
      <c r="Y482" s="25">
        <f>IF(B6=13,IF(OR(G482=1,I482=1),0,W482+X482),W482)</f>
        <v>5</v>
      </c>
      <c r="Z482" s="25">
        <f>[1]DB!AC482</f>
        <v>3</v>
      </c>
      <c r="AA482" s="25">
        <f>IF(A482="",0,DGET(A11:AF75,"BU Pl.",W540:W541))</f>
        <v>13</v>
      </c>
      <c r="AB482" s="25">
        <f t="shared" si="88"/>
        <v>848</v>
      </c>
      <c r="AC482" s="25">
        <f>IF(B6=13,RANK(AB482,AB473:AB484,1),Z482)</f>
        <v>2</v>
      </c>
      <c r="AD482" s="25">
        <f>IF(B6=13,IF(AA482&gt;DGET(A472:AC484,"BU N",W546:W547),1,IF(AA482=DGET(A472:AC484,"BU N",W546:W547),0,-1)),0)</f>
        <v>0</v>
      </c>
      <c r="AE482" s="25">
        <f>IF(B6=13,IF(OR(G482=1,I482=1),0,IF(E482=D473,R482,[1]DB!AE482)),[1]DB!AE482)</f>
        <v>5</v>
      </c>
      <c r="AF482" s="25">
        <f>IF(B6=13,IF(OR(G482=1,I482=1),0,IF(E482=D473,U482,[1]DB!AF482)),[1]DB!AF482)</f>
        <v>7</v>
      </c>
      <c r="AG482" s="25">
        <f>IF(B6=13,IF(OR(G482=1,I482=1),0,IF(E482=D473,X482,[1]DB!AG482)),[1]DB!AG482)</f>
        <v>0</v>
      </c>
      <c r="AH482" s="25">
        <f>IF(B6=13,IF(OR(G482=1,I482=1),0,IF(E482=D473,AD482,[1]DB!AH482)),[1]DB!AH482)</f>
        <v>-1</v>
      </c>
      <c r="AI482" s="25">
        <f>IF(B6=13,IF(OR(G482=1,I482=1),0,IF(E482=D474,R482,[1]DB!AI482)),[1]DB!AI482)</f>
        <v>8</v>
      </c>
      <c r="AJ482" s="25">
        <f>IF(B6=13,IF(OR(G482=1,I482=1),0,IF(E482=D474,U482,[1]DB!AJ482)),[1]DB!AJ482)</f>
        <v>8</v>
      </c>
      <c r="AK482" s="25">
        <f>IF(B6=13,IF(OR(G482=1,I482=1),0,IF(E482=D474,X482,[1]DB!AK482)),[1]DB!AK482)</f>
        <v>1</v>
      </c>
      <c r="AL482" s="25">
        <f>IF(B6=13,IF(OR(G482=1,I482=1),0,IF(E482=D474,AD482,[1]DB!AL482)),[1]DB!AL482)</f>
        <v>0</v>
      </c>
      <c r="AM482" s="25">
        <f>IF(B6=13,IF(OR(G482=1,I482=1),0,IF(E482=D475,R482,[1]DB!AM482)),[1]DB!AM482)</f>
        <v>8</v>
      </c>
      <c r="AN482" s="25">
        <f>IF(B6=13,IF(OR(G482=1,I482=1),0,IF(E482=D475,U482,[1]DB!AN482)),[1]DB!AN482)</f>
        <v>9</v>
      </c>
      <c r="AO482" s="25">
        <f>IF(B6=13,IF(OR(G482=1,I482=1),0,IF(E482=D475,X482,[1]DB!AO482)),[1]DB!AO482)</f>
        <v>0</v>
      </c>
      <c r="AP482" s="25">
        <f>IF(B6=13,IF(OR(G482=1,I482=1),0,IF(E482=D475,AD482,[1]DB!AP482)),[1]DB!AP482)</f>
        <v>-1</v>
      </c>
      <c r="AQ482" s="25">
        <f>IF(B6=13,IF(OR(G482=1,I482=1),0,IF(E482=D476,R482,[1]DB!AQ482)),[1]DB!AQ482)</f>
        <v>7</v>
      </c>
      <c r="AR482" s="25">
        <f>IF(B6=13,IF(OR(G482=1,I482=1),0,IF(E482=D476,U482,[1]DB!AR482)),[1]DB!AR482)</f>
        <v>7</v>
      </c>
      <c r="AS482" s="25">
        <f>IF(B6=13,IF(OR(G482=1,I482=1),0,IF(E482=D476,X482,[1]DB!AS482)),[1]DB!AS482)</f>
        <v>1</v>
      </c>
      <c r="AT482" s="25">
        <f>IF(B6=13,IF(OR(G482=1,I482=1),0,IF(E482=D476,AD482,[1]DB!AT482)),[1]DB!AT482)</f>
        <v>1</v>
      </c>
      <c r="AU482" s="25">
        <f>IF(B6=13,IF(OR(G482=1,I482=1),0,IF(E482=D477,R482,[1]DB!AU482)),[1]DB!AU482)</f>
        <v>4</v>
      </c>
      <c r="AV482" s="25">
        <f>IF(B6=13,IF(OR(G482=1,I482=1),0,IF(E482=D477,U482,[1]DB!AV482)),[1]DB!AV482)</f>
        <v>4</v>
      </c>
      <c r="AW482" s="25">
        <f>IF(B6=13,IF(OR(G482=1,I482=1),0,IF(E482=D477,X482,[1]DB!AW482)),[1]DB!AW482)</f>
        <v>1</v>
      </c>
      <c r="AX482" s="25">
        <f>IF(B6=13,IF(OR(G482=1,I482=1),0,IF(E482=D477,AD482,[1]DB!AX482)),[1]DB!AX482)</f>
        <v>0</v>
      </c>
      <c r="AY482" s="25">
        <f>IF(B6=13,IF(OR(G482=1,I482=1),0,IF(E482=D478,R482,[1]DB!AY482)),[1]DB!AY482)</f>
        <v>6</v>
      </c>
      <c r="AZ482" s="25">
        <f>IF(B6=13,IF(OR(G482=1,I482=1),0,IF(E482=D478,U482,[1]DB!AZ482)),[1]DB!AZ482)</f>
        <v>6</v>
      </c>
      <c r="BA482" s="25">
        <f>IF(B6=13,IF(OR(G482=1,I482=1),0,IF(E482=D478,X482,[1]DB!BA482)),[1]DB!BA482)</f>
        <v>1</v>
      </c>
      <c r="BB482" s="25">
        <f>IF(B6=13,IF(OR(G482=1,I482=1),0,IF(E482=D478,AD482,[1]DB!BB482)),[1]DB!BB482)</f>
        <v>-1</v>
      </c>
      <c r="BC482" s="25">
        <f>IF(B6=13,IF(OR(G482=1,I482=1),0,IF(E482=D479,R482,[1]DB!BC482)),[1]DB!BC482)</f>
        <v>0</v>
      </c>
      <c r="BD482" s="25">
        <f>IF(B6=13,IF(OR(G482=1,I482=1),0,IF(E482=D479,U482,[1]DB!BD482)),[1]DB!BD482)</f>
        <v>0</v>
      </c>
      <c r="BE482" s="25">
        <f>IF(B6=13,IF(OR(G482=1,I482=1),0,IF(E482=D479,X482,[1]DB!BE482)),[1]DB!BE482)</f>
        <v>0</v>
      </c>
      <c r="BF482" s="25">
        <f>IF(B6=13,IF(OR(G482=1,I482=1),0,IF(E482=D479,AD482,[1]DB!BF482)),[1]DB!BF482)</f>
        <v>0</v>
      </c>
      <c r="BG482" s="25">
        <f>IF(B6=13,IF(OR(G482=1,I482=1),0,IF(E482=D480,R482,[1]DB!BG482)),[1]DB!BG482)</f>
        <v>5</v>
      </c>
      <c r="BH482" s="25">
        <f>IF(B6=13,IF(OR(G482=1,I482=1),0,IF(E482=D480,U482,[1]DB!BH482)),[1]DB!BH482)</f>
        <v>7</v>
      </c>
      <c r="BI482" s="25">
        <f>IF(B6=13,IF(OR(G482=1,I482=1),0,IF(E482=D480,X482,[1]DB!BI482)),[1]DB!BI482)</f>
        <v>0</v>
      </c>
      <c r="BJ482" s="25">
        <f>IF(B6=13,IF(OR(G482=1,I482=1),0,IF(E482=D480,AD482,[1]DB!BJ482)),[1]DB!BJ482)</f>
        <v>-1</v>
      </c>
      <c r="BK482" s="25">
        <f>IF(B6=13,IF(OR(G482=1,I482=1),0,IF(E482=D481,R482,[1]DB!BK482)),[1]DB!BK482)</f>
        <v>6</v>
      </c>
      <c r="BL482" s="25">
        <f>IF(B6=13,IF(OR(G482=1,I482=1),0,IF(E482=D481,U482,[1]DB!BL482)),[1]DB!BL482)</f>
        <v>6</v>
      </c>
      <c r="BM482" s="25">
        <f>IF(B6=13,IF(OR(G482=1,I482=1),0,IF(E482=D481,X482,[1]DB!BM482)),[1]DB!BM482)</f>
        <v>1</v>
      </c>
      <c r="BN482" s="25">
        <f>IF(B6=13,IF(OR(G482=1,I482=1),0,IF(E482=D481,AD482,[1]DB!BN482)),[1]DB!BN482)</f>
        <v>1</v>
      </c>
      <c r="BO482" s="25">
        <f>IF(B6=13,IF(OR(G482=1,I482=1),0,IF(E482=D482,R482,[1]DB!BO482)),[1]DB!BO482)</f>
        <v>0</v>
      </c>
      <c r="BP482" s="25">
        <f>IF(B6=13,IF(OR(G482=1,I482=1),0,IF(E482=D482,U482,[1]DB!BP482)),[1]DB!BP482)</f>
        <v>0</v>
      </c>
      <c r="BQ482" s="25">
        <f>IF(B6=13,IF(OR(G482=1,I482=1),0,IF(E482=D482,X482,[1]DB!BQ482)),[1]DB!BQ482)</f>
        <v>0</v>
      </c>
      <c r="BR482" s="25">
        <f>IF(B6=13,IF(OR(G482=1,I482=1),0,IF(E482=D482,AD482,[1]DB!BR482)),[1]DB!BR482)</f>
        <v>0</v>
      </c>
      <c r="BS482" s="25">
        <f>IF(B6=13,IF(OR(G482=1,I482=1),0,IF(E482=D483,R482,[1]DB!BS482)),[1]DB!BS482)</f>
        <v>6</v>
      </c>
      <c r="BT482" s="25">
        <f>IF(B6=13,IF(OR(G482=1,I482=1),0,IF(E482=D483,U482,[1]DB!BT482)),[1]DB!BT482)</f>
        <v>7</v>
      </c>
      <c r="BU482" s="25">
        <f>IF(B6=13,IF(OR(G482=1,I482=1),0,IF(E482=D483,X482,[1]DB!BU482)),[1]DB!BU482)</f>
        <v>0</v>
      </c>
      <c r="BV482" s="25">
        <f>IF(B6=13,IF(OR(G482=1,I482=1),0,IF(E482=D483,AD482,[1]DB!BV482)),[1]DB!BV482)</f>
        <v>-1</v>
      </c>
      <c r="BW482" s="25">
        <f>IF(B6=13,IF(OR(G482=1,I482=1),0,IF(E482=D484,R482,[1]DB!BW482)),[1]DB!BW482)</f>
        <v>4</v>
      </c>
      <c r="BX482" s="25">
        <f>IF(B6=13,IF(OR(G482=1,I482=1),0,IF(E482=D484,U482,[1]DB!BX482)),[1]DB!BX482)</f>
        <v>6</v>
      </c>
      <c r="BY482" s="25">
        <f>IF(B6=13,IF(OR(G482=1,I482=1),0,IF(E482=D484,X482,[1]DB!BY482)),[1]DB!BY482)</f>
        <v>0</v>
      </c>
      <c r="BZ482" s="25">
        <f>IF(B6=13,IF(OR(G482=1,I482=1),0,IF(E482=D484,AD482,[1]DB!BZ482)),[1]DB!BZ482)</f>
        <v>-1</v>
      </c>
      <c r="CA482" s="25">
        <f>(RANK(Y482,Y473:Y484,1)*169)+(RANK(S482,S473:S484,1)*13)+RANK(V482,V473:V484,0)</f>
        <v>183</v>
      </c>
      <c r="CB482" s="25">
        <f>RANK(CA482,CA473:CA484,1)</f>
        <v>1</v>
      </c>
      <c r="CC482" s="25">
        <f>IF(CB482=CB473,AE482,0)+IF(CB482=CB474,AI482,0)+IF(CB482=CB475,AM482,0)+IF(CB482=CB476,AQ482,0)+IF(CB482=CB477,AU482,0)+IF(CB482=CB478,AY482,0)+IF(CB482=CB479,BC482,0)+IF(CB482=CB480,BG482,0)+IF(CB482=CB481,BK482,0)+IF(CB482=CB482,BO482,0)+IF(CB482=CB483,BS482,0)+IF(CB482=CB484,BW482,0)</f>
        <v>0</v>
      </c>
      <c r="CD482" s="25">
        <f>IF(CB482=CB473,AF482,0)+IF(CB482=CB474,AJ482,0)+IF(CB482=CB475,AN482,0)+IF(CB482=CB476,AR482,0)+IF(CB482=CB477,AV482,0)+IF(CB482=CB478,AZ482,0)+IF(CB482=CB479,BD482,0)+IF(CB482=CB480,BH482,0)+IF(CB482=CB481,BL482,0)+IF(CB482=CB482,BP482,0)+IF(CB482=CB483,BT482,0)+IF(CB482=CB484,BX482,0)</f>
        <v>0</v>
      </c>
      <c r="CE482" s="25">
        <f>IF(CB482=CB473,AG482,0)+IF(CB482=CB474,AK482,0)+IF(CB482=CB475,AO482,0)+IF(CB482=CB476,AS482,0)+IF(CB482=CB477,AW482,0)+IF(CB482=CB478,BA482,0)+IF(CB482=CB479,BE482,0)+IF(CB482=CB480,BI482,0)+IF(CB482=CB481,BM482,0)+IF(CB482=CB482,BQ482,0)+IF(CB482=CB483,BU482,0)+IF(CB482=CB484,BY482,0)</f>
        <v>0</v>
      </c>
      <c r="CF482" s="25">
        <f>(RANK(CE482,CE473:CE484,1)*169)+(RANK(CC482,CC473:CC484,1)*13)+RANK(CD482,CD473:CD484,0)</f>
        <v>183</v>
      </c>
      <c r="CG482" s="25">
        <f>CB482+(RANK(CF482,CF473:CF484,1)*0.01)</f>
        <v>1.01</v>
      </c>
      <c r="CH482" s="25">
        <f>IF(COUNTIF(CG473:CG484,CG482)=2,IF(CG482=CG473,1,0)+IF(CG482=CG474,2,0)+IF(CG482=CG475,3,0)+IF(CG482=CG476,4,0)+IF(CG482=CG477,5,0)+IF(CG482=CG478,6,0)+IF(CG482=CG479,7,0)+IF(CG482=CG480,8,0)+IF(CG482=CG481,9,0)+IF(CG482=CG482,10,0)+IF(CG482=CG483,11,0)+IF(CG482=CG484,12,0)-10,0)</f>
        <v>0</v>
      </c>
      <c r="CI482" s="25">
        <f t="shared" si="89"/>
        <v>0</v>
      </c>
      <c r="CJ482" s="25">
        <f t="shared" si="90"/>
        <v>1.01</v>
      </c>
      <c r="CK482" s="25">
        <f>(RANK(CJ482,CJ473:CJ484,1)*17850625)+(RANK(K482,K473:K484,0)*274625)+(RANK(M482,M473:M484,0)*4225)+(RANK(AC482,AC473:AC484,1)*65)+RANK(C482,C473:C484,0)</f>
        <v>18133836</v>
      </c>
      <c r="CL482" s="25">
        <f>RANK(CK482,CK473:CK484,0)</f>
        <v>12</v>
      </c>
    </row>
    <row r="483" spans="1:90" x14ac:dyDescent="0.15">
      <c r="A483" s="25" t="str">
        <f>[1]DB!A483</f>
        <v>MFP</v>
      </c>
      <c r="B483" s="25" t="str">
        <f>[1]DB!B483</f>
        <v>MFP (14)</v>
      </c>
      <c r="C483" s="25">
        <f>[1]DB!C483</f>
        <v>34</v>
      </c>
      <c r="D483" s="25">
        <f t="shared" si="86"/>
        <v>10</v>
      </c>
      <c r="E483" s="25">
        <f t="shared" si="91"/>
        <v>9</v>
      </c>
      <c r="F483" s="25">
        <f>[1]DB!G483</f>
        <v>0</v>
      </c>
      <c r="G483" s="25">
        <f>IF(B6=13,DGET(A11:K75,"Dis E",X540:X541),F483)</f>
        <v>0</v>
      </c>
      <c r="H483" s="25">
        <f>[1]DB!I483</f>
        <v>0</v>
      </c>
      <c r="I483" s="25">
        <f>IF(B6=13,DGET(A11:K75,"Udm E",X540:X541),H483)</f>
        <v>0</v>
      </c>
      <c r="J483" s="25">
        <f>[1]DB!K483</f>
        <v>0</v>
      </c>
      <c r="K483" s="25">
        <f>IF(B6=13,DGET(A11:K75,"MR E",X540:X541),J483)</f>
        <v>0</v>
      </c>
      <c r="L483" s="25">
        <f>[1]DB!M483</f>
        <v>0</v>
      </c>
      <c r="M483" s="25">
        <f>IF(B6=13,DGET(A11:K75,"Res E",X540:X541),L483)</f>
        <v>0</v>
      </c>
      <c r="N483" s="25">
        <f>[1]DB!O483</f>
        <v>9</v>
      </c>
      <c r="O483" s="25">
        <f>IF(B6=13,IF(AND(G483=0,I483=0),N483+1,0),N483)</f>
        <v>10</v>
      </c>
      <c r="P483" s="25">
        <f>[1]DB!S483</f>
        <v>60</v>
      </c>
      <c r="Q483" s="25">
        <f>IF(A483="",0,DGET(A11:AF75,"Total",X540:X541))</f>
        <v>6</v>
      </c>
      <c r="R483" s="25">
        <f>IF(A483="",0,DGET(A11:AF75,"ES N",X540:X541))</f>
        <v>6</v>
      </c>
      <c r="S483" s="25">
        <f>IF(B6=13,IF(OR(G483=1,I483=1),0,P483+R483),P483)</f>
        <v>66</v>
      </c>
      <c r="T483" s="25">
        <f>[1]DB!V483</f>
        <v>60</v>
      </c>
      <c r="U483" s="25">
        <f>IF(A483="",0,DGET(A472:Q484,"Total N",X546:X547))</f>
        <v>4</v>
      </c>
      <c r="V483" s="25">
        <f>IF(B6=13,IF(OR(G483=1,I483=1),0,T483+U483),T483)</f>
        <v>64</v>
      </c>
      <c r="W483" s="25">
        <f>[1]DB!Y483</f>
        <v>12</v>
      </c>
      <c r="X483" s="25">
        <f t="shared" si="87"/>
        <v>3</v>
      </c>
      <c r="Y483" s="25">
        <f>IF(B6=13,IF(OR(G483=1,I483=1),0,W483+X483),W483)</f>
        <v>15</v>
      </c>
      <c r="Z483" s="25">
        <f>[1]DB!AC483</f>
        <v>1</v>
      </c>
      <c r="AA483" s="25">
        <f>IF(A483="",0,DGET(A11:AF75,"BU Pl.",X540:X541))</f>
        <v>50</v>
      </c>
      <c r="AB483" s="25">
        <f t="shared" si="88"/>
        <v>3251</v>
      </c>
      <c r="AC483" s="25">
        <f>IF(B6=13,RANK(AB483,AB473:AB484,1),Z483)</f>
        <v>11</v>
      </c>
      <c r="AD483" s="25">
        <f>IF(B6=13,IF(AA483&gt;DGET(A472:AC484,"BU N",X546:X547),1,IF(AA483=DGET(A472:AC484,"BU N",X546:X547),0,-1)),0)</f>
        <v>1</v>
      </c>
      <c r="AE483" s="25">
        <f>IF(B6=13,IF(OR(G483=1,I483=1),0,IF(E483=D473,R483,[1]DB!AE483)),[1]DB!AE483)</f>
        <v>7</v>
      </c>
      <c r="AF483" s="25">
        <f>IF(B6=13,IF(OR(G483=1,I483=1),0,IF(E483=D473,U483,[1]DB!AF483)),[1]DB!AF483)</f>
        <v>7</v>
      </c>
      <c r="AG483" s="25">
        <f>IF(B6=13,IF(OR(G483=1,I483=1),0,IF(E483=D473,X483,[1]DB!AG483)),[1]DB!AG483)</f>
        <v>1</v>
      </c>
      <c r="AH483" s="25">
        <f>IF(B6=13,IF(OR(G483=1,I483=1),0,IF(E483=D473,AD483,[1]DB!AH483)),[1]DB!AH483)</f>
        <v>-1</v>
      </c>
      <c r="AI483" s="25">
        <f>IF(B6=13,IF(OR(G483=1,I483=1),0,IF(E483=D474,R483,[1]DB!AI483)),[1]DB!AI483)</f>
        <v>0</v>
      </c>
      <c r="AJ483" s="25">
        <f>IF(B6=13,IF(OR(G483=1,I483=1),0,IF(E483=D474,U483,[1]DB!AJ483)),[1]DB!AJ483)</f>
        <v>0</v>
      </c>
      <c r="AK483" s="25">
        <f>IF(B6=13,IF(OR(G483=1,I483=1),0,IF(E483=D474,X483,[1]DB!AK483)),[1]DB!AK483)</f>
        <v>0</v>
      </c>
      <c r="AL483" s="25">
        <f>IF(B6=13,IF(OR(G483=1,I483=1),0,IF(E483=D474,AD483,[1]DB!AL483)),[1]DB!AL483)</f>
        <v>0</v>
      </c>
      <c r="AM483" s="25">
        <f>IF(B6=13,IF(OR(G483=1,I483=1),0,IF(E483=D475,R483,[1]DB!AM483)),[1]DB!AM483)</f>
        <v>6</v>
      </c>
      <c r="AN483" s="25">
        <f>IF(B6=13,IF(OR(G483=1,I483=1),0,IF(E483=D475,U483,[1]DB!AN483)),[1]DB!AN483)</f>
        <v>6</v>
      </c>
      <c r="AO483" s="25">
        <f>IF(B6=13,IF(OR(G483=1,I483=1),0,IF(E483=D475,X483,[1]DB!AO483)),[1]DB!AO483)</f>
        <v>1</v>
      </c>
      <c r="AP483" s="25">
        <f>IF(B6=13,IF(OR(G483=1,I483=1),0,IF(E483=D475,AD483,[1]DB!AP483)),[1]DB!AP483)</f>
        <v>0</v>
      </c>
      <c r="AQ483" s="25">
        <f>IF(B6=13,IF(OR(G483=1,I483=1),0,IF(E483=D476,R483,[1]DB!AQ483)),[1]DB!AQ483)</f>
        <v>6</v>
      </c>
      <c r="AR483" s="25">
        <f>IF(B6=13,IF(OR(G483=1,I483=1),0,IF(E483=D476,U483,[1]DB!AR483)),[1]DB!AR483)</f>
        <v>7</v>
      </c>
      <c r="AS483" s="25">
        <f>IF(B6=13,IF(OR(G483=1,I483=1),0,IF(E483=D476,X483,[1]DB!AS483)),[1]DB!AS483)</f>
        <v>0</v>
      </c>
      <c r="AT483" s="25">
        <f>IF(B6=13,IF(OR(G483=1,I483=1),0,IF(E483=D476,AD483,[1]DB!AT483)),[1]DB!AT483)</f>
        <v>-1</v>
      </c>
      <c r="AU483" s="25">
        <f>IF(B6=13,IF(OR(G483=1,I483=1),0,IF(E483=D477,R483,[1]DB!AU483)),[1]DB!AU483)</f>
        <v>7</v>
      </c>
      <c r="AV483" s="25">
        <f>IF(B6=13,IF(OR(G483=1,I483=1),0,IF(E483=D477,U483,[1]DB!AV483)),[1]DB!AV483)</f>
        <v>8</v>
      </c>
      <c r="AW483" s="25">
        <f>IF(B6=13,IF(OR(G483=1,I483=1),0,IF(E483=D477,X483,[1]DB!AW483)),[1]DB!AW483)</f>
        <v>0</v>
      </c>
      <c r="AX483" s="25">
        <f>IF(B6=13,IF(OR(G483=1,I483=1),0,IF(E483=D477,AD483,[1]DB!AX483)),[1]DB!AX483)</f>
        <v>-1</v>
      </c>
      <c r="AY483" s="25">
        <f>IF(B6=13,IF(OR(G483=1,I483=1),0,IF(E483=D478,R483,[1]DB!AY483)),[1]DB!AY483)</f>
        <v>8</v>
      </c>
      <c r="AZ483" s="25">
        <f>IF(B6=13,IF(OR(G483=1,I483=1),0,IF(E483=D478,U483,[1]DB!AZ483)),[1]DB!AZ483)</f>
        <v>7</v>
      </c>
      <c r="BA483" s="25">
        <f>IF(B6=13,IF(OR(G483=1,I483=1),0,IF(E483=D478,X483,[1]DB!BA483)),[1]DB!BA483)</f>
        <v>3</v>
      </c>
      <c r="BB483" s="25">
        <f>IF(B6=13,IF(OR(G483=1,I483=1),0,IF(E483=D478,AD483,[1]DB!BB483)),[1]DB!BB483)</f>
        <v>1</v>
      </c>
      <c r="BC483" s="25">
        <f>IF(B6=13,IF(OR(G483=1,I483=1),0,IF(E483=D479,R483,[1]DB!BC483)),[1]DB!BC483)</f>
        <v>7</v>
      </c>
      <c r="BD483" s="25">
        <f>IF(B6=13,IF(OR(G483=1,I483=1),0,IF(E483=D479,U483,[1]DB!BD483)),[1]DB!BD483)</f>
        <v>8</v>
      </c>
      <c r="BE483" s="25">
        <f>IF(B6=13,IF(OR(G483=1,I483=1),0,IF(E483=D479,X483,[1]DB!BE483)),[1]DB!BE483)</f>
        <v>0</v>
      </c>
      <c r="BF483" s="25">
        <f>IF(B6=13,IF(OR(G483=1,I483=1),0,IF(E483=D479,AD483,[1]DB!BF483)),[1]DB!BF483)</f>
        <v>-1</v>
      </c>
      <c r="BG483" s="25">
        <f>IF(B6=13,IF(OR(G483=1,I483=1),0,IF(E483=D480,R483,[1]DB!BG483)),[1]DB!BG483)</f>
        <v>6</v>
      </c>
      <c r="BH483" s="25">
        <f>IF(B6=13,IF(OR(G483=1,I483=1),0,IF(E483=D480,U483,[1]DB!BH483)),[1]DB!BH483)</f>
        <v>6</v>
      </c>
      <c r="BI483" s="25">
        <f>IF(B6=13,IF(OR(G483=1,I483=1),0,IF(E483=D480,X483,[1]DB!BI483)),[1]DB!BI483)</f>
        <v>1</v>
      </c>
      <c r="BJ483" s="25">
        <f>IF(B6=13,IF(OR(G483=1,I483=1),0,IF(E483=D480,AD483,[1]DB!BJ483)),[1]DB!BJ483)</f>
        <v>0</v>
      </c>
      <c r="BK483" s="25">
        <f>IF(B6=13,IF(OR(G483=1,I483=1),0,IF(E483=D481,R483,[1]DB!BK483)),[1]DB!BK483)</f>
        <v>6</v>
      </c>
      <c r="BL483" s="25">
        <f>IF(B6=13,IF(OR(G483=1,I483=1),0,IF(E483=D481,U483,[1]DB!BL483)),[1]DB!BL483)</f>
        <v>4</v>
      </c>
      <c r="BM483" s="25">
        <f>IF(B6=13,IF(OR(G483=1,I483=1),0,IF(E483=D481,X483,[1]DB!BM483)),[1]DB!BM483)</f>
        <v>3</v>
      </c>
      <c r="BN483" s="25">
        <f>IF(B6=13,IF(OR(G483=1,I483=1),0,IF(E483=D481,AD483,[1]DB!BN483)),[1]DB!BN483)</f>
        <v>1</v>
      </c>
      <c r="BO483" s="25">
        <f>IF(B6=13,IF(OR(G483=1,I483=1),0,IF(E483=D482,R483,[1]DB!BO483)),[1]DB!BO483)</f>
        <v>7</v>
      </c>
      <c r="BP483" s="25">
        <f>IF(B6=13,IF(OR(G483=1,I483=1),0,IF(E483=D482,U483,[1]DB!BP483)),[1]DB!BP483)</f>
        <v>6</v>
      </c>
      <c r="BQ483" s="25">
        <f>IF(B6=13,IF(OR(G483=1,I483=1),0,IF(E483=D482,X483,[1]DB!BQ483)),[1]DB!BQ483)</f>
        <v>3</v>
      </c>
      <c r="BR483" s="25">
        <f>IF(B6=13,IF(OR(G483=1,I483=1),0,IF(E483=D482,AD483,[1]DB!BR483)),[1]DB!BR483)</f>
        <v>1</v>
      </c>
      <c r="BS483" s="25">
        <f>IF(B6=13,IF(OR(G483=1,I483=1),0,IF(E483=D483,R483,[1]DB!BS483)),[1]DB!BS483)</f>
        <v>0</v>
      </c>
      <c r="BT483" s="25">
        <f>IF(B6=13,IF(OR(G483=1,I483=1),0,IF(E483=D483,U483,[1]DB!BT483)),[1]DB!BT483)</f>
        <v>0</v>
      </c>
      <c r="BU483" s="25">
        <f>IF(B6=13,IF(OR(G483=1,I483=1),0,IF(E483=D483,X483,[1]DB!BU483)),[1]DB!BU483)</f>
        <v>0</v>
      </c>
      <c r="BV483" s="25">
        <f>IF(B6=13,IF(OR(G483=1,I483=1),0,IF(E483=D483,AD483,[1]DB!BV483)),[1]DB!BV483)</f>
        <v>0</v>
      </c>
      <c r="BW483" s="25">
        <f>IF(B6=13,IF(OR(G483=1,I483=1),0,IF(E483=D484,R483,[1]DB!BW483)),[1]DB!BW483)</f>
        <v>6</v>
      </c>
      <c r="BX483" s="25">
        <f>IF(B6=13,IF(OR(G483=1,I483=1),0,IF(E483=D484,U483,[1]DB!BX483)),[1]DB!BX483)</f>
        <v>5</v>
      </c>
      <c r="BY483" s="25">
        <f>IF(B6=13,IF(OR(G483=1,I483=1),0,IF(E483=D484,X483,[1]DB!BY483)),[1]DB!BY483)</f>
        <v>3</v>
      </c>
      <c r="BZ483" s="25">
        <f>IF(B6=13,IF(OR(G483=1,I483=1),0,IF(E483=D484,AD483,[1]DB!BZ483)),[1]DB!BZ483)</f>
        <v>1</v>
      </c>
      <c r="CA483" s="25">
        <f>(RANK(Y483,Y473:Y484,1)*169)+(RANK(S483,S473:S484,1)*13)+RANK(V483,V473:V484,0)</f>
        <v>1452</v>
      </c>
      <c r="CB483" s="25">
        <f>RANK(CA483,CA473:CA484,1)</f>
        <v>9</v>
      </c>
      <c r="CC483" s="25">
        <f>IF(CB483=CB473,AE483,0)+IF(CB483=CB474,AI483,0)+IF(CB483=CB475,AM483,0)+IF(CB483=CB476,AQ483,0)+IF(CB483=CB477,AU483,0)+IF(CB483=CB478,AY483,0)+IF(CB483=CB479,BC483,0)+IF(CB483=CB480,BG483,0)+IF(CB483=CB481,BK483,0)+IF(CB483=CB482,BO483,0)+IF(CB483=CB483,BS483,0)+IF(CB483=CB484,BW483,0)</f>
        <v>0</v>
      </c>
      <c r="CD483" s="25">
        <f>IF(CB483=CB473,AF483,0)+IF(CB483=CB474,AJ483,0)+IF(CB483=CB475,AN483,0)+IF(CB483=CB476,AR483,0)+IF(CB483=CB477,AV483,0)+IF(CB483=CB478,AZ483,0)+IF(CB483=CB479,BD483,0)+IF(CB483=CB480,BH483,0)+IF(CB483=CB481,BL483,0)+IF(CB483=CB482,BP483,0)+IF(CB483=CB483,BT483,0)+IF(CB483=CB484,BX483,0)</f>
        <v>0</v>
      </c>
      <c r="CE483" s="25">
        <f>IF(CB483=CB473,AG483,0)+IF(CB483=CB474,AK483,0)+IF(CB483=CB475,AO483,0)+IF(CB483=CB476,AS483,0)+IF(CB483=CB477,AW483,0)+IF(CB483=CB478,BA483,0)+IF(CB483=CB479,BE483,0)+IF(CB483=CB480,BI483,0)+IF(CB483=CB481,BM483,0)+IF(CB483=CB482,BQ483,0)+IF(CB483=CB483,BU483,0)+IF(CB483=CB484,BY483,0)</f>
        <v>0</v>
      </c>
      <c r="CF483" s="25">
        <f>(RANK(CE483,CE473:CE484,1)*169)+(RANK(CC483,CC473:CC484,1)*13)+RANK(CD483,CD473:CD484,0)</f>
        <v>183</v>
      </c>
      <c r="CG483" s="25">
        <f>CB483+(RANK(CF483,CF473:CF484,1)*0.01)</f>
        <v>9.01</v>
      </c>
      <c r="CH483" s="25">
        <f>IF(COUNTIF(CG473:CG484,CG483)=2,IF(CG483=CG473,1,0)+IF(CG483=CG474,2,0)+IF(CG483=CG475,3,0)+IF(CG483=CG476,4,0)+IF(CG483=CG477,5,0)+IF(CG483=CG478,6,0)+IF(CG483=CG479,7,0)+IF(CG483=CG480,8,0)+IF(CG483=CG481,9,0)+IF(CG483=CG482,10,0)+IF(CG483=CG483,11,0)+IF(CG483=CG484,12,0)-11,0)</f>
        <v>0</v>
      </c>
      <c r="CI483" s="25">
        <f t="shared" si="89"/>
        <v>0</v>
      </c>
      <c r="CJ483" s="25">
        <f t="shared" si="90"/>
        <v>9.01</v>
      </c>
      <c r="CK483" s="25">
        <f>(RANK(CJ483,CJ473:CJ484,1)*17850625)+(RANK(K483,K473:K484,0)*274625)+(RANK(M483,M473:M484,0)*4225)+(RANK(AC483,AC473:AC484,1)*65)+RANK(C483,C473:C484,0)</f>
        <v>160939419</v>
      </c>
      <c r="CL483" s="25">
        <f>RANK(CK483,CK473:CK484,0)</f>
        <v>4</v>
      </c>
    </row>
    <row r="484" spans="1:90" x14ac:dyDescent="0.15">
      <c r="A484" s="25" t="str">
        <f>[1]DB!A484</f>
        <v>Kinks</v>
      </c>
      <c r="B484" s="25" t="str">
        <f>[1]DB!B484</f>
        <v>Kinks (14)</v>
      </c>
      <c r="C484" s="25">
        <f>[1]DB!C484</f>
        <v>24</v>
      </c>
      <c r="D484" s="25">
        <f t="shared" si="86"/>
        <v>8</v>
      </c>
      <c r="E484" s="25">
        <f t="shared" si="91"/>
        <v>7</v>
      </c>
      <c r="F484" s="25">
        <f>[1]DB!G484</f>
        <v>0</v>
      </c>
      <c r="G484" s="25">
        <f>IF(B6=13,DGET(A11:K75,"Dis E",Y540:Y541),F484)</f>
        <v>0</v>
      </c>
      <c r="H484" s="25">
        <f>[1]DB!I484</f>
        <v>0</v>
      </c>
      <c r="I484" s="25">
        <f>IF(B6=13,DGET(A11:K75,"Udm E",Y540:Y541),H484)</f>
        <v>0</v>
      </c>
      <c r="J484" s="25">
        <f>[1]DB!K484</f>
        <v>0</v>
      </c>
      <c r="K484" s="25">
        <f>IF(B6=13,DGET(A11:K75,"MR E",Y540:Y541),J484)</f>
        <v>0</v>
      </c>
      <c r="L484" s="25">
        <f>[1]DB!M484</f>
        <v>0</v>
      </c>
      <c r="M484" s="25">
        <f>IF(B6=13,DGET(A11:K75,"Res E",Y540:Y541),L484)</f>
        <v>0</v>
      </c>
      <c r="N484" s="25">
        <f>[1]DB!O484</f>
        <v>9</v>
      </c>
      <c r="O484" s="25">
        <f>IF(B6=13,IF(AND(G484=0,I484=0),N484+1,0),N484)</f>
        <v>10</v>
      </c>
      <c r="P484" s="25">
        <f>[1]DB!S484</f>
        <v>59</v>
      </c>
      <c r="Q484" s="25">
        <f>IF(A484="",0,DGET(A11:AF75,"Total",Y540:Y541))</f>
        <v>5</v>
      </c>
      <c r="R484" s="25">
        <f>IF(A484="",0,DGET(A11:AF75,"ES N",Y540:Y541))</f>
        <v>5</v>
      </c>
      <c r="S484" s="25">
        <f>IF(B6=13,IF(OR(G484=1,I484=1),0,P484+R484),P484)</f>
        <v>64</v>
      </c>
      <c r="T484" s="25">
        <f>[1]DB!V484</f>
        <v>60</v>
      </c>
      <c r="U484" s="25">
        <f>IF(A484="",0,DGET(A472:Q484,"Total N",Y546:Y547))</f>
        <v>5</v>
      </c>
      <c r="V484" s="25">
        <f>IF(B6=13,IF(OR(G484=1,I484=1),0,T484+U484),T484)</f>
        <v>65</v>
      </c>
      <c r="W484" s="25">
        <f>[1]DB!Y484</f>
        <v>11</v>
      </c>
      <c r="X484" s="25">
        <f t="shared" si="87"/>
        <v>1</v>
      </c>
      <c r="Y484" s="25">
        <f>IF(B6=13,IF(OR(G484=1,I484=1),0,W484+X484),W484)</f>
        <v>12</v>
      </c>
      <c r="Z484" s="25">
        <f>[1]DB!AC484</f>
        <v>11</v>
      </c>
      <c r="AA484" s="25">
        <f>IF(A484="",0,DGET(A11:AF75,"BU Pl.",Y540:Y541))</f>
        <v>32</v>
      </c>
      <c r="AB484" s="25">
        <f t="shared" si="88"/>
        <v>2091</v>
      </c>
      <c r="AC484" s="25">
        <f>IF(B6=13,RANK(AB484,AB473:AB484,1),Z484)</f>
        <v>9</v>
      </c>
      <c r="AD484" s="25">
        <f>IF(B6=13,IF(AA484&gt;DGET(A472:AC484,"BU N",Y546:Y547),1,IF(AA484=DGET(A472:AC484,"BU N",Y546:Y547),0,-1)),0)</f>
        <v>1</v>
      </c>
      <c r="AE484" s="25">
        <f>IF(B6=13,IF(OR(G484=1,I484=1),0,IF(E484=D473,R484,[1]DB!AE484)),[1]DB!AE484)</f>
        <v>7</v>
      </c>
      <c r="AF484" s="25">
        <f>IF(B6=13,IF(OR(G484=1,I484=1),0,IF(E484=D473,U484,[1]DB!AF484)),[1]DB!AF484)</f>
        <v>7</v>
      </c>
      <c r="AG484" s="25">
        <f>IF(B6=13,IF(OR(G484=1,I484=1),0,IF(E484=D473,X484,[1]DB!AG484)),[1]DB!AG484)</f>
        <v>1</v>
      </c>
      <c r="AH484" s="25">
        <f>IF(B6=13,IF(OR(G484=1,I484=1),0,IF(E484=D473,AD484,[1]DB!AH484)),[1]DB!AH484)</f>
        <v>1</v>
      </c>
      <c r="AI484" s="25">
        <f>IF(B6=13,IF(OR(G484=1,I484=1),0,IF(E484=D474,R484,[1]DB!AI484)),[1]DB!AI484)</f>
        <v>6</v>
      </c>
      <c r="AJ484" s="25">
        <f>IF(B6=13,IF(OR(G484=1,I484=1),0,IF(E484=D474,U484,[1]DB!AJ484)),[1]DB!AJ484)</f>
        <v>8</v>
      </c>
      <c r="AK484" s="25">
        <f>IF(B6=13,IF(OR(G484=1,I484=1),0,IF(E484=D474,X484,[1]DB!AK484)),[1]DB!AK484)</f>
        <v>0</v>
      </c>
      <c r="AL484" s="25">
        <f>IF(B6=13,IF(OR(G484=1,I484=1),0,IF(E484=D474,AD484,[1]DB!AL484)),[1]DB!AL484)</f>
        <v>-1</v>
      </c>
      <c r="AM484" s="25">
        <f>IF(B6=13,IF(OR(G484=1,I484=1),0,IF(E484=D475,R484,[1]DB!AM484)),[1]DB!AM484)</f>
        <v>7</v>
      </c>
      <c r="AN484" s="25">
        <f>IF(B6=13,IF(OR(G484=1,I484=1),0,IF(E484=D475,U484,[1]DB!AN484)),[1]DB!AN484)</f>
        <v>8</v>
      </c>
      <c r="AO484" s="25">
        <f>IF(B6=13,IF(OR(G484=1,I484=1),0,IF(E484=D475,X484,[1]DB!AO484)),[1]DB!AO484)</f>
        <v>0</v>
      </c>
      <c r="AP484" s="25">
        <f>IF(B6=13,IF(OR(G484=1,I484=1),0,IF(E484=D475,AD484,[1]DB!AP484)),[1]DB!AP484)</f>
        <v>-1</v>
      </c>
      <c r="AQ484" s="25">
        <f>IF(B6=13,IF(OR(G484=1,I484=1),0,IF(E484=D476,R484,[1]DB!AQ484)),[1]DB!AQ484)</f>
        <v>7</v>
      </c>
      <c r="AR484" s="25">
        <f>IF(B6=13,IF(OR(G484=1,I484=1),0,IF(E484=D476,U484,[1]DB!AR484)),[1]DB!AR484)</f>
        <v>6</v>
      </c>
      <c r="AS484" s="25">
        <f>IF(B6=13,IF(OR(G484=1,I484=1),0,IF(E484=D476,X484,[1]DB!AS484)),[1]DB!AS484)</f>
        <v>3</v>
      </c>
      <c r="AT484" s="25">
        <f>IF(B6=13,IF(OR(G484=1,I484=1),0,IF(E484=D476,AD484,[1]DB!AT484)),[1]DB!AT484)</f>
        <v>1</v>
      </c>
      <c r="AU484" s="25">
        <f>IF(B6=13,IF(OR(G484=1,I484=1),0,IF(E484=D477,R484,[1]DB!AU484)),[1]DB!AU484)</f>
        <v>9</v>
      </c>
      <c r="AV484" s="25">
        <f>IF(B6=13,IF(OR(G484=1,I484=1),0,IF(E484=D477,U484,[1]DB!AV484)),[1]DB!AV484)</f>
        <v>7</v>
      </c>
      <c r="AW484" s="25">
        <f>IF(B6=13,IF(OR(G484=1,I484=1),0,IF(E484=D477,X484,[1]DB!AW484)),[1]DB!AW484)</f>
        <v>3</v>
      </c>
      <c r="AX484" s="25">
        <f>IF(B6=13,IF(OR(G484=1,I484=1),0,IF(E484=D477,AD484,[1]DB!AX484)),[1]DB!AX484)</f>
        <v>1</v>
      </c>
      <c r="AY484" s="25">
        <f>IF(B6=13,IF(OR(G484=1,I484=1),0,IF(E484=D478,R484,[1]DB!AY484)),[1]DB!AY484)</f>
        <v>6</v>
      </c>
      <c r="AZ484" s="25">
        <f>IF(B6=13,IF(OR(G484=1,I484=1),0,IF(E484=D478,U484,[1]DB!AZ484)),[1]DB!AZ484)</f>
        <v>6</v>
      </c>
      <c r="BA484" s="25">
        <f>IF(B6=13,IF(OR(G484=1,I484=1),0,IF(E484=D478,X484,[1]DB!BA484)),[1]DB!BA484)</f>
        <v>1</v>
      </c>
      <c r="BB484" s="25">
        <f>IF(B6=13,IF(OR(G484=1,I484=1),0,IF(E484=D478,AD484,[1]DB!BB484)),[1]DB!BB484)</f>
        <v>-1</v>
      </c>
      <c r="BC484" s="25">
        <f>IF(B6=13,IF(OR(G484=1,I484=1),0,IF(E484=D479,R484,[1]DB!BC484)),[1]DB!BC484)</f>
        <v>5</v>
      </c>
      <c r="BD484" s="25">
        <f>IF(B6=13,IF(OR(G484=1,I484=1),0,IF(E484=D479,U484,[1]DB!BD484)),[1]DB!BD484)</f>
        <v>5</v>
      </c>
      <c r="BE484" s="25">
        <f>IF(B6=13,IF(OR(G484=1,I484=1),0,IF(E484=D479,X484,[1]DB!BE484)),[1]DB!BE484)</f>
        <v>1</v>
      </c>
      <c r="BF484" s="25">
        <f>IF(B6=13,IF(OR(G484=1,I484=1),0,IF(E484=D479,AD484,[1]DB!BF484)),[1]DB!BF484)</f>
        <v>1</v>
      </c>
      <c r="BG484" s="25">
        <f>IF(B6=13,IF(OR(G484=1,I484=1),0,IF(E484=D480,R484,[1]DB!BG484)),[1]DB!BG484)</f>
        <v>6</v>
      </c>
      <c r="BH484" s="25">
        <f>IF(B6=13,IF(OR(G484=1,I484=1),0,IF(E484=D480,U484,[1]DB!BH484)),[1]DB!BH484)</f>
        <v>8</v>
      </c>
      <c r="BI484" s="25">
        <f>IF(B6=13,IF(OR(G484=1,I484=1),0,IF(E484=D480,X484,[1]DB!BI484)),[1]DB!BI484)</f>
        <v>0</v>
      </c>
      <c r="BJ484" s="25">
        <f>IF(B6=13,IF(OR(G484=1,I484=1),0,IF(E484=D480,AD484,[1]DB!BJ484)),[1]DB!BJ484)</f>
        <v>-1</v>
      </c>
      <c r="BK484" s="25">
        <f>IF(B6=13,IF(OR(G484=1,I484=1),0,IF(E484=D481,R484,[1]DB!BK484)),[1]DB!BK484)</f>
        <v>0</v>
      </c>
      <c r="BL484" s="25">
        <f>IF(B6=13,IF(OR(G484=1,I484=1),0,IF(E484=D481,U484,[1]DB!BL484)),[1]DB!BL484)</f>
        <v>0</v>
      </c>
      <c r="BM484" s="25">
        <f>IF(B6=13,IF(OR(G484=1,I484=1),0,IF(E484=D481,X484,[1]DB!BM484)),[1]DB!BM484)</f>
        <v>0</v>
      </c>
      <c r="BN484" s="25">
        <f>IF(B6=13,IF(OR(G484=1,I484=1),0,IF(E484=D481,AD484,[1]DB!BN484)),[1]DB!BN484)</f>
        <v>0</v>
      </c>
      <c r="BO484" s="25">
        <f>IF(B6=13,IF(OR(G484=1,I484=1),0,IF(E484=D482,R484,[1]DB!BO484)),[1]DB!BO484)</f>
        <v>6</v>
      </c>
      <c r="BP484" s="25">
        <f>IF(B6=13,IF(OR(G484=1,I484=1),0,IF(E484=D482,U484,[1]DB!BP484)),[1]DB!BP484)</f>
        <v>4</v>
      </c>
      <c r="BQ484" s="25">
        <f>IF(B6=13,IF(OR(G484=1,I484=1),0,IF(E484=D482,X484,[1]DB!BQ484)),[1]DB!BQ484)</f>
        <v>3</v>
      </c>
      <c r="BR484" s="25">
        <f>IF(B6=13,IF(OR(G484=1,I484=1),0,IF(E484=D482,AD484,[1]DB!BR484)),[1]DB!BR484)</f>
        <v>1</v>
      </c>
      <c r="BS484" s="25">
        <f>IF(B6=13,IF(OR(G484=1,I484=1),0,IF(E484=D483,R484,[1]DB!BS484)),[1]DB!BS484)</f>
        <v>5</v>
      </c>
      <c r="BT484" s="25">
        <f>IF(B6=13,IF(OR(G484=1,I484=1),0,IF(E484=D483,U484,[1]DB!BT484)),[1]DB!BT484)</f>
        <v>6</v>
      </c>
      <c r="BU484" s="25">
        <f>IF(B6=13,IF(OR(G484=1,I484=1),0,IF(E484=D483,X484,[1]DB!BU484)),[1]DB!BU484)</f>
        <v>0</v>
      </c>
      <c r="BV484" s="25">
        <f>IF(B6=13,IF(OR(G484=1,I484=1),0,IF(E484=D483,AD484,[1]DB!BV484)),[1]DB!BV484)</f>
        <v>-1</v>
      </c>
      <c r="BW484" s="25">
        <f>IF(B6=13,IF(OR(G484=1,I484=1),0,IF(E484=D484,R484,[1]DB!BW484)),[1]DB!BW484)</f>
        <v>0</v>
      </c>
      <c r="BX484" s="25">
        <f>IF(B6=13,IF(OR(G484=1,I484=1),0,IF(E484=D484,U484,[1]DB!BX484)),[1]DB!BX484)</f>
        <v>0</v>
      </c>
      <c r="BY484" s="25">
        <f>IF(B6=13,IF(OR(G484=1,I484=1),0,IF(E484=D484,X484,[1]DB!BY484)),[1]DB!BY484)</f>
        <v>0</v>
      </c>
      <c r="BZ484" s="25">
        <f>IF(B6=13,IF(OR(G484=1,I484=1),0,IF(E484=D484,AD484,[1]DB!BZ484)),[1]DB!BZ484)</f>
        <v>0</v>
      </c>
      <c r="CA484" s="25">
        <f>(RANK(Y484,Y473:Y484,1)*169)+(RANK(S484,S473:S484,1)*13)+RANK(V484,V473:V484,0)</f>
        <v>903</v>
      </c>
      <c r="CB484" s="25">
        <f>RANK(CA484,CA473:CA484,1)</f>
        <v>5</v>
      </c>
      <c r="CC484" s="25">
        <f>IF(CB484=CB473,AE484,0)+IF(CB484=CB474,AI484,0)+IF(CB484=CB475,AM484,0)+IF(CB484=CB476,AQ484,0)+IF(CB484=CB477,AU484,0)+IF(CB484=CB478,AY484,0)+IF(CB484=CB479,BC484,0)+IF(CB484=CB480,BG484,0)+IF(CB484=CB481,BK484,0)+IF(CB484=CB482,BO484,0)+IF(CB484=CB483,BS484,0)+IF(CB484=CB484,BW484,0)</f>
        <v>0</v>
      </c>
      <c r="CD484" s="25">
        <f>IF(CB484=CB473,AF484,0)+IF(CB484=CB474,AJ484,0)+IF(CB484=CB475,AN484,0)+IF(CB484=CB476,AR484,0)+IF(CB484=CB477,AV484,0)+IF(CB484=CB478,AZ484,0)+IF(CB484=CB479,BD484,0)+IF(CB484=CB480,BH484,0)+IF(CB484=CB481,BL484,0)+IF(CB484=CB482,BP484,0)+IF(CB484=CB483,BT484,0)+IF(CB484=CB484,BX484,0)</f>
        <v>0</v>
      </c>
      <c r="CE484" s="25">
        <f>IF(CB484=CB473,AG484,0)+IF(CB484=CB474,AK484,0)+IF(CB484=CB475,AO484,0)+IF(CB484=CB476,AS484,0)+IF(CB484=CB477,AW484,0)+IF(CB484=CB478,BA484,0)+IF(CB484=CB479,BE484,0)+IF(CB484=CB480,BI484,0)+IF(CB484=CB481,BM484,0)+IF(CB484=CB482,BQ484,0)+IF(CB484=CB483,BU484,0)+IF(CB484=CB484,BY484,0)</f>
        <v>0</v>
      </c>
      <c r="CF484" s="25">
        <f>(RANK(CE484,CE473:CE484,1)*169)+(RANK(CC484,CC473:CC484,1)*13)+RANK(CD484,CD473:CD484,0)</f>
        <v>183</v>
      </c>
      <c r="CG484" s="25">
        <f>CB484+(RANK(CF484,CF473:CF484,1)*0.01)</f>
        <v>5.01</v>
      </c>
      <c r="CH484" s="25">
        <f>IF(COUNTIF(CG473:CG484,CG484)=2,IF(CG484=CG473,1,0)+IF(CG484=CG474,2,0)+IF(CG484=CG475,3,0)+IF(CG484=CG476,4,0)+IF(CG484=CG477,5,0)+IF(CG484=CG478,6,0)+IF(CG484=CG479,7,0)+IF(CG484=CG480,8,0)+IF(CG484=CG481,9,0)+IF(CG484=CG482,10,0)+IF(CG484=CG483,11,0)+IF(CG484=CG484,12,0)-12,0)</f>
        <v>0</v>
      </c>
      <c r="CI484" s="25">
        <f t="shared" si="89"/>
        <v>0</v>
      </c>
      <c r="CJ484" s="25">
        <f t="shared" si="90"/>
        <v>5.01</v>
      </c>
      <c r="CK484" s="25">
        <f>(RANK(CJ484,CJ473:CJ484,1)*17850625)+(RANK(K484,K473:K484,0)*274625)+(RANK(M484,M473:M484,0)*4225)+(RANK(AC484,AC473:AC484,1)*65)+RANK(C484,C473:C484,0)</f>
        <v>89536793</v>
      </c>
      <c r="CL484" s="25">
        <f>RANK(CK484,CK473:CK484,0)</f>
        <v>8</v>
      </c>
    </row>
    <row r="485" spans="1:90" x14ac:dyDescent="0.15">
      <c r="A485" s="25" t="s">
        <v>17</v>
      </c>
      <c r="B485" s="25" t="s">
        <v>86</v>
      </c>
      <c r="C485" s="25" t="s">
        <v>45</v>
      </c>
      <c r="D485" s="25" t="s">
        <v>102</v>
      </c>
      <c r="E485" s="25" t="s">
        <v>103</v>
      </c>
      <c r="F485" s="25" t="s">
        <v>87</v>
      </c>
      <c r="G485" s="25" t="s">
        <v>88</v>
      </c>
      <c r="H485" s="25" t="s">
        <v>89</v>
      </c>
      <c r="I485" s="25" t="s">
        <v>90</v>
      </c>
      <c r="J485" s="25" t="s">
        <v>91</v>
      </c>
      <c r="K485" s="25" t="s">
        <v>92</v>
      </c>
      <c r="L485" s="25" t="s">
        <v>93</v>
      </c>
      <c r="M485" s="25" t="s">
        <v>94</v>
      </c>
      <c r="N485" s="25" t="s">
        <v>95</v>
      </c>
      <c r="O485" s="25" t="s">
        <v>96</v>
      </c>
      <c r="P485" s="25" t="s">
        <v>78</v>
      </c>
      <c r="Q485" s="25" t="s">
        <v>104</v>
      </c>
      <c r="R485" s="25" t="s">
        <v>73</v>
      </c>
      <c r="S485" s="25" t="s">
        <v>97</v>
      </c>
      <c r="T485" s="25" t="s">
        <v>98</v>
      </c>
      <c r="U485" s="25" t="s">
        <v>105</v>
      </c>
      <c r="V485" s="25" t="s">
        <v>99</v>
      </c>
      <c r="W485" s="25" t="s">
        <v>100</v>
      </c>
      <c r="X485" s="25" t="s">
        <v>106</v>
      </c>
      <c r="Y485" s="25" t="s">
        <v>101</v>
      </c>
      <c r="Z485" s="25" t="s">
        <v>107</v>
      </c>
      <c r="AA485" s="25" t="s">
        <v>79</v>
      </c>
      <c r="AB485" s="25" t="s">
        <v>109</v>
      </c>
      <c r="AC485" s="25" t="s">
        <v>108</v>
      </c>
      <c r="AD485" s="25" t="s">
        <v>110</v>
      </c>
      <c r="AE485" s="175" t="str">
        <f>A486</f>
        <v>Arsenal</v>
      </c>
      <c r="AF485" s="175"/>
      <c r="AG485" s="175"/>
      <c r="AH485" s="106"/>
      <c r="AI485" s="175" t="str">
        <f>A487</f>
        <v>Frydkær</v>
      </c>
      <c r="AJ485" s="175"/>
      <c r="AK485" s="175"/>
      <c r="AL485" s="175"/>
      <c r="AM485" s="175" t="str">
        <f>A488</f>
        <v>Livpool</v>
      </c>
      <c r="AN485" s="175"/>
      <c r="AO485" s="175"/>
      <c r="AP485" s="175"/>
      <c r="AQ485" s="175" t="str">
        <f>A489</f>
        <v>Agger</v>
      </c>
      <c r="AR485" s="175"/>
      <c r="AS485" s="175"/>
      <c r="AT485" s="175"/>
      <c r="AU485" s="175" t="str">
        <f>A490</f>
        <v>Harry</v>
      </c>
      <c r="AV485" s="175"/>
      <c r="AW485" s="175"/>
      <c r="AX485" s="175"/>
      <c r="AY485" s="175" t="str">
        <f>A491</f>
        <v>Select</v>
      </c>
      <c r="AZ485" s="175"/>
      <c r="BA485" s="175"/>
      <c r="BB485" s="175"/>
      <c r="BC485" s="175" t="str">
        <f>A492</f>
        <v>SPVK</v>
      </c>
      <c r="BD485" s="175"/>
      <c r="BE485" s="175"/>
      <c r="BF485" s="175"/>
      <c r="BG485" s="175" t="str">
        <f>A493</f>
        <v>Idskov</v>
      </c>
      <c r="BH485" s="175"/>
      <c r="BI485" s="175"/>
      <c r="BJ485" s="175"/>
      <c r="BK485" s="175" t="str">
        <f>A494</f>
        <v>Far</v>
      </c>
      <c r="BL485" s="175"/>
      <c r="BM485" s="175"/>
      <c r="BN485" s="175"/>
      <c r="BO485" s="175" t="str">
        <f>A495</f>
        <v>Håvard</v>
      </c>
      <c r="BP485" s="175"/>
      <c r="BQ485" s="175"/>
      <c r="BR485" s="175"/>
      <c r="BS485" s="175" t="str">
        <f>A496</f>
        <v>Zico</v>
      </c>
      <c r="BT485" s="175"/>
      <c r="BU485" s="175"/>
      <c r="BV485" s="175"/>
      <c r="BW485" s="175" t="str">
        <f>A497</f>
        <v>Cottee</v>
      </c>
      <c r="BX485" s="175"/>
      <c r="BY485" s="175"/>
      <c r="BZ485" s="175"/>
      <c r="CA485" s="25" t="s">
        <v>111</v>
      </c>
      <c r="CB485" s="25" t="s">
        <v>112</v>
      </c>
      <c r="CC485" s="25" t="s">
        <v>25</v>
      </c>
      <c r="CD485" s="25" t="s">
        <v>26</v>
      </c>
      <c r="CE485" s="25" t="s">
        <v>113</v>
      </c>
      <c r="CF485" s="175" t="s">
        <v>114</v>
      </c>
      <c r="CG485" s="175"/>
      <c r="CH485" s="175">
        <v>2</v>
      </c>
      <c r="CI485" s="175"/>
      <c r="CJ485" s="106"/>
      <c r="CL485" s="25" t="s">
        <v>115</v>
      </c>
    </row>
    <row r="486" spans="1:90" x14ac:dyDescent="0.15">
      <c r="A486" s="25" t="str">
        <f>[1]DB!A486</f>
        <v>Arsenal</v>
      </c>
      <c r="B486" s="25" t="str">
        <f>[1]DB!B486</f>
        <v>Arsenal (15)</v>
      </c>
      <c r="C486" s="25">
        <f>[1]DB!C486</f>
        <v>4</v>
      </c>
      <c r="D486" s="25">
        <f>D473</f>
        <v>1</v>
      </c>
      <c r="E486" s="25">
        <f>IF(EVEN(D486)=D486,D486-1,D486+1)</f>
        <v>2</v>
      </c>
      <c r="F486" s="25">
        <f>[1]DB!G486</f>
        <v>0</v>
      </c>
      <c r="G486" s="25">
        <f>IF(B6=13,DGET(A11:K75,"Dis E",N542:N543),F486)</f>
        <v>0</v>
      </c>
      <c r="H486" s="25">
        <f>[1]DB!I486</f>
        <v>0</v>
      </c>
      <c r="I486" s="25">
        <f>IF(B6=13,DGET(A11:K75,"Udm E",N542:N543),H486)</f>
        <v>0</v>
      </c>
      <c r="J486" s="25">
        <f>[1]DB!K486</f>
        <v>0</v>
      </c>
      <c r="K486" s="25">
        <f>IF(B6=13,DGET(A11:K75,"MR E",N542:N543),J486)</f>
        <v>0</v>
      </c>
      <c r="L486" s="25">
        <f>[1]DB!M486</f>
        <v>0</v>
      </c>
      <c r="M486" s="25">
        <f>IF(B6=13,DGET(A11:K75,"Res E",N542:N543),L486)</f>
        <v>0</v>
      </c>
      <c r="N486" s="25">
        <f>[1]DB!O486</f>
        <v>9</v>
      </c>
      <c r="O486" s="25">
        <f>IF(B6=13,IF(AND(G486=0,I486=0),N486+1,0),N486)</f>
        <v>10</v>
      </c>
      <c r="P486" s="25">
        <f>[1]DB!S486</f>
        <v>65</v>
      </c>
      <c r="Q486" s="25">
        <f>IF(A486="",0,DGET(A11:AF75,"Total",N542:N543))</f>
        <v>4</v>
      </c>
      <c r="R486" s="25">
        <f>IF(A486="",0,DGET(A11:AF75,"ES N",N542:N543))</f>
        <v>4</v>
      </c>
      <c r="S486" s="25">
        <f>IF(B6=13,IF(OR(G486=1,I486=1),0,P486+R486),P486)</f>
        <v>69</v>
      </c>
      <c r="T486" s="25">
        <f>[1]DB!V486</f>
        <v>61</v>
      </c>
      <c r="U486" s="25">
        <f>IF(A486="",0,DGET(A485:Q497,"Total N",N546:N547))</f>
        <v>6</v>
      </c>
      <c r="V486" s="25">
        <f>IF(B6=13,IF(OR(G486=1,I486=1),0,T486+U486),T486)</f>
        <v>67</v>
      </c>
      <c r="W486" s="25">
        <f>[1]DB!Y486</f>
        <v>16</v>
      </c>
      <c r="X486" s="25">
        <f>IF(OR(G486=1,I486=1,J486&lt;&gt;K486),0,IF(R486&gt;U486,3,IF(R486=U486,1,0)))</f>
        <v>0</v>
      </c>
      <c r="Y486" s="25">
        <f>IF(B6=13,IF(OR(G486=1,I486=1),0,W486+X486),W486)</f>
        <v>16</v>
      </c>
      <c r="Z486" s="25">
        <f>[1]DB!AC486</f>
        <v>9</v>
      </c>
      <c r="AA486" s="25">
        <f>IF(A486="",0,DGET(A11:AF75,"BU Pl.",N542:N543))</f>
        <v>13</v>
      </c>
      <c r="AB486" s="25">
        <f>(AA486*65)+Z486</f>
        <v>854</v>
      </c>
      <c r="AC486" s="25">
        <f>IF(B6=13,RANK(AB486,AB486:AB497,1),Z486)</f>
        <v>2</v>
      </c>
      <c r="AD486" s="25">
        <f>IF(B6=13,IF(AA486&gt;DGET(A485:AC497,"BU N",N546:N547),1,IF(AA486=DGET(A485:AC497,"BU N",N546:N547),0,-1)),0)</f>
        <v>-1</v>
      </c>
      <c r="AE486" s="25">
        <f>IF(B6=13,IF(OR(G486=1,I486=1),0,IF(E486=D486,R486,[1]DB!AE486)),[1]DB!AE486)</f>
        <v>0</v>
      </c>
      <c r="AF486" s="25">
        <f>IF(B6=13,IF(OR(G486=1,I486=1),0,IF(E486=D486,U486,[1]DB!AF486)),[1]DB!AF486)</f>
        <v>0</v>
      </c>
      <c r="AG486" s="25">
        <f>IF(B6=13,IF(OR(G486=1,I486=1),0,IF(E486=D486,X486,[1]DB!AG486)),[1]DB!AG486)</f>
        <v>0</v>
      </c>
      <c r="AH486" s="25">
        <f>IF(B6=13,IF(OR(G486=1,I486=1),0,IF(E486=D486,AD486,[1]DB!AH486)),[1]DB!AH486)</f>
        <v>0</v>
      </c>
      <c r="AI486" s="25">
        <f>IF(B6=13,IF(OR(G486=1,I486=1),0,IF(E486=D487,R486,[1]DB!AI486)),[1]DB!AI486)</f>
        <v>6</v>
      </c>
      <c r="AJ486" s="25">
        <f>IF(B6=13,IF(OR(G486=1,I486=1),0,IF(E486=D487,U486,[1]DB!AJ486)),[1]DB!AJ486)</f>
        <v>6</v>
      </c>
      <c r="AK486" s="25">
        <f>IF(B6=13,IF(OR(G486=1,I486=1),0,IF(E486=D487,X486,[1]DB!AK486)),[1]DB!AK486)</f>
        <v>1</v>
      </c>
      <c r="AL486" s="25">
        <f>IF(B6=13,IF(OR(G486=1,I486=1),0,IF(E486=D487,AD486,[1]DB!AL486)),[1]DB!AL486)</f>
        <v>-1</v>
      </c>
      <c r="AM486" s="25">
        <f>IF(B6=13,IF(OR(G486=1,I486=1),0,IF(E486=D488,R486,[1]DB!AM486)),[1]DB!AM486)</f>
        <v>7</v>
      </c>
      <c r="AN486" s="25">
        <f>IF(B6=13,IF(OR(G486=1,I486=1),0,IF(E486=D488,U486,[1]DB!AN486)),[1]DB!AN486)</f>
        <v>6</v>
      </c>
      <c r="AO486" s="25">
        <f>IF(B6=13,IF(OR(G486=1,I486=1),0,IF(E486=D488,X486,[1]DB!AO486)),[1]DB!AO486)</f>
        <v>3</v>
      </c>
      <c r="AP486" s="25">
        <f>IF(B6=13,IF(OR(G486=1,I486=1),0,IF(E486=D488,AD486,[1]DB!AP486)),[1]DB!AP486)</f>
        <v>1</v>
      </c>
      <c r="AQ486" s="25">
        <f>IF(B6=13,IF(OR(G486=1,I486=1),0,IF(E486=D489,R486,[1]DB!AQ486)),[1]DB!AQ486)</f>
        <v>0</v>
      </c>
      <c r="AR486" s="25">
        <f>IF(B6=13,IF(OR(G486=1,I486=1),0,IF(E486=D489,U486,[1]DB!AR486)),[1]DB!AR486)</f>
        <v>0</v>
      </c>
      <c r="AS486" s="25">
        <f>IF(B6=13,IF(OR(G486=1,I486=1),0,IF(E486=D489,X486,[1]DB!AS486)),[1]DB!AS486)</f>
        <v>0</v>
      </c>
      <c r="AT486" s="25">
        <f>IF(B6=13,IF(OR(G486=1,I486=1),0,IF(E486=D489,AD486,[1]DB!AT486)),[1]DB!AT486)</f>
        <v>0</v>
      </c>
      <c r="AU486" s="25">
        <f>IF(B6=13,IF(OR(G486=1,I486=1),0,IF(E486=D490,R486,[1]DB!AU486)),[1]DB!AU486)</f>
        <v>7</v>
      </c>
      <c r="AV486" s="25">
        <f>IF(B6=13,IF(OR(G486=1,I486=1),0,IF(E486=D490,U486,[1]DB!AV486)),[1]DB!AV486)</f>
        <v>6</v>
      </c>
      <c r="AW486" s="25">
        <f>IF(B6=13,IF(OR(G486=1,I486=1),0,IF(E486=D490,X486,[1]DB!AW486)),[1]DB!AW486)</f>
        <v>3</v>
      </c>
      <c r="AX486" s="25">
        <f>IF(B6=13,IF(OR(G486=1,I486=1),0,IF(E486=D490,AD486,[1]DB!AX486)),[1]DB!AX486)</f>
        <v>1</v>
      </c>
      <c r="AY486" s="25">
        <f>IF(B6=13,IF(OR(G486=1,I486=1),0,IF(E486=D491,R486,[1]DB!AY486)),[1]DB!AY486)</f>
        <v>4</v>
      </c>
      <c r="AZ486" s="25">
        <f>IF(B6=13,IF(OR(G486=1,I486=1),0,IF(E486=D491,U486,[1]DB!AZ486)),[1]DB!AZ486)</f>
        <v>6</v>
      </c>
      <c r="BA486" s="25">
        <f>IF(B6=13,IF(OR(G486=1,I486=1),0,IF(E486=D491,X486,[1]DB!BA486)),[1]DB!BA486)</f>
        <v>0</v>
      </c>
      <c r="BB486" s="25">
        <f>IF(B6=13,IF(OR(G486=1,I486=1),0,IF(E486=D491,AD486,[1]DB!BB486)),[1]DB!BB486)</f>
        <v>-1</v>
      </c>
      <c r="BC486" s="25">
        <f>IF(B6=13,IF(OR(G486=1,I486=1),0,IF(E486=D492,R486,[1]DB!BC486)),[1]DB!BC486)</f>
        <v>8</v>
      </c>
      <c r="BD486" s="25">
        <f>IF(B6=13,IF(OR(G486=1,I486=1),0,IF(E486=D492,U486,[1]DB!BD486)),[1]DB!BD486)</f>
        <v>8</v>
      </c>
      <c r="BE486" s="25">
        <f>IF(B6=13,IF(OR(G486=1,I486=1),0,IF(E486=D492,X486,[1]DB!BE486)),[1]DB!BE486)</f>
        <v>1</v>
      </c>
      <c r="BF486" s="25">
        <f>IF(B6=13,IF(OR(G486=1,I486=1),0,IF(E486=D492,AD486,[1]DB!BF486)),[1]DB!BF486)</f>
        <v>0</v>
      </c>
      <c r="BG486" s="25">
        <f>IF(B6=13,IF(OR(G486=1,I486=1),0,IF(E486=D493,R486,[1]DB!BG486)),[1]DB!BG486)</f>
        <v>9</v>
      </c>
      <c r="BH486" s="25">
        <f>IF(B6=13,IF(OR(G486=1,I486=1),0,IF(E486=D493,U486,[1]DB!BH486)),[1]DB!BH486)</f>
        <v>9</v>
      </c>
      <c r="BI486" s="25">
        <f>IF(B6=13,IF(OR(G486=1,I486=1),0,IF(E486=D493,X486,[1]DB!BI486)),[1]DB!BI486)</f>
        <v>1</v>
      </c>
      <c r="BJ486" s="25">
        <f>IF(B6=13,IF(OR(G486=1,I486=1),0,IF(E486=D493,AD486,[1]DB!BJ486)),[1]DB!BJ486)</f>
        <v>0</v>
      </c>
      <c r="BK486" s="25">
        <f>IF(B6=13,IF(OR(G486=1,I486=1),0,IF(E486=D494,R486,[1]DB!BK486)),[1]DB!BK486)</f>
        <v>6</v>
      </c>
      <c r="BL486" s="25">
        <f>IF(B6=13,IF(OR(G486=1,I486=1),0,IF(E486=D494,U486,[1]DB!BL486)),[1]DB!BL486)</f>
        <v>6</v>
      </c>
      <c r="BM486" s="25">
        <f>IF(B6=13,IF(OR(G486=1,I486=1),0,IF(E486=D494,X486,[1]DB!BM486)),[1]DB!BM486)</f>
        <v>1</v>
      </c>
      <c r="BN486" s="25">
        <f>IF(B6=13,IF(OR(G486=1,I486=1),0,IF(E486=D494,AD486,[1]DB!BN486)),[1]DB!BN486)</f>
        <v>0</v>
      </c>
      <c r="BO486" s="25">
        <f>IF(B6=13,IF(OR(G486=1,I486=1),0,IF(E486=D495,R486,[1]DB!BO486)),[1]DB!BO486)</f>
        <v>7</v>
      </c>
      <c r="BP486" s="25">
        <f>IF(B6=13,IF(OR(G486=1,I486=1),0,IF(E486=D495,U486,[1]DB!BP486)),[1]DB!BP486)</f>
        <v>8</v>
      </c>
      <c r="BQ486" s="25">
        <f>IF(B6=13,IF(OR(G486=1,I486=1),0,IF(E486=D495,X486,[1]DB!BQ486)),[1]DB!BQ486)</f>
        <v>0</v>
      </c>
      <c r="BR486" s="25">
        <f>IF(B6=13,IF(OR(G486=1,I486=1),0,IF(E486=D495,AD486,[1]DB!BR486)),[1]DB!BR486)</f>
        <v>-1</v>
      </c>
      <c r="BS486" s="25">
        <f>IF(B6=13,IF(OR(G486=1,I486=1),0,IF(E486=D496,R486,[1]DB!BS486)),[1]DB!BS486)</f>
        <v>7</v>
      </c>
      <c r="BT486" s="25">
        <f>IF(B6=13,IF(OR(G486=1,I486=1),0,IF(E486=D496,U486,[1]DB!BT486)),[1]DB!BT486)</f>
        <v>6</v>
      </c>
      <c r="BU486" s="25">
        <f>IF(B6=13,IF(OR(G486=1,I486=1),0,IF(E486=D496,X486,[1]DB!BU486)),[1]DB!BU486)</f>
        <v>3</v>
      </c>
      <c r="BV486" s="25">
        <f>IF(B6=13,IF(OR(G486=1,I486=1),0,IF(E486=D496,AD486,[1]DB!BV486)),[1]DB!BV486)</f>
        <v>1</v>
      </c>
      <c r="BW486" s="25">
        <f>IF(B6=13,IF(OR(G486=1,I486=1),0,IF(E486=D497,R486,[1]DB!BW486)),[1]DB!BW486)</f>
        <v>8</v>
      </c>
      <c r="BX486" s="25">
        <f>IF(B6=13,IF(OR(G486=1,I486=1),0,IF(E486=D497,U486,[1]DB!BX486)),[1]DB!BX486)</f>
        <v>6</v>
      </c>
      <c r="BY486" s="25">
        <f>IF(B6=13,IF(OR(G486=1,I486=1),0,IF(E486=D497,X486,[1]DB!BY486)),[1]DB!BY486)</f>
        <v>3</v>
      </c>
      <c r="BZ486" s="25">
        <f>IF(B6=13,IF(OR(G486=1,I486=1),0,IF(E486=D497,AD486,[1]DB!BZ486)),[1]DB!BZ486)</f>
        <v>1</v>
      </c>
      <c r="CA486" s="25">
        <f>(RANK(Y486,Y486:Y497,1)*169)+(RANK(S486,S486:S497,1)*13)+RANK(V486,V486:V497,0)</f>
        <v>1290</v>
      </c>
      <c r="CB486" s="25">
        <f>RANK(CA486,CA486:CA497,1)</f>
        <v>8</v>
      </c>
      <c r="CC486" s="25">
        <f>IF(CB486=CB486,AE486,0)+IF(CB486=CB487,AI486,0)+IF(CB486=CB488,AM486,0)+IF(CB486=CB489,AQ486,0)+IF(CB486=CB490,AU486,0)+IF(CB486=CB491,AY486,0)+IF(CB486=CB492,BC486,0)+IF(CB486=CB493,BG486,0)+IF(CB486=CB494,BK486,0)+IF(CB486=CB495,BO486,0)+IF(CB486=CB496,BS486,0)+IF(CB486=CB497,BW486,0)</f>
        <v>0</v>
      </c>
      <c r="CD486" s="25">
        <f>IF(CB486=CB486,AF486,0)+IF(CB486=CB487,AJ486,0)+IF(CB486=CB488,AN486,0)+IF(CB486=CB489,AR486,0)+IF(CB486=CB490,AV486,0)+IF(CB486=CB491,AZ486,0)+IF(CB486=CB492,BD486,0)+IF(CB486=CB493,BH486,0)+IF(CB486=CB494,BL486,0)+IF(CB486=CB495,BP486,0)+IF(CB486=CB496,BT486,0)+IF(CB486=CB497,BX486,0)</f>
        <v>0</v>
      </c>
      <c r="CE486" s="25">
        <f>IF(CB486=CB486,AG486,0)+IF(CB486=CB487,AK486,0)+IF(CB486=CB488,AO486,0)+IF(CB486=CB489,AS486,0)+IF(CB486=CB490,AW486,0)+IF(CB486=CB491,BA486,0)+IF(CB486=CB492,BE486,0)+IF(CB486=CB493,BI486,0)+IF(CB486=CB494,BM486,0)+IF(CB486=CB495,BQ486,0)+IF(CB486=CB496,BU486,0)+IF(CB486=CB497,BY486,0)</f>
        <v>0</v>
      </c>
      <c r="CF486" s="25">
        <f>(RANK(CE486,CE486:CE497,1)*169)+(RANK(CC486,CC486:CC497,1)*13)+RANK(CD486,CD486:CD497,0)</f>
        <v>183</v>
      </c>
      <c r="CG486" s="25">
        <f>CB486+(RANK(CF486,CF486:CF497,1)*0.01)</f>
        <v>8.01</v>
      </c>
      <c r="CH486" s="25">
        <f>IF(COUNTIF(CG486:CG497,CG486)=2,IF(CG486=CG486,1,0)+IF(CG486=CG487,2,0)+IF(CG486=CG488,3,0)+IF(CG486=CG489,4,0)+IF(CG486=CG490,5,0)+IF(CG486=CG491,6,0)+IF(CG486=CG492,7,0)+IF(CG486=CG493,8,0)+IF(CG486=CG494,9,0)+IF(CG486=CG495,10,0)+IF(CG486=CG496,11,0)+IF(CG486=CG497,12,0)-1,0)</f>
        <v>0</v>
      </c>
      <c r="CI486" s="25">
        <f>IF(CH486=1,AH486,0)+IF(CH486=2,AL486,0)+IF(CH486=3,AP486,0)+IF(CH486=4,AT486,0)+IF(CH486=5,AX486,0)+IF(CH486=6,BB486,0)+IF(CH486=7,BF486,0)+IF(CH486=8,BJ486,0)+IF(CH486=9,BN486,0)+IF(CH486=10,BR486,0)+IF(CH486=11,BV486,0)+IF(CH486=12,BZ486,0)</f>
        <v>0</v>
      </c>
      <c r="CJ486" s="25">
        <f>IF(CI486=1,CB486+0.01,IF(CI486=-1,CB486,CG486))</f>
        <v>8.01</v>
      </c>
      <c r="CK486" s="25">
        <f>(RANK(CJ486,CJ486:CJ497,1)*17850625)+(RANK(K486,K486:K497,0)*274625)+(RANK(M486,M486:M497,0)*4225)+(RANK(AC486,AC486:AC497,1)*65)+RANK(C486,C486:C497,0)</f>
        <v>143088216</v>
      </c>
      <c r="CL486" s="25">
        <f>RANK(CK486,CK486:CK497,0)</f>
        <v>5</v>
      </c>
    </row>
    <row r="487" spans="1:90" x14ac:dyDescent="0.15">
      <c r="A487" s="25" t="str">
        <f>[1]DB!A487</f>
        <v>Frydkær</v>
      </c>
      <c r="B487" s="25" t="str">
        <f>[1]DB!B487</f>
        <v>Frydkær (15)</v>
      </c>
      <c r="C487" s="25">
        <f>[1]DB!C487</f>
        <v>13</v>
      </c>
      <c r="D487" s="25">
        <f t="shared" ref="D487:D497" si="92">D474</f>
        <v>11</v>
      </c>
      <c r="E487" s="25">
        <f>IF(EVEN(D487)=D487,D487-1,D487+1)</f>
        <v>12</v>
      </c>
      <c r="F487" s="25">
        <f>[1]DB!G487</f>
        <v>0</v>
      </c>
      <c r="G487" s="25">
        <f>IF(B6=13,DGET(A11:K75,"Dis E",O542:O543),F487)</f>
        <v>0</v>
      </c>
      <c r="H487" s="25">
        <f>[1]DB!I487</f>
        <v>0</v>
      </c>
      <c r="I487" s="25">
        <f>IF(B6=13,DGET(A11:K75,"Udm E",O542:O543),H487)</f>
        <v>0</v>
      </c>
      <c r="J487" s="25">
        <f>[1]DB!K487</f>
        <v>0</v>
      </c>
      <c r="K487" s="25">
        <f>IF(B6=13,DGET(A11:K75,"MR E",O542:O543),J487)</f>
        <v>0</v>
      </c>
      <c r="L487" s="25">
        <f>[1]DB!M487</f>
        <v>1</v>
      </c>
      <c r="M487" s="25">
        <f>IF(B6=13,DGET(A11:K75,"Res E",O542:O543),L487)</f>
        <v>1</v>
      </c>
      <c r="N487" s="25">
        <f>[1]DB!O487</f>
        <v>9</v>
      </c>
      <c r="O487" s="25">
        <f>IF(B6=13,IF(AND(G487=0,I487=0),N487+1,0),N487)</f>
        <v>10</v>
      </c>
      <c r="P487" s="25">
        <f>[1]DB!S487</f>
        <v>67</v>
      </c>
      <c r="Q487" s="25">
        <f>IF(A487="",0,DGET(A11:AF75,"Total",O542:O543))</f>
        <v>6</v>
      </c>
      <c r="R487" s="25">
        <f>IF(A487="",0,DGET(A11:AF75,"ES N",O542:O543))</f>
        <v>6</v>
      </c>
      <c r="S487" s="25">
        <f>IF(B6=13,IF(OR(G487=1,I487=1),0,P487+R487),P487)</f>
        <v>73</v>
      </c>
      <c r="T487" s="25">
        <f>[1]DB!V487</f>
        <v>63</v>
      </c>
      <c r="U487" s="25">
        <f>IF(A487="",0,DGET(A485:Q497,"Total N",O546:O547))</f>
        <v>4</v>
      </c>
      <c r="V487" s="25">
        <f>IF(B6=13,IF(OR(G487=1,I487=1),0,T487+U487),T487)</f>
        <v>67</v>
      </c>
      <c r="W487" s="25">
        <f>[1]DB!Y487</f>
        <v>13</v>
      </c>
      <c r="X487" s="25">
        <f t="shared" ref="X487:X497" si="93">IF(OR(G487=1,I487=1,J487&lt;&gt;K487),0,IF(R487&gt;U487,3,IF(R487=U487,1,0)))</f>
        <v>3</v>
      </c>
      <c r="Y487" s="25">
        <f>IF(B6=13,IF(OR(G487=1,I487=1),0,W487+X487),W487)</f>
        <v>16</v>
      </c>
      <c r="Z487" s="25">
        <f>[1]DB!AC487</f>
        <v>6</v>
      </c>
      <c r="AA487" s="25">
        <f>IF(A487="",0,DGET(A11:AF75,"BU Pl.",O542:O543))</f>
        <v>52</v>
      </c>
      <c r="AB487" s="25">
        <f t="shared" ref="AB487:AB497" si="94">(AA487*65)+Z487</f>
        <v>3386</v>
      </c>
      <c r="AC487" s="25">
        <f>IF(B6=13,RANK(AB487,AB486:AB497,1),Z487)</f>
        <v>11</v>
      </c>
      <c r="AD487" s="25">
        <f>IF(B6=13,IF(AA487&gt;DGET(A485:AC497,"BU N",O546:O547),1,IF(AA487=DGET(A485:AC497,"BU N",O546:O547),0,-1)),0)</f>
        <v>1</v>
      </c>
      <c r="AE487" s="25">
        <f>IF(B6=13,IF(OR(G487=1,I487=1),0,IF(E487=D486,R487,[1]DB!AE487)),[1]DB!AE487)</f>
        <v>6</v>
      </c>
      <c r="AF487" s="25">
        <f>IF(B6=13,IF(OR(G487=1,I487=1),0,IF(E487=D486,U487,[1]DB!AF487)),[1]DB!AF487)</f>
        <v>6</v>
      </c>
      <c r="AG487" s="25">
        <f>IF(B6=13,IF(OR(G487=1,I487=1),0,IF(E487=D486,X487,[1]DB!AG487)),[1]DB!AG487)</f>
        <v>1</v>
      </c>
      <c r="AH487" s="25">
        <f>IF(B6=13,IF(OR(G487=1,I487=1),0,IF(E487=D486,AD487,[1]DB!AH487)),[1]DB!AH487)</f>
        <v>1</v>
      </c>
      <c r="AI487" s="25">
        <f>IF(B6=13,IF(OR(G487=1,I487=1),0,IF(E487=D487,R487,[1]DB!AI487)),[1]DB!AI487)</f>
        <v>0</v>
      </c>
      <c r="AJ487" s="25">
        <f>IF(B6=13,IF(OR(G487=1,I487=1),0,IF(E487=D487,U487,[1]DB!AJ487)),[1]DB!AJ487)</f>
        <v>0</v>
      </c>
      <c r="AK487" s="25">
        <f>IF(B6=13,IF(OR(G487=1,I487=1),0,IF(E487=D487,X487,[1]DB!AK487)),[1]DB!AK487)</f>
        <v>0</v>
      </c>
      <c r="AL487" s="25">
        <f>IF(B6=13,IF(OR(G487=1,I487=1),0,IF(E487=D487,AD487,[1]DB!AL487)),[1]DB!AL487)</f>
        <v>0</v>
      </c>
      <c r="AM487" s="25">
        <f>IF(B6=13,IF(OR(G487=1,I487=1),0,IF(E487=D488,R487,[1]DB!AM487)),[1]DB!AM487)</f>
        <v>7</v>
      </c>
      <c r="AN487" s="25">
        <f>IF(B6=13,IF(OR(G487=1,I487=1),0,IF(E487=D488,U487,[1]DB!AN487)),[1]DB!AN487)</f>
        <v>7</v>
      </c>
      <c r="AO487" s="25">
        <f>IF(B6=13,IF(OR(G487=1,I487=1),0,IF(E487=D488,X487,[1]DB!AO487)),[1]DB!AO487)</f>
        <v>1</v>
      </c>
      <c r="AP487" s="25">
        <f>IF(B6=13,IF(OR(G487=1,I487=1),0,IF(E487=D488,AD487,[1]DB!AP487)),[1]DB!AP487)</f>
        <v>-1</v>
      </c>
      <c r="AQ487" s="25">
        <f>IF(B6=13,IF(OR(G487=1,I487=1),0,IF(E487=D489,R487,[1]DB!AQ487)),[1]DB!AQ487)</f>
        <v>6</v>
      </c>
      <c r="AR487" s="25">
        <f>IF(B6=13,IF(OR(G487=1,I487=1),0,IF(E487=D489,U487,[1]DB!AR487)),[1]DB!AR487)</f>
        <v>4</v>
      </c>
      <c r="AS487" s="25">
        <f>IF(B6=13,IF(OR(G487=1,I487=1),0,IF(E487=D489,X487,[1]DB!AS487)),[1]DB!AS487)</f>
        <v>3</v>
      </c>
      <c r="AT487" s="25">
        <f>IF(B6=13,IF(OR(G487=1,I487=1),0,IF(E487=D489,AD487,[1]DB!AT487)),[1]DB!AT487)</f>
        <v>1</v>
      </c>
      <c r="AU487" s="25">
        <f>IF(B6=13,IF(OR(G487=1,I487=1),0,IF(E487=D490,R487,[1]DB!AU487)),[1]DB!AU487)</f>
        <v>8</v>
      </c>
      <c r="AV487" s="25">
        <f>IF(B6=13,IF(OR(G487=1,I487=1),0,IF(E487=D490,U487,[1]DB!AV487)),[1]DB!AV487)</f>
        <v>4</v>
      </c>
      <c r="AW487" s="25">
        <f>IF(B6=13,IF(OR(G487=1,I487=1),0,IF(E487=D490,X487,[1]DB!AW487)),[1]DB!AW487)</f>
        <v>3</v>
      </c>
      <c r="AX487" s="25">
        <f>IF(B6=13,IF(OR(G487=1,I487=1),0,IF(E487=D490,AD487,[1]DB!AX487)),[1]DB!AX487)</f>
        <v>1</v>
      </c>
      <c r="AY487" s="25">
        <f>IF(B6=13,IF(OR(G487=1,I487=1),0,IF(E487=D491,R487,[1]DB!AY487)),[1]DB!AY487)</f>
        <v>8</v>
      </c>
      <c r="AZ487" s="25">
        <f>IF(B6=13,IF(OR(G487=1,I487=1),0,IF(E487=D491,U487,[1]DB!AZ487)),[1]DB!AZ487)</f>
        <v>8</v>
      </c>
      <c r="BA487" s="25">
        <f>IF(B6=13,IF(OR(G487=1,I487=1),0,IF(E487=D491,X487,[1]DB!BA487)),[1]DB!BA487)</f>
        <v>1</v>
      </c>
      <c r="BB487" s="25">
        <f>IF(B6=13,IF(OR(G487=1,I487=1),0,IF(E487=D491,AD487,[1]DB!BB487)),[1]DB!BB487)</f>
        <v>-1</v>
      </c>
      <c r="BC487" s="25">
        <f>IF(B6=13,IF(OR(G487=1,I487=1),0,IF(E487=D492,R487,[1]DB!BC487)),[1]DB!BC487)</f>
        <v>8</v>
      </c>
      <c r="BD487" s="25">
        <f>IF(B6=13,IF(OR(G487=1,I487=1),0,IF(E487=D492,U487,[1]DB!BD487)),[1]DB!BD487)</f>
        <v>8</v>
      </c>
      <c r="BE487" s="25">
        <f>IF(B6=13,IF(OR(G487=1,I487=1),0,IF(E487=D492,X487,[1]DB!BE487)),[1]DB!BE487)</f>
        <v>1</v>
      </c>
      <c r="BF487" s="25">
        <f>IF(B6=13,IF(OR(G487=1,I487=1),0,IF(E487=D492,AD487,[1]DB!BF487)),[1]DB!BF487)</f>
        <v>0</v>
      </c>
      <c r="BG487" s="25">
        <f>IF(B6=13,IF(OR(G487=1,I487=1),0,IF(E487=D493,R487,[1]DB!BG487)),[1]DB!BG487)</f>
        <v>7</v>
      </c>
      <c r="BH487" s="25">
        <f>IF(B6=13,IF(OR(G487=1,I487=1),0,IF(E487=D493,U487,[1]DB!BH487)),[1]DB!BH487)</f>
        <v>9</v>
      </c>
      <c r="BI487" s="25">
        <f>IF(B6=13,IF(OR(G487=1,I487=1),0,IF(E487=D493,X487,[1]DB!BI487)),[1]DB!BI487)</f>
        <v>0</v>
      </c>
      <c r="BJ487" s="25">
        <f>IF(B6=13,IF(OR(G487=1,I487=1),0,IF(E487=D493,AD487,[1]DB!BJ487)),[1]DB!BJ487)</f>
        <v>-1</v>
      </c>
      <c r="BK487" s="25">
        <f>IF(B6=13,IF(OR(G487=1,I487=1),0,IF(E487=D494,R487,[1]DB!BK487)),[1]DB!BK487)</f>
        <v>8</v>
      </c>
      <c r="BL487" s="25">
        <f>IF(B6=13,IF(OR(G487=1,I487=1),0,IF(E487=D494,U487,[1]DB!BL487)),[1]DB!BL487)</f>
        <v>9</v>
      </c>
      <c r="BM487" s="25">
        <f>IF(B6=13,IF(OR(G487=1,I487=1),0,IF(E487=D494,X487,[1]DB!BM487)),[1]DB!BM487)</f>
        <v>0</v>
      </c>
      <c r="BN487" s="25">
        <f>IF(B6=13,IF(OR(G487=1,I487=1),0,IF(E487=D494,AD487,[1]DB!BN487)),[1]DB!BN487)</f>
        <v>-1</v>
      </c>
      <c r="BO487" s="25">
        <f>IF(B6=13,IF(OR(G487=1,I487=1),0,IF(E487=D495,R487,[1]DB!BO487)),[1]DB!BO487)</f>
        <v>8</v>
      </c>
      <c r="BP487" s="25">
        <f>IF(B6=13,IF(OR(G487=1,I487=1),0,IF(E487=D495,U487,[1]DB!BP487)),[1]DB!BP487)</f>
        <v>6</v>
      </c>
      <c r="BQ487" s="25">
        <f>IF(B6=13,IF(OR(G487=1,I487=1),0,IF(E487=D495,X487,[1]DB!BQ487)),[1]DB!BQ487)</f>
        <v>3</v>
      </c>
      <c r="BR487" s="25">
        <f>IF(B6=13,IF(OR(G487=1,I487=1),0,IF(E487=D495,AD487,[1]DB!BR487)),[1]DB!BR487)</f>
        <v>1</v>
      </c>
      <c r="BS487" s="25">
        <f>IF(B6=13,IF(OR(G487=1,I487=1),0,IF(E487=D496,R487,[1]DB!BS487)),[1]DB!BS487)</f>
        <v>0</v>
      </c>
      <c r="BT487" s="25">
        <f>IF(B6=13,IF(OR(G487=1,I487=1),0,IF(E487=D496,U487,[1]DB!BT487)),[1]DB!BT487)</f>
        <v>0</v>
      </c>
      <c r="BU487" s="25">
        <f>IF(B6=13,IF(OR(G487=1,I487=1),0,IF(E487=D496,X487,[1]DB!BU487)),[1]DB!BU487)</f>
        <v>0</v>
      </c>
      <c r="BV487" s="25">
        <f>IF(B6=13,IF(OR(G487=1,I487=1),0,IF(E487=D496,AD487,[1]DB!BV487)),[1]DB!BV487)</f>
        <v>0</v>
      </c>
      <c r="BW487" s="25">
        <f>IF(B6=13,IF(OR(G487=1,I487=1),0,IF(E487=D497,R487,[1]DB!BW487)),[1]DB!BW487)</f>
        <v>7</v>
      </c>
      <c r="BX487" s="25">
        <f>IF(B6=13,IF(OR(G487=1,I487=1),0,IF(E487=D497,U487,[1]DB!BX487)),[1]DB!BX487)</f>
        <v>6</v>
      </c>
      <c r="BY487" s="25">
        <f>IF(B6=13,IF(OR(G487=1,I487=1),0,IF(E487=D497,X487,[1]DB!BY487)),[1]DB!BY487)</f>
        <v>3</v>
      </c>
      <c r="BZ487" s="25">
        <f>IF(B6=13,IF(OR(G487=1,I487=1),0,IF(E487=D497,AD487,[1]DB!BZ487)),[1]DB!BZ487)</f>
        <v>1</v>
      </c>
      <c r="CA487" s="25">
        <f>(RANK(Y487,Y486:Y497,1)*169)+(RANK(S487,S486:S497,1)*13)+RANK(V487,V486:V497,0)</f>
        <v>1342</v>
      </c>
      <c r="CB487" s="25">
        <f>RANK(CA487,CA486:CA497,1)</f>
        <v>9</v>
      </c>
      <c r="CC487" s="25">
        <f>IF(CB487=CB486,AE487,0)+IF(CB487=CB487,AI487,0)+IF(CB487=CB488,AM487,0)+IF(CB487=CB489,AQ487,0)+IF(CB487=CB490,AU487,0)+IF(CB487=CB491,AY487,0)+IF(CB487=CB492,BC487,0)+IF(CB487=CB493,BG487,0)+IF(CB487=CB494,BK487,0)+IF(CB487=CB495,BO487,0)+IF(CB487=CB496,BS487,0)+IF(CB487=CB497,BW487,0)</f>
        <v>0</v>
      </c>
      <c r="CD487" s="25">
        <f>IF(CB487=CB486,AF487,0)+IF(CB487=CB487,AJ487,0)+IF(CB487=CB488,AN487,0)+IF(CB487=CB489,AR487,0)+IF(CB487=CB490,AV487,0)+IF(CB487=CB491,AZ487,0)+IF(CB487=CB492,BD487,0)+IF(CB487=CB493,BH487,0)+IF(CB487=CB494,BL487,0)+IF(CB487=CB495,BP487,0)+IF(CB487=CB496,BT487,0)+IF(CB487=CB497,BX487,0)</f>
        <v>0</v>
      </c>
      <c r="CE487" s="25">
        <f>IF(CB487=CB486,AG487,0)+IF(CB487=CB487,AK487,0)+IF(CB487=CB488,AO487,0)+IF(CB487=CB489,AS487,0)+IF(CB487=CB490,AW487,0)+IF(CB487=CB491,BA487,0)+IF(CB487=CB492,BE487,0)+IF(CB487=CB493,BI487,0)+IF(CB487=CB494,BM487,0)+IF(CB487=CB495,BQ487,0)+IF(CB487=CB496,BU487,0)+IF(CB487=CB497,BY487,0)</f>
        <v>0</v>
      </c>
      <c r="CF487" s="25">
        <f>(RANK(CE487,CE486:CE497,1)*169)+(RANK(CC487,CC486:CC497,1)*13)+RANK(CD487,CD486:CD497,0)</f>
        <v>183</v>
      </c>
      <c r="CG487" s="25">
        <f>CB487+(RANK(CF487,CF486:CF497,1)*0.01)</f>
        <v>9.01</v>
      </c>
      <c r="CH487" s="25">
        <f>IF(COUNTIF(CG486:CG497,CG487)=2,IF(CG487=CG486,1,0)+IF(CG487=CG487,2,0)+IF(CG487=CG488,3,0)+IF(CG487=CG489,4,0)+IF(CG487=CG490,5,0)+IF(CG487=CG491,6,0)+IF(CG487=CG492,7,0)+IF(CG487=CG493,8,0)+IF(CG487=CG494,9,0)+IF(CG487=CG495,10,0)+IF(CG487=CG496,11,0)+IF(CG487=CG497,12,0)-2,0)</f>
        <v>0</v>
      </c>
      <c r="CI487" s="25">
        <f t="shared" ref="CI487:CI497" si="95">IF(CH487=1,AH487,0)+IF(CH487=2,AL487,0)+IF(CH487=3,AP487,0)+IF(CH487=4,AT487,0)+IF(CH487=5,AX487,0)+IF(CH487=6,BB487,0)+IF(CH487=7,BF487,0)+IF(CH487=8,BJ487,0)+IF(CH487=9,BN487,0)+IF(CH487=10,BR487,0)+IF(CH487=11,BV487,0)+IF(CH487=12,BZ487,0)</f>
        <v>0</v>
      </c>
      <c r="CJ487" s="25">
        <f t="shared" ref="CJ487:CJ497" si="96">IF(CI487=1,CB487+0.01,IF(CI487=-1,CB487,CG487))</f>
        <v>9.01</v>
      </c>
      <c r="CK487" s="25">
        <f>(RANK(CJ487,CJ486:CJ497,1)*17850625)+(RANK(K487,K486:K497,0)*274625)+(RANK(M487,M486:M497,0)*4225)+(RANK(AC487,AC486:AC497,1)*65)+RANK(C487,C486:C497,0)</f>
        <v>160935198</v>
      </c>
      <c r="CL487" s="25">
        <f>RANK(CK487,CK486:CK497,0)</f>
        <v>4</v>
      </c>
    </row>
    <row r="488" spans="1:90" x14ac:dyDescent="0.15">
      <c r="A488" s="25" t="str">
        <f>[1]DB!A488</f>
        <v>Livpool</v>
      </c>
      <c r="B488" s="25" t="str">
        <f>[1]DB!B488</f>
        <v>Livpool (15)</v>
      </c>
      <c r="C488" s="25">
        <f>[1]DB!C488</f>
        <v>28</v>
      </c>
      <c r="D488" s="25">
        <f t="shared" si="92"/>
        <v>3</v>
      </c>
      <c r="E488" s="25">
        <f t="shared" ref="E488:E497" si="97">IF(EVEN(D488)=D488,D488-1,D488+1)</f>
        <v>4</v>
      </c>
      <c r="F488" s="25">
        <f>[1]DB!G488</f>
        <v>0</v>
      </c>
      <c r="G488" s="25">
        <f>IF(B6=13,DGET(A11:K75,"Dis E",P542:P543),F488)</f>
        <v>0</v>
      </c>
      <c r="H488" s="25">
        <f>[1]DB!I488</f>
        <v>0</v>
      </c>
      <c r="I488" s="25">
        <f>IF(B6=13,DGET(A11:K75,"Udm E",P542:P543),H488)</f>
        <v>0</v>
      </c>
      <c r="J488" s="25">
        <f>[1]DB!K488</f>
        <v>0</v>
      </c>
      <c r="K488" s="25">
        <f>IF(B6=13,DGET(A11:K75,"MR E",P542:P543),J488)</f>
        <v>0</v>
      </c>
      <c r="L488" s="25">
        <f>[1]DB!M488</f>
        <v>0</v>
      </c>
      <c r="M488" s="25">
        <f>IF(B6=13,DGET(A11:K75,"Res E",P542:P543),L488)</f>
        <v>0</v>
      </c>
      <c r="N488" s="25">
        <f>[1]DB!O488</f>
        <v>9</v>
      </c>
      <c r="O488" s="25">
        <f>IF(B6=13,IF(AND(G488=0,I488=0),N488+1,0),N488)</f>
        <v>10</v>
      </c>
      <c r="P488" s="25">
        <f>[1]DB!S488</f>
        <v>60</v>
      </c>
      <c r="Q488" s="25">
        <f>IF(A488="",0,DGET(A11:AF75,"Total",P542:P543))</f>
        <v>5</v>
      </c>
      <c r="R488" s="25">
        <f>IF(A488="",0,DGET(A11:AF75,"ES N",P542:P543))</f>
        <v>5</v>
      </c>
      <c r="S488" s="25">
        <f>IF(B6=13,IF(OR(G488=1,I488=1),0,P488+R488),P488)</f>
        <v>65</v>
      </c>
      <c r="T488" s="25">
        <f>[1]DB!V488</f>
        <v>62</v>
      </c>
      <c r="U488" s="25">
        <f>IF(A488="",0,DGET(A485:Q497,"Total N",P546:P547))</f>
        <v>5</v>
      </c>
      <c r="V488" s="25">
        <f>IF(B6=13,IF(OR(G488=1,I488=1),0,T488+U488),T488)</f>
        <v>67</v>
      </c>
      <c r="W488" s="25">
        <f>[1]DB!Y488</f>
        <v>6</v>
      </c>
      <c r="X488" s="25">
        <f t="shared" si="93"/>
        <v>1</v>
      </c>
      <c r="Y488" s="25">
        <f>IF(B6=13,IF(OR(G488=1,I488=1),0,W488+X488),W488)</f>
        <v>7</v>
      </c>
      <c r="Z488" s="25">
        <f>[1]DB!AC488</f>
        <v>1</v>
      </c>
      <c r="AA488" s="25">
        <f>IF(A488="",0,DGET(A11:AF75,"BU Pl.",P542:P543))</f>
        <v>29</v>
      </c>
      <c r="AB488" s="25">
        <f t="shared" si="94"/>
        <v>1886</v>
      </c>
      <c r="AC488" s="25">
        <f>IF(B6=13,RANK(AB488,AB486:AB497,1),Z488)</f>
        <v>6</v>
      </c>
      <c r="AD488" s="25">
        <f>IF(B6=13,IF(AA488&gt;DGET(A485:AC497,"BU N",P546:P547),1,IF(AA488=DGET(A485:AC497,"BU N",P546:P547),0,-1)),0)</f>
        <v>-1</v>
      </c>
      <c r="AE488" s="25">
        <f>IF(B6=13,IF(OR(G488=1,I488=1),0,IF(E488=D486,R488,[1]DB!AE488)),[1]DB!AE488)</f>
        <v>6</v>
      </c>
      <c r="AF488" s="25">
        <f>IF(B6=13,IF(OR(G488=1,I488=1),0,IF(E488=D486,U488,[1]DB!AF488)),[1]DB!AF488)</f>
        <v>7</v>
      </c>
      <c r="AG488" s="25">
        <f>IF(B6=13,IF(OR(G488=1,I488=1),0,IF(E488=D486,X488,[1]DB!AG488)),[1]DB!AG488)</f>
        <v>0</v>
      </c>
      <c r="AH488" s="25">
        <f>IF(B6=13,IF(OR(G488=1,I488=1),0,IF(E488=D486,AD488,[1]DB!AH488)),[1]DB!AH488)</f>
        <v>-1</v>
      </c>
      <c r="AI488" s="25">
        <f>IF(B6=13,IF(OR(G488=1,I488=1),0,IF(E488=D487,R488,[1]DB!AI488)),[1]DB!AI488)</f>
        <v>7</v>
      </c>
      <c r="AJ488" s="25">
        <f>IF(B6=13,IF(OR(G488=1,I488=1),0,IF(E488=D487,U488,[1]DB!AJ488)),[1]DB!AJ488)</f>
        <v>7</v>
      </c>
      <c r="AK488" s="25">
        <f>IF(B6=13,IF(OR(G488=1,I488=1),0,IF(E488=D487,X488,[1]DB!AK488)),[1]DB!AK488)</f>
        <v>1</v>
      </c>
      <c r="AL488" s="25">
        <f>IF(B6=13,IF(OR(G488=1,I488=1),0,IF(E488=D487,AD488,[1]DB!AL488)),[1]DB!AL488)</f>
        <v>1</v>
      </c>
      <c r="AM488" s="25">
        <f>IF(B6=13,IF(OR(G488=1,I488=1),0,IF(E488=D488,R488,[1]DB!AM488)),[1]DB!AM488)</f>
        <v>0</v>
      </c>
      <c r="AN488" s="25">
        <f>IF(B6=13,IF(OR(G488=1,I488=1),0,IF(E488=D488,U488,[1]DB!AN488)),[1]DB!AN488)</f>
        <v>0</v>
      </c>
      <c r="AO488" s="25">
        <f>IF(B6=13,IF(OR(G488=1,I488=1),0,IF(E488=D488,X488,[1]DB!AO488)),[1]DB!AO488)</f>
        <v>0</v>
      </c>
      <c r="AP488" s="25">
        <f>IF(B6=13,IF(OR(G488=1,I488=1),0,IF(E488=D488,AD488,[1]DB!AP488)),[1]DB!AP488)</f>
        <v>0</v>
      </c>
      <c r="AQ488" s="25">
        <f>IF(B6=13,IF(OR(G488=1,I488=1),0,IF(E488=D489,R488,[1]DB!AQ488)),[1]DB!AQ488)</f>
        <v>5</v>
      </c>
      <c r="AR488" s="25">
        <f>IF(B6=13,IF(OR(G488=1,I488=1),0,IF(E488=D489,U488,[1]DB!AR488)),[1]DB!AR488)</f>
        <v>5</v>
      </c>
      <c r="AS488" s="25">
        <f>IF(B6=13,IF(OR(G488=1,I488=1),0,IF(E488=D489,X488,[1]DB!AS488)),[1]DB!AS488)</f>
        <v>1</v>
      </c>
      <c r="AT488" s="25">
        <f>IF(B6=13,IF(OR(G488=1,I488=1),0,IF(E488=D489,AD488,[1]DB!AT488)),[1]DB!AT488)</f>
        <v>-1</v>
      </c>
      <c r="AU488" s="25">
        <f>IF(B6=13,IF(OR(G488=1,I488=1),0,IF(E488=D490,R488,[1]DB!AU488)),[1]DB!AU488)</f>
        <v>8</v>
      </c>
      <c r="AV488" s="25">
        <f>IF(B6=13,IF(OR(G488=1,I488=1),0,IF(E488=D490,U488,[1]DB!AV488)),[1]DB!AV488)</f>
        <v>8</v>
      </c>
      <c r="AW488" s="25">
        <f>IF(B6=13,IF(OR(G488=1,I488=1),0,IF(E488=D490,X488,[1]DB!AW488)),[1]DB!AW488)</f>
        <v>1</v>
      </c>
      <c r="AX488" s="25">
        <f>IF(B6=13,IF(OR(G488=1,I488=1),0,IF(E488=D490,AD488,[1]DB!AX488)),[1]DB!AX488)</f>
        <v>0</v>
      </c>
      <c r="AY488" s="25">
        <f>IF(B6=13,IF(OR(G488=1,I488=1),0,IF(E488=D491,R488,[1]DB!AY488)),[1]DB!AY488)</f>
        <v>0</v>
      </c>
      <c r="AZ488" s="25">
        <f>IF(B6=13,IF(OR(G488=1,I488=1),0,IF(E488=D491,U488,[1]DB!AZ488)),[1]DB!AZ488)</f>
        <v>0</v>
      </c>
      <c r="BA488" s="25">
        <f>IF(B6=13,IF(OR(G488=1,I488=1),0,IF(E488=D491,X488,[1]DB!BA488)),[1]DB!BA488)</f>
        <v>0</v>
      </c>
      <c r="BB488" s="25">
        <f>IF(B6=13,IF(OR(G488=1,I488=1),0,IF(E488=D491,AD488,[1]DB!BB488)),[1]DB!BB488)</f>
        <v>0</v>
      </c>
      <c r="BC488" s="25">
        <f>IF(B6=13,IF(OR(G488=1,I488=1),0,IF(E488=D492,R488,[1]DB!BC488)),[1]DB!BC488)</f>
        <v>6</v>
      </c>
      <c r="BD488" s="25">
        <f>IF(B6=13,IF(OR(G488=1,I488=1),0,IF(E488=D492,U488,[1]DB!BD488)),[1]DB!BD488)</f>
        <v>7</v>
      </c>
      <c r="BE488" s="25">
        <f>IF(B6=13,IF(OR(G488=1,I488=1),0,IF(E488=D492,X488,[1]DB!BE488)),[1]DB!BE488)</f>
        <v>0</v>
      </c>
      <c r="BF488" s="25">
        <f>IF(B6=13,IF(OR(G488=1,I488=1),0,IF(E488=D492,AD488,[1]DB!BF488)),[1]DB!BF488)</f>
        <v>-1</v>
      </c>
      <c r="BG488" s="25">
        <f>IF(B6=13,IF(OR(G488=1,I488=1),0,IF(E488=D493,R488,[1]DB!BG488)),[1]DB!BG488)</f>
        <v>5</v>
      </c>
      <c r="BH488" s="25">
        <f>IF(B6=13,IF(OR(G488=1,I488=1),0,IF(E488=D493,U488,[1]DB!BH488)),[1]DB!BH488)</f>
        <v>5</v>
      </c>
      <c r="BI488" s="25">
        <f>IF(B6=13,IF(OR(G488=1,I488=1),0,IF(E488=D493,X488,[1]DB!BI488)),[1]DB!BI488)</f>
        <v>1</v>
      </c>
      <c r="BJ488" s="25">
        <f>IF(B6=13,IF(OR(G488=1,I488=1),0,IF(E488=D493,AD488,[1]DB!BJ488)),[1]DB!BJ488)</f>
        <v>-1</v>
      </c>
      <c r="BK488" s="25">
        <f>IF(B6=13,IF(OR(G488=1,I488=1),0,IF(E488=D494,R488,[1]DB!BK488)),[1]DB!BK488)</f>
        <v>6</v>
      </c>
      <c r="BL488" s="25">
        <f>IF(B6=13,IF(OR(G488=1,I488=1),0,IF(E488=D494,U488,[1]DB!BL488)),[1]DB!BL488)</f>
        <v>7</v>
      </c>
      <c r="BM488" s="25">
        <f>IF(B6=13,IF(OR(G488=1,I488=1),0,IF(E488=D494,X488,[1]DB!BM488)),[1]DB!BM488)</f>
        <v>0</v>
      </c>
      <c r="BN488" s="25">
        <f>IF(B6=13,IF(OR(G488=1,I488=1),0,IF(E488=D494,AD488,[1]DB!BN488)),[1]DB!BN488)</f>
        <v>-1</v>
      </c>
      <c r="BO488" s="25">
        <f>IF(B6=13,IF(OR(G488=1,I488=1),0,IF(E488=D495,R488,[1]DB!BO488)),[1]DB!BO488)</f>
        <v>7</v>
      </c>
      <c r="BP488" s="25">
        <f>IF(B6=13,IF(OR(G488=1,I488=1),0,IF(E488=D495,U488,[1]DB!BP488)),[1]DB!BP488)</f>
        <v>8</v>
      </c>
      <c r="BQ488" s="25">
        <f>IF(B6=13,IF(OR(G488=1,I488=1),0,IF(E488=D495,X488,[1]DB!BQ488)),[1]DB!BQ488)</f>
        <v>0</v>
      </c>
      <c r="BR488" s="25">
        <f>IF(B6=13,IF(OR(G488=1,I488=1),0,IF(E488=D495,AD488,[1]DB!BR488)),[1]DB!BR488)</f>
        <v>-1</v>
      </c>
      <c r="BS488" s="25">
        <f>IF(B6=13,IF(OR(G488=1,I488=1),0,IF(E488=D496,R488,[1]DB!BS488)),[1]DB!BS488)</f>
        <v>8</v>
      </c>
      <c r="BT488" s="25">
        <f>IF(B6=13,IF(OR(G488=1,I488=1),0,IF(E488=D496,U488,[1]DB!BT488)),[1]DB!BT488)</f>
        <v>5</v>
      </c>
      <c r="BU488" s="25">
        <f>IF(B6=13,IF(OR(G488=1,I488=1),0,IF(E488=D496,X488,[1]DB!BU488)),[1]DB!BU488)</f>
        <v>3</v>
      </c>
      <c r="BV488" s="25">
        <f>IF(B6=13,IF(OR(G488=1,I488=1),0,IF(E488=D496,AD488,[1]DB!BV488)),[1]DB!BV488)</f>
        <v>1</v>
      </c>
      <c r="BW488" s="25">
        <f>IF(B6=13,IF(OR(G488=1,I488=1),0,IF(E488=D497,R488,[1]DB!BW488)),[1]DB!BW488)</f>
        <v>7</v>
      </c>
      <c r="BX488" s="25">
        <f>IF(B6=13,IF(OR(G488=1,I488=1),0,IF(E488=D497,U488,[1]DB!BX488)),[1]DB!BX488)</f>
        <v>8</v>
      </c>
      <c r="BY488" s="25">
        <f>IF(B6=13,IF(OR(G488=1,I488=1),0,IF(E488=D497,X488,[1]DB!BY488)),[1]DB!BY488)</f>
        <v>0</v>
      </c>
      <c r="BZ488" s="25">
        <f>IF(B6=13,IF(OR(G488=1,I488=1),0,IF(E488=D497,AD488,[1]DB!BZ488)),[1]DB!BZ488)</f>
        <v>-1</v>
      </c>
      <c r="CA488" s="25">
        <f>(RANK(Y488,Y486:Y497,1)*169)+(RANK(S488,S486:S497,1)*13)+RANK(V488,V486:V497,0)</f>
        <v>419</v>
      </c>
      <c r="CB488" s="25">
        <f>RANK(CA488,CA486:CA497,1)</f>
        <v>2</v>
      </c>
      <c r="CC488" s="25">
        <f>IF(CB488=CB486,AE488,0)+IF(CB488=CB487,AI488,0)+IF(CB488=CB488,AM488,0)+IF(CB488=CB489,AQ488,0)+IF(CB488=CB490,AU488,0)+IF(CB488=CB491,AY488,0)+IF(CB488=CB492,BC488,0)+IF(CB488=CB493,BG488,0)+IF(CB488=CB494,BK488,0)+IF(CB488=CB495,BO488,0)+IF(CB488=CB496,BS488,0)+IF(CB488=CB497,BW488,0)</f>
        <v>0</v>
      </c>
      <c r="CD488" s="25">
        <f>IF(CB488=CB486,AF488,0)+IF(CB488=CB487,AJ488,0)+IF(CB488=CB488,AN488,0)+IF(CB488=CB489,AR488,0)+IF(CB488=CB490,AV488,0)+IF(CB488=CB491,AZ488,0)+IF(CB488=CB492,BD488,0)+IF(CB488=CB493,BH488,0)+IF(CB488=CB494,BL488,0)+IF(CB488=CB495,BP488,0)+IF(CB488=CB496,BT488,0)+IF(CB488=CB497,BX488,0)</f>
        <v>0</v>
      </c>
      <c r="CE488" s="25">
        <f>IF(CB488=CB486,AG488,0)+IF(CB488=CB487,AK488,0)+IF(CB488=CB488,AO488,0)+IF(CB488=CB489,AS488,0)+IF(CB488=CB490,AW488,0)+IF(CB488=CB491,BA488,0)+IF(CB488=CB492,BE488,0)+IF(CB488=CB493,BI488,0)+IF(CB488=CB494,BM488,0)+IF(CB488=CB495,BQ488,0)+IF(CB488=CB496,BU488,0)+IF(CB488=CB497,BY488,0)</f>
        <v>0</v>
      </c>
      <c r="CF488" s="25">
        <f>(RANK(CE488,CE486:CE497,1)*169)+(RANK(CC488,CC486:CC497,1)*13)+RANK(CD488,CD486:CD497,0)</f>
        <v>183</v>
      </c>
      <c r="CG488" s="25">
        <f>CB488+(RANK(CF488,CF486:CF497,1)*0.01)</f>
        <v>2.0099999999999998</v>
      </c>
      <c r="CH488" s="25">
        <f>IF(COUNTIF(CG486:CG497,CG488)=2,IF(CG488=CG486,1,0)+IF(CG488=CG487,2,0)+IF(CG488=CG488,3,0)+IF(CG488=CG489,4,0)+IF(CG488=CG490,5,0)+IF(CG488=CG491,6,0)+IF(CG488=CG492,7,0)+IF(CG488=CG493,8,0)+IF(CG488=CG494,9,0)+IF(CG488=CG495,10,0)+IF(CG488=CG496,11,0)+IF(CG488=CG497,12,0)-3,0)</f>
        <v>0</v>
      </c>
      <c r="CI488" s="25">
        <f t="shared" si="95"/>
        <v>0</v>
      </c>
      <c r="CJ488" s="25">
        <f t="shared" si="96"/>
        <v>2.0099999999999998</v>
      </c>
      <c r="CK488" s="25">
        <f>(RANK(CJ488,CJ486:CJ497,1)*17850625)+(RANK(K488,K486:K497,0)*274625)+(RANK(M488,M486:M497,0)*4225)+(RANK(AC488,AC486:AC497,1)*65)+RANK(C488,C486:C497,0)</f>
        <v>35984719</v>
      </c>
      <c r="CL488" s="25">
        <f>RANK(CK488,CK486:CK497,0)</f>
        <v>11</v>
      </c>
    </row>
    <row r="489" spans="1:90" x14ac:dyDescent="0.15">
      <c r="A489" s="25" t="str">
        <f>[1]DB!A489</f>
        <v>Agger</v>
      </c>
      <c r="B489" s="25" t="str">
        <f>[1]DB!B489</f>
        <v>Agger (15)</v>
      </c>
      <c r="C489" s="25">
        <f>[1]DB!C489</f>
        <v>1</v>
      </c>
      <c r="D489" s="25">
        <f t="shared" si="92"/>
        <v>12</v>
      </c>
      <c r="E489" s="25">
        <f t="shared" si="97"/>
        <v>11</v>
      </c>
      <c r="F489" s="25">
        <f>[1]DB!G489</f>
        <v>0</v>
      </c>
      <c r="G489" s="25">
        <f>IF(B6=13,DGET(A11:K75,"Dis E",Q542:Q543),F489)</f>
        <v>0</v>
      </c>
      <c r="H489" s="25">
        <f>[1]DB!I489</f>
        <v>0</v>
      </c>
      <c r="I489" s="25">
        <f>IF(B6=13,DGET(A11:K75,"Udm E",Q542:Q543),H489)</f>
        <v>0</v>
      </c>
      <c r="J489" s="25">
        <f>[1]DB!K489</f>
        <v>0</v>
      </c>
      <c r="K489" s="25">
        <f>IF(B6=13,DGET(A11:K75,"MR E",Q542:Q543),J489)</f>
        <v>0</v>
      </c>
      <c r="L489" s="25">
        <f>[1]DB!M489</f>
        <v>0</v>
      </c>
      <c r="M489" s="25">
        <f>IF(B6=13,DGET(A11:K75,"Res E",Q542:Q543),L489)</f>
        <v>0</v>
      </c>
      <c r="N489" s="25">
        <f>[1]DB!O489</f>
        <v>9</v>
      </c>
      <c r="O489" s="25">
        <f>IF(B6=13,IF(AND(G489=0,I489=0),N489+1,0),N489)</f>
        <v>10</v>
      </c>
      <c r="P489" s="25">
        <f>[1]DB!S489</f>
        <v>59</v>
      </c>
      <c r="Q489" s="25">
        <f>IF(A489="",0,DGET(A11:AF75,"Total",Q542:Q543))</f>
        <v>4</v>
      </c>
      <c r="R489" s="25">
        <f>IF(A489="",0,DGET(A11:AF75,"ES N",Q542:Q543))</f>
        <v>4</v>
      </c>
      <c r="S489" s="25">
        <f>IF(B6=13,IF(OR(G489=1,I489=1),0,P489+R489),P489)</f>
        <v>63</v>
      </c>
      <c r="T489" s="25">
        <f>[1]DB!V489</f>
        <v>61</v>
      </c>
      <c r="U489" s="25">
        <f>IF(A489="",0,DGET(A485:Q497,"Total N",Q546:Q547))</f>
        <v>6</v>
      </c>
      <c r="V489" s="25">
        <f>IF(B6=13,IF(OR(G489=1,I489=1),0,T489+U489),T489)</f>
        <v>67</v>
      </c>
      <c r="W489" s="25">
        <f>[1]DB!Y489</f>
        <v>10</v>
      </c>
      <c r="X489" s="25">
        <f t="shared" si="93"/>
        <v>0</v>
      </c>
      <c r="Y489" s="25">
        <f>IF(B6=13,IF(OR(G489=1,I489=1),0,W489+X489),W489)</f>
        <v>10</v>
      </c>
      <c r="Z489" s="25">
        <f>[1]DB!AC489</f>
        <v>2</v>
      </c>
      <c r="AA489" s="25">
        <f>IF(A489="",0,DGET(A11:AF75,"BU Pl.",Q542:Q543))</f>
        <v>24</v>
      </c>
      <c r="AB489" s="25">
        <f t="shared" si="94"/>
        <v>1562</v>
      </c>
      <c r="AC489" s="25">
        <f>IF(B6=13,RANK(AB489,AB486:AB497,1),Z489)</f>
        <v>3</v>
      </c>
      <c r="AD489" s="25">
        <f>IF(B6=13,IF(AA489&gt;DGET(A485:AC497,"BU N",Q546:Q547),1,IF(AA489=DGET(A485:AC497,"BU N",Q546:Q547),0,-1)),0)</f>
        <v>-1</v>
      </c>
      <c r="AE489" s="25">
        <f>IF(B6=13,IF(OR(G489=1,I489=1),0,IF(E489=D486,R489,[1]DB!AE489)),[1]DB!AE489)</f>
        <v>0</v>
      </c>
      <c r="AF489" s="25">
        <f>IF(B6=13,IF(OR(G489=1,I489=1),0,IF(E489=D486,U489,[1]DB!AF489)),[1]DB!AF489)</f>
        <v>0</v>
      </c>
      <c r="AG489" s="25">
        <f>IF(B6=13,IF(OR(G489=1,I489=1),0,IF(E489=D486,X489,[1]DB!AG489)),[1]DB!AG489)</f>
        <v>0</v>
      </c>
      <c r="AH489" s="25">
        <f>IF(B6=13,IF(OR(G489=1,I489=1),0,IF(E489=D486,AD489,[1]DB!AH489)),[1]DB!AH489)</f>
        <v>0</v>
      </c>
      <c r="AI489" s="25">
        <f>IF(B6=13,IF(OR(G489=1,I489=1),0,IF(E489=D487,R489,[1]DB!AI489)),[1]DB!AI489)</f>
        <v>4</v>
      </c>
      <c r="AJ489" s="25">
        <f>IF(B6=13,IF(OR(G489=1,I489=1),0,IF(E489=D487,U489,[1]DB!AJ489)),[1]DB!AJ489)</f>
        <v>6</v>
      </c>
      <c r="AK489" s="25">
        <f>IF(B6=13,IF(OR(G489=1,I489=1),0,IF(E489=D487,X489,[1]DB!AK489)),[1]DB!AK489)</f>
        <v>0</v>
      </c>
      <c r="AL489" s="25">
        <f>IF(B6=13,IF(OR(G489=1,I489=1),0,IF(E489=D487,AD489,[1]DB!AL489)),[1]DB!AL489)</f>
        <v>-1</v>
      </c>
      <c r="AM489" s="25">
        <f>IF(B6=13,IF(OR(G489=1,I489=1),0,IF(E489=D488,R489,[1]DB!AM489)),[1]DB!AM489)</f>
        <v>5</v>
      </c>
      <c r="AN489" s="25">
        <f>IF(B6=13,IF(OR(G489=1,I489=1),0,IF(E489=D488,U489,[1]DB!AN489)),[1]DB!AN489)</f>
        <v>5</v>
      </c>
      <c r="AO489" s="25">
        <f>IF(B6=13,IF(OR(G489=1,I489=1),0,IF(E489=D488,X489,[1]DB!AO489)),[1]DB!AO489)</f>
        <v>1</v>
      </c>
      <c r="AP489" s="25">
        <f>IF(B6=13,IF(OR(G489=1,I489=1),0,IF(E489=D488,AD489,[1]DB!AP489)),[1]DB!AP489)</f>
        <v>1</v>
      </c>
      <c r="AQ489" s="25">
        <f>IF(B6=13,IF(OR(G489=1,I489=1),0,IF(E489=D489,R489,[1]DB!AQ489)),[1]DB!AQ489)</f>
        <v>0</v>
      </c>
      <c r="AR489" s="25">
        <f>IF(B6=13,IF(OR(G489=1,I489=1),0,IF(E489=D489,U489,[1]DB!AR489)),[1]DB!AR489)</f>
        <v>0</v>
      </c>
      <c r="AS489" s="25">
        <f>IF(B6=13,IF(OR(G489=1,I489=1),0,IF(E489=D489,X489,[1]DB!AS489)),[1]DB!AS489)</f>
        <v>0</v>
      </c>
      <c r="AT489" s="25">
        <f>IF(B6=13,IF(OR(G489=1,I489=1),0,IF(E489=D489,AD489,[1]DB!AT489)),[1]DB!AT489)</f>
        <v>0</v>
      </c>
      <c r="AU489" s="25">
        <f>IF(B6=13,IF(OR(G489=1,I489=1),0,IF(E489=D490,R489,[1]DB!AU489)),[1]DB!AU489)</f>
        <v>8</v>
      </c>
      <c r="AV489" s="25">
        <f>IF(B6=13,IF(OR(G489=1,I489=1),0,IF(E489=D490,U489,[1]DB!AV489)),[1]DB!AV489)</f>
        <v>7</v>
      </c>
      <c r="AW489" s="25">
        <f>IF(B6=13,IF(OR(G489=1,I489=1),0,IF(E489=D490,X489,[1]DB!AW489)),[1]DB!AW489)</f>
        <v>3</v>
      </c>
      <c r="AX489" s="25">
        <f>IF(B6=13,IF(OR(G489=1,I489=1),0,IF(E489=D490,AD489,[1]DB!AX489)),[1]DB!AX489)</f>
        <v>1</v>
      </c>
      <c r="AY489" s="25">
        <f>IF(B6=13,IF(OR(G489=1,I489=1),0,IF(E489=D491,R489,[1]DB!AY489)),[1]DB!AY489)</f>
        <v>8</v>
      </c>
      <c r="AZ489" s="25">
        <f>IF(B6=13,IF(OR(G489=1,I489=1),0,IF(E489=D491,U489,[1]DB!AZ489)),[1]DB!AZ489)</f>
        <v>9</v>
      </c>
      <c r="BA489" s="25">
        <f>IF(B6=13,IF(OR(G489=1,I489=1),0,IF(E489=D491,X489,[1]DB!BA489)),[1]DB!BA489)</f>
        <v>0</v>
      </c>
      <c r="BB489" s="25">
        <f>IF(B6=13,IF(OR(G489=1,I489=1),0,IF(E489=D491,AD489,[1]DB!BB489)),[1]DB!BB489)</f>
        <v>-1</v>
      </c>
      <c r="BC489" s="25">
        <f>IF(B6=13,IF(OR(G489=1,I489=1),0,IF(E489=D492,R489,[1]DB!BC489)),[1]DB!BC489)</f>
        <v>7</v>
      </c>
      <c r="BD489" s="25">
        <f>IF(B6=13,IF(OR(G489=1,I489=1),0,IF(E489=D492,U489,[1]DB!BD489)),[1]DB!BD489)</f>
        <v>6</v>
      </c>
      <c r="BE489" s="25">
        <f>IF(B6=13,IF(OR(G489=1,I489=1),0,IF(E489=D492,X489,[1]DB!BE489)),[1]DB!BE489)</f>
        <v>3</v>
      </c>
      <c r="BF489" s="25">
        <f>IF(B6=13,IF(OR(G489=1,I489=1),0,IF(E489=D492,AD489,[1]DB!BF489)),[1]DB!BF489)</f>
        <v>1</v>
      </c>
      <c r="BG489" s="25">
        <f>IF(B6=13,IF(OR(G489=1,I489=1),0,IF(E489=D493,R489,[1]DB!BG489)),[1]DB!BG489)</f>
        <v>7</v>
      </c>
      <c r="BH489" s="25">
        <f>IF(B6=13,IF(OR(G489=1,I489=1),0,IF(E489=D493,U489,[1]DB!BH489)),[1]DB!BH489)</f>
        <v>8</v>
      </c>
      <c r="BI489" s="25">
        <f>IF(B6=13,IF(OR(G489=1,I489=1),0,IF(E489=D493,X489,[1]DB!BI489)),[1]DB!BI489)</f>
        <v>0</v>
      </c>
      <c r="BJ489" s="25">
        <f>IF(B6=13,IF(OR(G489=1,I489=1),0,IF(E489=D493,AD489,[1]DB!BJ489)),[1]DB!BJ489)</f>
        <v>-1</v>
      </c>
      <c r="BK489" s="25">
        <f>IF(B6=13,IF(OR(G489=1,I489=1),0,IF(E489=D494,R489,[1]DB!BK489)),[1]DB!BK489)</f>
        <v>6</v>
      </c>
      <c r="BL489" s="25">
        <f>IF(B6=13,IF(OR(G489=1,I489=1),0,IF(E489=D494,U489,[1]DB!BL489)),[1]DB!BL489)</f>
        <v>8</v>
      </c>
      <c r="BM489" s="25">
        <f>IF(B6=13,IF(OR(G489=1,I489=1),0,IF(E489=D494,X489,[1]DB!BM489)),[1]DB!BM489)</f>
        <v>0</v>
      </c>
      <c r="BN489" s="25">
        <f>IF(B6=13,IF(OR(G489=1,I489=1),0,IF(E489=D494,AD489,[1]DB!BN489)),[1]DB!BN489)</f>
        <v>-1</v>
      </c>
      <c r="BO489" s="25">
        <f>IF(B6=13,IF(OR(G489=1,I489=1),0,IF(E489=D495,R489,[1]DB!BO489)),[1]DB!BO489)</f>
        <v>6</v>
      </c>
      <c r="BP489" s="25">
        <f>IF(B6=13,IF(OR(G489=1,I489=1),0,IF(E489=D495,U489,[1]DB!BP489)),[1]DB!BP489)</f>
        <v>7</v>
      </c>
      <c r="BQ489" s="25">
        <f>IF(B6=13,IF(OR(G489=1,I489=1),0,IF(E489=D495,X489,[1]DB!BQ489)),[1]DB!BQ489)</f>
        <v>0</v>
      </c>
      <c r="BR489" s="25">
        <f>IF(B6=13,IF(OR(G489=1,I489=1),0,IF(E489=D495,AD489,[1]DB!BR489)),[1]DB!BR489)</f>
        <v>-1</v>
      </c>
      <c r="BS489" s="25">
        <f>IF(B6=13,IF(OR(G489=1,I489=1),0,IF(E489=D496,R489,[1]DB!BS489)),[1]DB!BS489)</f>
        <v>7</v>
      </c>
      <c r="BT489" s="25">
        <f>IF(B6=13,IF(OR(G489=1,I489=1),0,IF(E489=D496,U489,[1]DB!BT489)),[1]DB!BT489)</f>
        <v>5</v>
      </c>
      <c r="BU489" s="25">
        <f>IF(B6=13,IF(OR(G489=1,I489=1),0,IF(E489=D496,X489,[1]DB!BU489)),[1]DB!BU489)</f>
        <v>3</v>
      </c>
      <c r="BV489" s="25">
        <f>IF(B6=13,IF(OR(G489=1,I489=1),0,IF(E489=D496,AD489,[1]DB!BV489)),[1]DB!BV489)</f>
        <v>1</v>
      </c>
      <c r="BW489" s="25">
        <f>IF(B6=13,IF(OR(G489=1,I489=1),0,IF(E489=D497,R489,[1]DB!BW489)),[1]DB!BW489)</f>
        <v>5</v>
      </c>
      <c r="BX489" s="25">
        <f>IF(B6=13,IF(OR(G489=1,I489=1),0,IF(E489=D497,U489,[1]DB!BX489)),[1]DB!BX489)</f>
        <v>6</v>
      </c>
      <c r="BY489" s="25">
        <f>IF(B6=13,IF(OR(G489=1,I489=1),0,IF(E489=D497,X489,[1]DB!BY489)),[1]DB!BY489)</f>
        <v>0</v>
      </c>
      <c r="BZ489" s="25">
        <f>IF(B6=13,IF(OR(G489=1,I489=1),0,IF(E489=D497,AD489,[1]DB!BZ489)),[1]DB!BZ489)</f>
        <v>-1</v>
      </c>
      <c r="CA489" s="25">
        <f>(RANK(Y489,Y486:Y497,1)*169)+(RANK(S489,S486:S497,1)*13)+RANK(V489,V486:V497,0)</f>
        <v>705</v>
      </c>
      <c r="CB489" s="25">
        <f>RANK(CA489,CA486:CA497,1)</f>
        <v>4</v>
      </c>
      <c r="CC489" s="25">
        <f>IF(CB489=CB486,AE489,0)+IF(CB489=CB487,AI489,0)+IF(CB489=CB488,AM489,0)+IF(CB489=CB489,AQ489,0)+IF(CB489=CB490,AU489,0)+IF(CB489=CB491,AY489,0)+IF(CB489=CB492,BC489,0)+IF(CB489=CB493,BG489,0)+IF(CB489=CB494,BK489,0)+IF(CB489=CB495,BO489,0)+IF(CB489=CB496,BS489,0)+IF(CB489=CB497,BW489,0)</f>
        <v>0</v>
      </c>
      <c r="CD489" s="25">
        <f>IF(CB489=CB486,AF489,0)+IF(CB489=CB487,AJ489,0)+IF(CB489=CB488,AN489,0)+IF(CB489=CB489,AR489,0)+IF(CB489=CB490,AV489,0)+IF(CB489=CB491,AZ489,0)+IF(CB489=CB492,BD489,0)+IF(CB489=CB493,BH489,0)+IF(CB489=CB494,BL489,0)+IF(CB489=CB495,BP489,0)+IF(CB489=CB496,BT489,0)+IF(CB489=CB497,BX489,0)</f>
        <v>0</v>
      </c>
      <c r="CE489" s="25">
        <f>IF(CB489=CB486,AG489,0)+IF(CB489=CB487,AK489,0)+IF(CB489=CB488,AO489,0)+IF(CB489=CB489,AS489,0)+IF(CB489=CB490,AW489,0)+IF(CB489=CB491,BA489,0)+IF(CB489=CB492,BE489,0)+IF(CB489=CB493,BI489,0)+IF(CB489=CB494,BM489,0)+IF(CB489=CB495,BQ489,0)+IF(CB489=CB496,BU489,0)+IF(CB489=CB497,BY489,0)</f>
        <v>0</v>
      </c>
      <c r="CF489" s="25">
        <f>(RANK(CE489,CE486:CE497,1)*169)+(RANK(CC489,CC486:CC497,1)*13)+RANK(CD489,CD486:CD497,0)</f>
        <v>183</v>
      </c>
      <c r="CG489" s="25">
        <f>CB489+(RANK(CF489,CF486:CF497,1)*0.01)</f>
        <v>4.01</v>
      </c>
      <c r="CH489" s="25">
        <f>IF(COUNTIF(CG486:CG497,CG489)=2,IF(CG489=CG486,1,0)+IF(CG489=CG487,2,0)+IF(CG489=CG488,3,0)+IF(CG489=CG489,4,0)+IF(CG489=CG490,5,0)+IF(CG489=CG491,6,0)+IF(CG489=CG492,7,0)+IF(CG489=CG493,8,0)+IF(CG489=CG494,9,0)+IF(CG489=CG495,10,0)+IF(CG489=CG496,11,0)+IF(CG489=CG497,12,0)-4,0)</f>
        <v>0</v>
      </c>
      <c r="CI489" s="25">
        <f t="shared" si="95"/>
        <v>0</v>
      </c>
      <c r="CJ489" s="25">
        <f t="shared" si="96"/>
        <v>4.01</v>
      </c>
      <c r="CK489" s="25">
        <f>(RANK(CJ489,CJ486:CJ497,1)*17850625)+(RANK(K489,K486:K497,0)*274625)+(RANK(M489,M486:M497,0)*4225)+(RANK(AC489,AC486:AC497,1)*65)+RANK(C489,C486:C497,0)</f>
        <v>71685782</v>
      </c>
      <c r="CL489" s="25">
        <f>RANK(CK489,CK486:CK497,0)</f>
        <v>9</v>
      </c>
    </row>
    <row r="490" spans="1:90" x14ac:dyDescent="0.15">
      <c r="A490" s="25" t="str">
        <f>[1]DB!A490</f>
        <v>Harry</v>
      </c>
      <c r="B490" s="25" t="str">
        <f>[1]DB!B490</f>
        <v>Harry (15)</v>
      </c>
      <c r="C490" s="25">
        <f>[1]DB!C490</f>
        <v>17</v>
      </c>
      <c r="D490" s="25">
        <f t="shared" si="92"/>
        <v>5</v>
      </c>
      <c r="E490" s="25">
        <f t="shared" si="97"/>
        <v>6</v>
      </c>
      <c r="F490" s="25">
        <f>[1]DB!G490</f>
        <v>0</v>
      </c>
      <c r="G490" s="25">
        <f>IF(B6=13,DGET(A11:K75,"Dis E",R542:R543),F490)</f>
        <v>0</v>
      </c>
      <c r="H490" s="25">
        <f>[1]DB!I490</f>
        <v>0</v>
      </c>
      <c r="I490" s="25">
        <f>IF(B6=13,DGET(A11:K75,"Udm E",R542:R543),H490)</f>
        <v>0</v>
      </c>
      <c r="J490" s="25">
        <f>[1]DB!K490</f>
        <v>0</v>
      </c>
      <c r="K490" s="25">
        <f>IF(B6=13,DGET(A11:K75,"MR E",R542:R543),J490)</f>
        <v>0</v>
      </c>
      <c r="L490" s="25">
        <f>[1]DB!M490</f>
        <v>0</v>
      </c>
      <c r="M490" s="25">
        <f>IF(B6=13,DGET(A11:K75,"Res E",R542:R543),L490)</f>
        <v>0</v>
      </c>
      <c r="N490" s="25">
        <f>[1]DB!O490</f>
        <v>9</v>
      </c>
      <c r="O490" s="25">
        <f>IF(B6=13,IF(AND(G490=0,I490=0),N490+1,0),N490)</f>
        <v>10</v>
      </c>
      <c r="P490" s="25">
        <f>[1]DB!S490</f>
        <v>60</v>
      </c>
      <c r="Q490" s="25">
        <f>IF(A490="",0,DGET(A11:AF75,"Total",R542:R543))</f>
        <v>4</v>
      </c>
      <c r="R490" s="25">
        <f>IF(A490="",0,DGET(A11:AF75,"ES N",R542:R543))</f>
        <v>4</v>
      </c>
      <c r="S490" s="25">
        <f>IF(B6=13,IF(OR(G490=1,I490=1),0,P490+R490),P490)</f>
        <v>64</v>
      </c>
      <c r="T490" s="25">
        <f>[1]DB!V490</f>
        <v>63</v>
      </c>
      <c r="U490" s="25">
        <f>IF(A490="",0,DGET(A485:Q497,"Total N",R546:R547))</f>
        <v>5</v>
      </c>
      <c r="V490" s="25">
        <f>IF(B6=13,IF(OR(G490=1,I490=1),0,T490+U490),T490)</f>
        <v>68</v>
      </c>
      <c r="W490" s="25">
        <f>[1]DB!Y490</f>
        <v>9</v>
      </c>
      <c r="X490" s="25">
        <f t="shared" si="93"/>
        <v>0</v>
      </c>
      <c r="Y490" s="25">
        <f>IF(B6=13,IF(OR(G490=1,I490=1),0,W490+X490),W490)</f>
        <v>9</v>
      </c>
      <c r="Z490" s="25">
        <f>[1]DB!AC490</f>
        <v>3</v>
      </c>
      <c r="AA490" s="25">
        <f>IF(A490="",0,DGET(A11:AF75,"BU Pl.",R542:R543))</f>
        <v>13</v>
      </c>
      <c r="AB490" s="25">
        <f t="shared" si="94"/>
        <v>848</v>
      </c>
      <c r="AC490" s="25">
        <f>IF(B6=13,RANK(AB490,AB486:AB497,1),Z490)</f>
        <v>1</v>
      </c>
      <c r="AD490" s="25">
        <f>IF(B6=13,IF(AA490&gt;DGET(A485:AC497,"BU N",R546:R547),1,IF(AA490=DGET(A485:AC497,"BU N",R546:R547),0,-1)),0)</f>
        <v>-1</v>
      </c>
      <c r="AE490" s="25">
        <f>IF(B6=13,IF(OR(G490=1,I490=1),0,IF(E490=D486,R490,[1]DB!AE490)),[1]DB!AE490)</f>
        <v>6</v>
      </c>
      <c r="AF490" s="25">
        <f>IF(B6=13,IF(OR(G490=1,I490=1),0,IF(E490=D486,U490,[1]DB!AF490)),[1]DB!AF490)</f>
        <v>7</v>
      </c>
      <c r="AG490" s="25">
        <f>IF(B6=13,IF(OR(G490=1,I490=1),0,IF(E490=D486,X490,[1]DB!AG490)),[1]DB!AG490)</f>
        <v>0</v>
      </c>
      <c r="AH490" s="25">
        <f>IF(B6=13,IF(OR(G490=1,I490=1),0,IF(E490=D486,AD490,[1]DB!AH490)),[1]DB!AH490)</f>
        <v>-1</v>
      </c>
      <c r="AI490" s="25">
        <f>IF(B6=13,IF(OR(G490=1,I490=1),0,IF(E490=D487,R490,[1]DB!AI490)),[1]DB!AI490)</f>
        <v>4</v>
      </c>
      <c r="AJ490" s="25">
        <f>IF(B6=13,IF(OR(G490=1,I490=1),0,IF(E490=D487,U490,[1]DB!AJ490)),[1]DB!AJ490)</f>
        <v>8</v>
      </c>
      <c r="AK490" s="25">
        <f>IF(B6=13,IF(OR(G490=1,I490=1),0,IF(E490=D487,X490,[1]DB!AK490)),[1]DB!AK490)</f>
        <v>0</v>
      </c>
      <c r="AL490" s="25">
        <f>IF(B6=13,IF(OR(G490=1,I490=1),0,IF(E490=D487,AD490,[1]DB!AL490)),[1]DB!AL490)</f>
        <v>-1</v>
      </c>
      <c r="AM490" s="25">
        <f>IF(B6=13,IF(OR(G490=1,I490=1),0,IF(E490=D488,R490,[1]DB!AM490)),[1]DB!AM490)</f>
        <v>8</v>
      </c>
      <c r="AN490" s="25">
        <f>IF(B6=13,IF(OR(G490=1,I490=1),0,IF(E490=D488,U490,[1]DB!AN490)),[1]DB!AN490)</f>
        <v>8</v>
      </c>
      <c r="AO490" s="25">
        <f>IF(B6=13,IF(OR(G490=1,I490=1),0,IF(E490=D488,X490,[1]DB!AO490)),[1]DB!AO490)</f>
        <v>1</v>
      </c>
      <c r="AP490" s="25">
        <f>IF(B6=13,IF(OR(G490=1,I490=1),0,IF(E490=D488,AD490,[1]DB!AP490)),[1]DB!AP490)</f>
        <v>0</v>
      </c>
      <c r="AQ490" s="25">
        <f>IF(B6=13,IF(OR(G490=1,I490=1),0,IF(E490=D489,R490,[1]DB!AQ490)),[1]DB!AQ490)</f>
        <v>7</v>
      </c>
      <c r="AR490" s="25">
        <f>IF(B6=13,IF(OR(G490=1,I490=1),0,IF(E490=D489,U490,[1]DB!AR490)),[1]DB!AR490)</f>
        <v>8</v>
      </c>
      <c r="AS490" s="25">
        <f>IF(B6=13,IF(OR(G490=1,I490=1),0,IF(E490=D489,X490,[1]DB!AS490)),[1]DB!AS490)</f>
        <v>0</v>
      </c>
      <c r="AT490" s="25">
        <f>IF(B6=13,IF(OR(G490=1,I490=1),0,IF(E490=D489,AD490,[1]DB!AT490)),[1]DB!AT490)</f>
        <v>-1</v>
      </c>
      <c r="AU490" s="25">
        <f>IF(B6=13,IF(OR(G490=1,I490=1),0,IF(E490=D490,R490,[1]DB!AU490)),[1]DB!AU490)</f>
        <v>0</v>
      </c>
      <c r="AV490" s="25">
        <f>IF(B6=13,IF(OR(G490=1,I490=1),0,IF(E490=D490,U490,[1]DB!AV490)),[1]DB!AV490)</f>
        <v>0</v>
      </c>
      <c r="AW490" s="25">
        <f>IF(B6=13,IF(OR(G490=1,I490=1),0,IF(E490=D490,X490,[1]DB!AW490)),[1]DB!AW490)</f>
        <v>0</v>
      </c>
      <c r="AX490" s="25">
        <f>IF(B6=13,IF(OR(G490=1,I490=1),0,IF(E490=D490,AD490,[1]DB!AX490)),[1]DB!AX490)</f>
        <v>0</v>
      </c>
      <c r="AY490" s="25">
        <f>IF(B6=13,IF(OR(G490=1,I490=1),0,IF(E490=D491,R490,[1]DB!AY490)),[1]DB!AY490)</f>
        <v>6</v>
      </c>
      <c r="AZ490" s="25">
        <f>IF(B6=13,IF(OR(G490=1,I490=1),0,IF(E490=D491,U490,[1]DB!AZ490)),[1]DB!AZ490)</f>
        <v>6</v>
      </c>
      <c r="BA490" s="25">
        <f>IF(B6=13,IF(OR(G490=1,I490=1),0,IF(E490=D491,X490,[1]DB!BA490)),[1]DB!BA490)</f>
        <v>1</v>
      </c>
      <c r="BB490" s="25">
        <f>IF(B6=13,IF(OR(G490=1,I490=1),0,IF(E490=D491,AD490,[1]DB!BB490)),[1]DB!BB490)</f>
        <v>-1</v>
      </c>
      <c r="BC490" s="25">
        <f>IF(B6=13,IF(OR(G490=1,I490=1),0,IF(E490=D492,R490,[1]DB!BC490)),[1]DB!BC490)</f>
        <v>6</v>
      </c>
      <c r="BD490" s="25">
        <f>IF(B6=13,IF(OR(G490=1,I490=1),0,IF(E490=D492,U490,[1]DB!BD490)),[1]DB!BD490)</f>
        <v>6</v>
      </c>
      <c r="BE490" s="25">
        <f>IF(B6=13,IF(OR(G490=1,I490=1),0,IF(E490=D492,X490,[1]DB!BE490)),[1]DB!BE490)</f>
        <v>1</v>
      </c>
      <c r="BF490" s="25">
        <f>IF(B6=13,IF(OR(G490=1,I490=1),0,IF(E490=D492,AD490,[1]DB!BF490)),[1]DB!BF490)</f>
        <v>-1</v>
      </c>
      <c r="BG490" s="25">
        <f>IF(B6=13,IF(OR(G490=1,I490=1),0,IF(E490=D493,R490,[1]DB!BG490)),[1]DB!BG490)</f>
        <v>0</v>
      </c>
      <c r="BH490" s="25">
        <f>IF(B6=13,IF(OR(G490=1,I490=1),0,IF(E490=D493,U490,[1]DB!BH490)),[1]DB!BH490)</f>
        <v>0</v>
      </c>
      <c r="BI490" s="25">
        <f>IF(B6=13,IF(OR(G490=1,I490=1),0,IF(E490=D493,X490,[1]DB!BI490)),[1]DB!BI490)</f>
        <v>0</v>
      </c>
      <c r="BJ490" s="25">
        <f>IF(B6=13,IF(OR(G490=1,I490=1),0,IF(E490=D493,AD490,[1]DB!BJ490)),[1]DB!BJ490)</f>
        <v>0</v>
      </c>
      <c r="BK490" s="25">
        <f>IF(B6=13,IF(OR(G490=1,I490=1),0,IF(E490=D494,R490,[1]DB!BK490)),[1]DB!BK490)</f>
        <v>8</v>
      </c>
      <c r="BL490" s="25">
        <f>IF(B6=13,IF(OR(G490=1,I490=1),0,IF(E490=D494,U490,[1]DB!BL490)),[1]DB!BL490)</f>
        <v>7</v>
      </c>
      <c r="BM490" s="25">
        <f>IF(B6=13,IF(OR(G490=1,I490=1),0,IF(E490=D494,X490,[1]DB!BM490)),[1]DB!BM490)</f>
        <v>3</v>
      </c>
      <c r="BN490" s="25">
        <f>IF(B6=13,IF(OR(G490=1,I490=1),0,IF(E490=D494,AD490,[1]DB!BN490)),[1]DB!BN490)</f>
        <v>1</v>
      </c>
      <c r="BO490" s="25">
        <f>IF(B6=13,IF(OR(G490=1,I490=1),0,IF(E490=D495,R490,[1]DB!BO490)),[1]DB!BO490)</f>
        <v>4</v>
      </c>
      <c r="BP490" s="25">
        <f>IF(B6=13,IF(OR(G490=1,I490=1),0,IF(E490=D495,U490,[1]DB!BP490)),[1]DB!BP490)</f>
        <v>5</v>
      </c>
      <c r="BQ490" s="25">
        <f>IF(B6=13,IF(OR(G490=1,I490=1),0,IF(E490=D495,X490,[1]DB!BQ490)),[1]DB!BQ490)</f>
        <v>0</v>
      </c>
      <c r="BR490" s="25">
        <f>IF(B6=13,IF(OR(G490=1,I490=1),0,IF(E490=D495,AD490,[1]DB!BR490)),[1]DB!BR490)</f>
        <v>-1</v>
      </c>
      <c r="BS490" s="25">
        <f>IF(B6=13,IF(OR(G490=1,I490=1),0,IF(E490=D496,R490,[1]DB!BS490)),[1]DB!BS490)</f>
        <v>7</v>
      </c>
      <c r="BT490" s="25">
        <f>IF(B6=13,IF(OR(G490=1,I490=1),0,IF(E490=D496,U490,[1]DB!BT490)),[1]DB!BT490)</f>
        <v>4</v>
      </c>
      <c r="BU490" s="25">
        <f>IF(B6=13,IF(OR(G490=1,I490=1),0,IF(E490=D496,X490,[1]DB!BU490)),[1]DB!BU490)</f>
        <v>3</v>
      </c>
      <c r="BV490" s="25">
        <f>IF(B6=13,IF(OR(G490=1,I490=1),0,IF(E490=D496,AD490,[1]DB!BV490)),[1]DB!BV490)</f>
        <v>1</v>
      </c>
      <c r="BW490" s="25">
        <f>IF(B6=13,IF(OR(G490=1,I490=1),0,IF(E490=D497,R490,[1]DB!BW490)),[1]DB!BW490)</f>
        <v>8</v>
      </c>
      <c r="BX490" s="25">
        <f>IF(B6=13,IF(OR(G490=1,I490=1),0,IF(E490=D497,U490,[1]DB!BX490)),[1]DB!BX490)</f>
        <v>9</v>
      </c>
      <c r="BY490" s="25">
        <f>IF(B6=13,IF(OR(G490=1,I490=1),0,IF(E490=D497,X490,[1]DB!BY490)),[1]DB!BY490)</f>
        <v>0</v>
      </c>
      <c r="BZ490" s="25">
        <f>IF(B6=13,IF(OR(G490=1,I490=1),0,IF(E490=D497,AD490,[1]DB!BZ490)),[1]DB!BZ490)</f>
        <v>-1</v>
      </c>
      <c r="CA490" s="25">
        <f>(RANK(Y490,Y486:Y497,1)*169)+(RANK(S490,S486:S497,1)*13)+RANK(V490,V486:V497,0)</f>
        <v>560</v>
      </c>
      <c r="CB490" s="25">
        <f>RANK(CA490,CA486:CA497,1)</f>
        <v>3</v>
      </c>
      <c r="CC490" s="25">
        <f>IF(CB490=CB486,AE490,0)+IF(CB490=CB487,AI490,0)+IF(CB490=CB488,AM490,0)+IF(CB490=CB489,AQ490,0)+IF(CB490=CB490,AU490,0)+IF(CB490=CB491,AY490,0)+IF(CB490=CB492,BC490,0)+IF(CB490=CB493,BG490,0)+IF(CB490=CB494,BK490,0)+IF(CB490=CB495,BO490,0)+IF(CB490=CB496,BS490,0)+IF(CB490=CB497,BW490,0)</f>
        <v>0</v>
      </c>
      <c r="CD490" s="25">
        <f>IF(CB490=CB486,AF490,0)+IF(CB490=CB487,AJ490,0)+IF(CB490=CB488,AN490,0)+IF(CB490=CB489,AR490,0)+IF(CB490=CB490,AV490,0)+IF(CB490=CB491,AZ490,0)+IF(CB490=CB492,BD490,0)+IF(CB490=CB493,BH490,0)+IF(CB490=CB494,BL490,0)+IF(CB490=CB495,BP490,0)+IF(CB490=CB496,BT490,0)+IF(CB490=CB497,BX490,0)</f>
        <v>0</v>
      </c>
      <c r="CE490" s="25">
        <f>IF(CB490=CB486,AG490,0)+IF(CB490=CB487,AK490,0)+IF(CB490=CB488,AO490,0)+IF(CB490=CB489,AS490,0)+IF(CB490=CB490,AW490,0)+IF(CB490=CB491,BA490,0)+IF(CB490=CB492,BE490,0)+IF(CB490=CB493,BI490,0)+IF(CB490=CB494,BM490,0)+IF(CB490=CB495,BQ490,0)+IF(CB490=CB496,BU490,0)+IF(CB490=CB497,BY490,0)</f>
        <v>0</v>
      </c>
      <c r="CF490" s="25">
        <f>(RANK(CE490,CE486:CE497,1)*169)+(RANK(CC490,CC486:CC497,1)*13)+RANK(CD490,CD486:CD497,0)</f>
        <v>183</v>
      </c>
      <c r="CG490" s="25">
        <f>CB490+(RANK(CF490,CF486:CF497,1)*0.01)</f>
        <v>3.01</v>
      </c>
      <c r="CH490" s="25">
        <f>IF(COUNTIF(CG486:CG497,CG490)=2,IF(CG490=CG486,1,0)+IF(CG490=CG487,2,0)+IF(CG490=CG488,3,0)+IF(CG490=CG489,4,0)+IF(CG490=CG490,5,0)+IF(CG490=CG491,6,0)+IF(CG490=CG492,7,0)+IF(CG490=CG493,8,0)+IF(CG490=CG494,9,0)+IF(CG490=CG495,10,0)+IF(CG490=CG496,11,0)+IF(CG490=CG497,12,0)-5,0)</f>
        <v>0</v>
      </c>
      <c r="CI490" s="25">
        <f t="shared" si="95"/>
        <v>0</v>
      </c>
      <c r="CJ490" s="25">
        <f t="shared" si="96"/>
        <v>3.01</v>
      </c>
      <c r="CK490" s="25">
        <f>(RANK(CJ490,CJ486:CJ497,1)*17850625)+(RANK(K490,K486:K497,0)*274625)+(RANK(M490,M486:M497,0)*4225)+(RANK(AC490,AC486:AC497,1)*65)+RANK(C490,C486:C497,0)</f>
        <v>53835022</v>
      </c>
      <c r="CL490" s="25">
        <f>RANK(CK490,CK486:CK497,0)</f>
        <v>10</v>
      </c>
    </row>
    <row r="491" spans="1:90" x14ac:dyDescent="0.15">
      <c r="A491" s="25" t="str">
        <f>[1]DB!A491</f>
        <v>Select</v>
      </c>
      <c r="B491" s="25" t="str">
        <f>[1]DB!B491</f>
        <v>Select (15)</v>
      </c>
      <c r="C491" s="25">
        <f>[1]DB!C491</f>
        <v>44</v>
      </c>
      <c r="D491" s="25">
        <f t="shared" si="92"/>
        <v>2</v>
      </c>
      <c r="E491" s="25">
        <f t="shared" si="97"/>
        <v>1</v>
      </c>
      <c r="F491" s="25">
        <f>[1]DB!G491</f>
        <v>0</v>
      </c>
      <c r="G491" s="25">
        <f>IF(B6=13,DGET(A11:K75,"Dis E",S542:S543),F491)</f>
        <v>0</v>
      </c>
      <c r="H491" s="25">
        <f>[1]DB!I491</f>
        <v>0</v>
      </c>
      <c r="I491" s="25">
        <f>IF(B6=13,DGET(A11:K75,"Udm E",S542:S543),H491)</f>
        <v>0</v>
      </c>
      <c r="J491" s="25">
        <f>[1]DB!K491</f>
        <v>0</v>
      </c>
      <c r="K491" s="25">
        <f>IF(B6=13,DGET(A11:K75,"MR E",S542:S543),J491)</f>
        <v>0</v>
      </c>
      <c r="L491" s="25">
        <f>[1]DB!M491</f>
        <v>0</v>
      </c>
      <c r="M491" s="25">
        <f>IF(B6=13,DGET(A11:K75,"Res E",S542:S543),L491)</f>
        <v>0</v>
      </c>
      <c r="N491" s="25">
        <f>[1]DB!O491</f>
        <v>9</v>
      </c>
      <c r="O491" s="25">
        <f>IF(B6=13,IF(AND(G491=0,I491=0),N491+1,0),N491)</f>
        <v>10</v>
      </c>
      <c r="P491" s="25">
        <f>[1]DB!S491</f>
        <v>62</v>
      </c>
      <c r="Q491" s="25">
        <f>IF(A491="",0,DGET(A11:AF75,"Total",S542:S543))</f>
        <v>6</v>
      </c>
      <c r="R491" s="25">
        <f>IF(A491="",0,DGET(A11:AF75,"ES N",S542:S543))</f>
        <v>6</v>
      </c>
      <c r="S491" s="25">
        <f>IF(B6=13,IF(OR(G491=1,I491=1),0,P491+R491),P491)</f>
        <v>68</v>
      </c>
      <c r="T491" s="25">
        <f>[1]DB!V491</f>
        <v>60</v>
      </c>
      <c r="U491" s="25">
        <f>IF(A491="",0,DGET(A485:Q497,"Total N",S546:S547))</f>
        <v>4</v>
      </c>
      <c r="V491" s="25">
        <f>IF(B6=13,IF(OR(G491=1,I491=1),0,T491+U491),T491)</f>
        <v>64</v>
      </c>
      <c r="W491" s="25">
        <f>[1]DB!Y491</f>
        <v>14</v>
      </c>
      <c r="X491" s="25">
        <f t="shared" si="93"/>
        <v>3</v>
      </c>
      <c r="Y491" s="25">
        <f>IF(B6=13,IF(OR(G491=1,I491=1),0,W491+X491),W491)</f>
        <v>17</v>
      </c>
      <c r="Z491" s="25">
        <f>[1]DB!AC491</f>
        <v>12</v>
      </c>
      <c r="AA491" s="25">
        <f>IF(A491="",0,DGET(A11:AF75,"BU Pl.",S542:S543))</f>
        <v>50</v>
      </c>
      <c r="AB491" s="25">
        <f t="shared" si="94"/>
        <v>3262</v>
      </c>
      <c r="AC491" s="25">
        <f>IF(B6=13,RANK(AB491,AB486:AB497,1),Z491)</f>
        <v>9</v>
      </c>
      <c r="AD491" s="25">
        <f>IF(B6=13,IF(AA491&gt;DGET(A485:AC497,"BU N",S546:S547),1,IF(AA491=DGET(A485:AC497,"BU N",S546:S547),0,-1)),0)</f>
        <v>1</v>
      </c>
      <c r="AE491" s="25">
        <f>IF(B6=13,IF(OR(G491=1,I491=1),0,IF(E491=D486,R491,[1]DB!AE491)),[1]DB!AE491)</f>
        <v>6</v>
      </c>
      <c r="AF491" s="25">
        <f>IF(B6=13,IF(OR(G491=1,I491=1),0,IF(E491=D486,U491,[1]DB!AF491)),[1]DB!AF491)</f>
        <v>4</v>
      </c>
      <c r="AG491" s="25">
        <f>IF(B6=13,IF(OR(G491=1,I491=1),0,IF(E491=D486,X491,[1]DB!AG491)),[1]DB!AG491)</f>
        <v>3</v>
      </c>
      <c r="AH491" s="25">
        <f>IF(B6=13,IF(OR(G491=1,I491=1),0,IF(E491=D486,AD491,[1]DB!AH491)),[1]DB!AH491)</f>
        <v>1</v>
      </c>
      <c r="AI491" s="25">
        <f>IF(B6=13,IF(OR(G491=1,I491=1),0,IF(E491=D487,R491,[1]DB!AI491)),[1]DB!AI491)</f>
        <v>8</v>
      </c>
      <c r="AJ491" s="25">
        <f>IF(B6=13,IF(OR(G491=1,I491=1),0,IF(E491=D487,U491,[1]DB!AJ491)),[1]DB!AJ491)</f>
        <v>8</v>
      </c>
      <c r="AK491" s="25">
        <f>IF(B6=13,IF(OR(G491=1,I491=1),0,IF(E491=D487,X491,[1]DB!AK491)),[1]DB!AK491)</f>
        <v>1</v>
      </c>
      <c r="AL491" s="25">
        <f>IF(B6=13,IF(OR(G491=1,I491=1),0,IF(E491=D487,AD491,[1]DB!AL491)),[1]DB!AL491)</f>
        <v>1</v>
      </c>
      <c r="AM491" s="25">
        <f>IF(B6=13,IF(OR(G491=1,I491=1),0,IF(E491=D488,R491,[1]DB!AM491)),[1]DB!AM491)</f>
        <v>0</v>
      </c>
      <c r="AN491" s="25">
        <f>IF(B6=13,IF(OR(G491=1,I491=1),0,IF(E491=D488,U491,[1]DB!AN491)),[1]DB!AN491)</f>
        <v>0</v>
      </c>
      <c r="AO491" s="25">
        <f>IF(B6=13,IF(OR(G491=1,I491=1),0,IF(E491=D488,X491,[1]DB!AO491)),[1]DB!AO491)</f>
        <v>0</v>
      </c>
      <c r="AP491" s="25">
        <f>IF(B6=13,IF(OR(G491=1,I491=1),0,IF(E491=D488,AD491,[1]DB!AP491)),[1]DB!AP491)</f>
        <v>0</v>
      </c>
      <c r="AQ491" s="25">
        <f>IF(B6=13,IF(OR(G491=1,I491=1),0,IF(E491=D489,R491,[1]DB!AQ491)),[1]DB!AQ491)</f>
        <v>9</v>
      </c>
      <c r="AR491" s="25">
        <f>IF(B6=13,IF(OR(G491=1,I491=1),0,IF(E491=D489,U491,[1]DB!AR491)),[1]DB!AR491)</f>
        <v>8</v>
      </c>
      <c r="AS491" s="25">
        <f>IF(B6=13,IF(OR(G491=1,I491=1),0,IF(E491=D489,X491,[1]DB!AS491)),[1]DB!AS491)</f>
        <v>3</v>
      </c>
      <c r="AT491" s="25">
        <f>IF(B6=13,IF(OR(G491=1,I491=1),0,IF(E491=D489,AD491,[1]DB!AT491)),[1]DB!AT491)</f>
        <v>1</v>
      </c>
      <c r="AU491" s="25">
        <f>IF(B6=13,IF(OR(G491=1,I491=1),0,IF(E491=D490,R491,[1]DB!AU491)),[1]DB!AU491)</f>
        <v>6</v>
      </c>
      <c r="AV491" s="25">
        <f>IF(B6=13,IF(OR(G491=1,I491=1),0,IF(E491=D490,U491,[1]DB!AV491)),[1]DB!AV491)</f>
        <v>6</v>
      </c>
      <c r="AW491" s="25">
        <f>IF(B6=13,IF(OR(G491=1,I491=1),0,IF(E491=D490,X491,[1]DB!AW491)),[1]DB!AW491)</f>
        <v>1</v>
      </c>
      <c r="AX491" s="25">
        <f>IF(B6=13,IF(OR(G491=1,I491=1),0,IF(E491=D490,AD491,[1]DB!AX491)),[1]DB!AX491)</f>
        <v>1</v>
      </c>
      <c r="AY491" s="25">
        <f>IF(B6=13,IF(OR(G491=1,I491=1),0,IF(E491=D491,R491,[1]DB!AY491)),[1]DB!AY491)</f>
        <v>0</v>
      </c>
      <c r="AZ491" s="25">
        <f>IF(B6=13,IF(OR(G491=1,I491=1),0,IF(E491=D491,U491,[1]DB!AZ491)),[1]DB!AZ491)</f>
        <v>0</v>
      </c>
      <c r="BA491" s="25">
        <f>IF(B6=13,IF(OR(G491=1,I491=1),0,IF(E491=D491,X491,[1]DB!BA491)),[1]DB!BA491)</f>
        <v>0</v>
      </c>
      <c r="BB491" s="25">
        <f>IF(B6=13,IF(OR(G491=1,I491=1),0,IF(E491=D491,AD491,[1]DB!BB491)),[1]DB!BB491)</f>
        <v>0</v>
      </c>
      <c r="BC491" s="25">
        <f>IF(B6=13,IF(OR(G491=1,I491=1),0,IF(E491=D492,R491,[1]DB!BC491)),[1]DB!BC491)</f>
        <v>6</v>
      </c>
      <c r="BD491" s="25">
        <f>IF(B6=13,IF(OR(G491=1,I491=1),0,IF(E491=D492,U491,[1]DB!BD491)),[1]DB!BD491)</f>
        <v>7</v>
      </c>
      <c r="BE491" s="25">
        <f>IF(B6=13,IF(OR(G491=1,I491=1),0,IF(E491=D492,X491,[1]DB!BE491)),[1]DB!BE491)</f>
        <v>0</v>
      </c>
      <c r="BF491" s="25">
        <f>IF(B6=13,IF(OR(G491=1,I491=1),0,IF(E491=D492,AD491,[1]DB!BF491)),[1]DB!BF491)</f>
        <v>-1</v>
      </c>
      <c r="BG491" s="25">
        <f>IF(B6=13,IF(OR(G491=1,I491=1),0,IF(E491=D493,R491,[1]DB!BG491)),[1]DB!BG491)</f>
        <v>6</v>
      </c>
      <c r="BH491" s="25">
        <f>IF(B6=13,IF(OR(G491=1,I491=1),0,IF(E491=D493,U491,[1]DB!BH491)),[1]DB!BH491)</f>
        <v>6</v>
      </c>
      <c r="BI491" s="25">
        <f>IF(B6=13,IF(OR(G491=1,I491=1),0,IF(E491=D493,X491,[1]DB!BI491)),[1]DB!BI491)</f>
        <v>1</v>
      </c>
      <c r="BJ491" s="25">
        <f>IF(B6=13,IF(OR(G491=1,I491=1),0,IF(E491=D493,AD491,[1]DB!BJ491)),[1]DB!BJ491)</f>
        <v>1</v>
      </c>
      <c r="BK491" s="25">
        <f>IF(B6=13,IF(OR(G491=1,I491=1),0,IF(E491=D494,R491,[1]DB!BK491)),[1]DB!BK491)</f>
        <v>6</v>
      </c>
      <c r="BL491" s="25">
        <f>IF(B6=13,IF(OR(G491=1,I491=1),0,IF(E491=D494,U491,[1]DB!BL491)),[1]DB!BL491)</f>
        <v>6</v>
      </c>
      <c r="BM491" s="25">
        <f>IF(B6=13,IF(OR(G491=1,I491=1),0,IF(E491=D494,X491,[1]DB!BM491)),[1]DB!BM491)</f>
        <v>1</v>
      </c>
      <c r="BN491" s="25">
        <f>IF(B6=13,IF(OR(G491=1,I491=1),0,IF(E491=D494,AD491,[1]DB!BN491)),[1]DB!BN491)</f>
        <v>0</v>
      </c>
      <c r="BO491" s="25">
        <f>IF(B6=13,IF(OR(G491=1,I491=1),0,IF(E491=D495,R491,[1]DB!BO491)),[1]DB!BO491)</f>
        <v>7</v>
      </c>
      <c r="BP491" s="25">
        <f>IF(B6=13,IF(OR(G491=1,I491=1),0,IF(E491=D495,U491,[1]DB!BP491)),[1]DB!BP491)</f>
        <v>6</v>
      </c>
      <c r="BQ491" s="25">
        <f>IF(B6=13,IF(OR(G491=1,I491=1),0,IF(E491=D495,X491,[1]DB!BQ491)),[1]DB!BQ491)</f>
        <v>3</v>
      </c>
      <c r="BR491" s="25">
        <f>IF(B6=13,IF(OR(G491=1,I491=1),0,IF(E491=D495,AD491,[1]DB!BR491)),[1]DB!BR491)</f>
        <v>1</v>
      </c>
      <c r="BS491" s="25">
        <f>IF(B6=13,IF(OR(G491=1,I491=1),0,IF(E491=D496,R491,[1]DB!BS491)),[1]DB!BS491)</f>
        <v>8</v>
      </c>
      <c r="BT491" s="25">
        <f>IF(B6=13,IF(OR(G491=1,I491=1),0,IF(E491=D496,U491,[1]DB!BT491)),[1]DB!BT491)</f>
        <v>8</v>
      </c>
      <c r="BU491" s="25">
        <f>IF(B6=13,IF(OR(G491=1,I491=1),0,IF(E491=D496,X491,[1]DB!BU491)),[1]DB!BU491)</f>
        <v>1</v>
      </c>
      <c r="BV491" s="25">
        <f>IF(B6=13,IF(OR(G491=1,I491=1),0,IF(E491=D496,AD491,[1]DB!BV491)),[1]DB!BV491)</f>
        <v>0</v>
      </c>
      <c r="BW491" s="25">
        <f>IF(B6=13,IF(OR(G491=1,I491=1),0,IF(E491=D497,R491,[1]DB!BW491)),[1]DB!BW491)</f>
        <v>6</v>
      </c>
      <c r="BX491" s="25">
        <f>IF(B6=13,IF(OR(G491=1,I491=1),0,IF(E491=D497,U491,[1]DB!BX491)),[1]DB!BX491)</f>
        <v>5</v>
      </c>
      <c r="BY491" s="25">
        <f>IF(B6=13,IF(OR(G491=1,I491=1),0,IF(E491=D497,X491,[1]DB!BY491)),[1]DB!BY491)</f>
        <v>3</v>
      </c>
      <c r="BZ491" s="25">
        <f>IF(B6=13,IF(OR(G491=1,I491=1),0,IF(E491=D497,AD491,[1]DB!BZ491)),[1]DB!BZ491)</f>
        <v>1</v>
      </c>
      <c r="CA491" s="25">
        <f>(RANK(Y491,Y486:Y497,1)*169)+(RANK(S491,S486:S497,1)*13)+RANK(V491,V486:V497,0)</f>
        <v>1792</v>
      </c>
      <c r="CB491" s="25">
        <f>RANK(CA491,CA486:CA497,1)</f>
        <v>10</v>
      </c>
      <c r="CC491" s="25">
        <f>IF(CB491=CB486,AE491,0)+IF(CB491=CB487,AI491,0)+IF(CB491=CB488,AM491,0)+IF(CB491=CB489,AQ491,0)+IF(CB491=CB490,AU491,0)+IF(CB491=CB491,AY491,0)+IF(CB491=CB492,BC491,0)+IF(CB491=CB493,BG491,0)+IF(CB491=CB494,BK491,0)+IF(CB491=CB495,BO491,0)+IF(CB491=CB496,BS491,0)+IF(CB491=CB497,BW491,0)</f>
        <v>0</v>
      </c>
      <c r="CD491" s="25">
        <f>IF(CB491=CB486,AF491,0)+IF(CB491=CB487,AJ491,0)+IF(CB491=CB488,AN491,0)+IF(CB491=CB489,AR491,0)+IF(CB491=CB490,AV491,0)+IF(CB491=CB491,AZ491,0)+IF(CB491=CB492,BD491,0)+IF(CB491=CB493,BH491,0)+IF(CB491=CB494,BL491,0)+IF(CB491=CB495,BP491,0)+IF(CB491=CB496,BT491,0)+IF(CB491=CB497,BX491,0)</f>
        <v>0</v>
      </c>
      <c r="CE491" s="25">
        <f>IF(CB491=CB486,AG491,0)+IF(CB491=CB487,AK491,0)+IF(CB491=CB488,AO491,0)+IF(CB491=CB489,AS491,0)+IF(CB491=CB490,AW491,0)+IF(CB491=CB491,BA491,0)+IF(CB491=CB492,BE491,0)+IF(CB491=CB493,BI491,0)+IF(CB491=CB494,BM491,0)+IF(CB491=CB495,BQ491,0)+IF(CB491=CB496,BU491,0)+IF(CB491=CB497,BY491,0)</f>
        <v>0</v>
      </c>
      <c r="CF491" s="25">
        <f>(RANK(CE491,CE486:CE497,1)*169)+(RANK(CC491,CC486:CC497,1)*13)+RANK(CD491,CD486:CD497,0)</f>
        <v>183</v>
      </c>
      <c r="CG491" s="25">
        <f>CB491+(RANK(CF491,CF486:CF497,1)*0.01)</f>
        <v>10.01</v>
      </c>
      <c r="CH491" s="25">
        <f>IF(COUNTIF(CG486:CG497,CG491)=2,IF(CG491=CG486,1,0)+IF(CG491=CG487,2,0)+IF(CG491=CG488,3,0)+IF(CG491=CG489,4,0)+IF(CG491=CG490,5,0)+IF(CG491=CG491,6,0)+IF(CG491=CG492,7,0)+IF(CG491=CG493,8,0)+IF(CG491=CG494,9,0)+IF(CG491=CG495,10,0)+IF(CG491=CG496,11,0)+IF(CG491=CG497,12,0)-6,0)</f>
        <v>0</v>
      </c>
      <c r="CI491" s="25">
        <f t="shared" si="95"/>
        <v>0</v>
      </c>
      <c r="CJ491" s="25">
        <f t="shared" si="96"/>
        <v>10.01</v>
      </c>
      <c r="CK491" s="25">
        <f>(RANK(CJ491,CJ486:CJ497,1)*17850625)+(RANK(K491,K486:K497,0)*274625)+(RANK(M491,M486:M497,0)*4225)+(RANK(AC491,AC486:AC497,1)*65)+RANK(C491,C486:C497,0)</f>
        <v>178789913</v>
      </c>
      <c r="CL491" s="25">
        <f>RANK(CK491,CK486:CK497,0)</f>
        <v>3</v>
      </c>
    </row>
    <row r="492" spans="1:90" x14ac:dyDescent="0.15">
      <c r="A492" s="25" t="str">
        <f>[1]DB!A492</f>
        <v>SPVK</v>
      </c>
      <c r="B492" s="25" t="str">
        <f>[1]DB!B492</f>
        <v>SPVK (15)</v>
      </c>
      <c r="C492" s="25">
        <f>[1]DB!C492</f>
        <v>45</v>
      </c>
      <c r="D492" s="25">
        <f t="shared" si="92"/>
        <v>7</v>
      </c>
      <c r="E492" s="25">
        <f t="shared" si="97"/>
        <v>8</v>
      </c>
      <c r="F492" s="25">
        <f>[1]DB!G492</f>
        <v>0</v>
      </c>
      <c r="G492" s="25">
        <f>IF(B6=13,DGET(A11:K75,"Dis E",T542:T543),F492)</f>
        <v>0</v>
      </c>
      <c r="H492" s="25">
        <f>[1]DB!I492</f>
        <v>0</v>
      </c>
      <c r="I492" s="25">
        <f>IF(B6=13,DGET(A11:K75,"Udm E",T542:T543),H492)</f>
        <v>0</v>
      </c>
      <c r="J492" s="25">
        <f>[1]DB!K492</f>
        <v>0</v>
      </c>
      <c r="K492" s="25">
        <f>IF(B6=13,DGET(A11:K75,"MR E",T542:T543),J492)</f>
        <v>0</v>
      </c>
      <c r="L492" s="25">
        <f>[1]DB!M492</f>
        <v>0</v>
      </c>
      <c r="M492" s="25">
        <f>IF(B6=13,DGET(A11:K75,"Res E",T542:T543),L492)</f>
        <v>0</v>
      </c>
      <c r="N492" s="25">
        <f>[1]DB!O492</f>
        <v>9</v>
      </c>
      <c r="O492" s="25">
        <f>IF(B6=13,IF(AND(G492=0,I492=0),N492+1,0),N492)</f>
        <v>10</v>
      </c>
      <c r="P492" s="25">
        <f>[1]DB!S492</f>
        <v>63</v>
      </c>
      <c r="Q492" s="25">
        <f>IF(A492="",0,DGET(A11:AF75,"Total",T542:T543))</f>
        <v>6</v>
      </c>
      <c r="R492" s="25">
        <f>IF(A492="",0,DGET(A11:AF75,"ES N",T542:T543))</f>
        <v>6</v>
      </c>
      <c r="S492" s="25">
        <f>IF(B6=13,IF(OR(G492=1,I492=1),0,P492+R492),P492)</f>
        <v>69</v>
      </c>
      <c r="T492" s="25">
        <f>[1]DB!V492</f>
        <v>63</v>
      </c>
      <c r="U492" s="25">
        <f>IF(A492="",0,DGET(A485:Q497,"Total N",T546:T547))</f>
        <v>5</v>
      </c>
      <c r="V492" s="25">
        <f>IF(B6=13,IF(OR(G492=1,I492=1),0,T492+U492),T492)</f>
        <v>68</v>
      </c>
      <c r="W492" s="25">
        <f>[1]DB!Y492</f>
        <v>13</v>
      </c>
      <c r="X492" s="25">
        <f t="shared" si="93"/>
        <v>3</v>
      </c>
      <c r="Y492" s="25">
        <f>IF(B6=13,IF(OR(G492=1,I492=1),0,W492+X492),W492)</f>
        <v>16</v>
      </c>
      <c r="Z492" s="25">
        <f>[1]DB!AC492</f>
        <v>4</v>
      </c>
      <c r="AA492" s="25">
        <f>IF(A492="",0,DGET(A11:AF75,"BU Pl.",T542:T543))</f>
        <v>52</v>
      </c>
      <c r="AB492" s="25">
        <f t="shared" si="94"/>
        <v>3384</v>
      </c>
      <c r="AC492" s="25">
        <f>IF(B6=13,RANK(AB492,AB486:AB497,1),Z492)</f>
        <v>10</v>
      </c>
      <c r="AD492" s="25">
        <f>IF(B6=13,IF(AA492&gt;DGET(A485:AC497,"BU N",T546:T547),1,IF(AA492=DGET(A485:AC497,"BU N",T546:T547),0,-1)),0)</f>
        <v>1</v>
      </c>
      <c r="AE492" s="25">
        <f>IF(B6=13,IF(OR(G492=1,I492=1),0,IF(E492=D486,R492,[1]DB!AE492)),[1]DB!AE492)</f>
        <v>8</v>
      </c>
      <c r="AF492" s="25">
        <f>IF(B6=13,IF(OR(G492=1,I492=1),0,IF(E492=D486,U492,[1]DB!AF492)),[1]DB!AF492)</f>
        <v>8</v>
      </c>
      <c r="AG492" s="25">
        <f>IF(B6=13,IF(OR(G492=1,I492=1),0,IF(E492=D486,X492,[1]DB!AG492)),[1]DB!AG492)</f>
        <v>1</v>
      </c>
      <c r="AH492" s="25">
        <f>IF(B6=13,IF(OR(G492=1,I492=1),0,IF(E492=D486,AD492,[1]DB!AH492)),[1]DB!AH492)</f>
        <v>0</v>
      </c>
      <c r="AI492" s="25">
        <f>IF(B6=13,IF(OR(G492=1,I492=1),0,IF(E492=D487,R492,[1]DB!AI492)),[1]DB!AI492)</f>
        <v>8</v>
      </c>
      <c r="AJ492" s="25">
        <f>IF(B6=13,IF(OR(G492=1,I492=1),0,IF(E492=D487,U492,[1]DB!AJ492)),[1]DB!AJ492)</f>
        <v>8</v>
      </c>
      <c r="AK492" s="25">
        <f>IF(B6=13,IF(OR(G492=1,I492=1),0,IF(E492=D487,X492,[1]DB!AK492)),[1]DB!AK492)</f>
        <v>1</v>
      </c>
      <c r="AL492" s="25">
        <f>IF(B6=13,IF(OR(G492=1,I492=1),0,IF(E492=D487,AD492,[1]DB!AL492)),[1]DB!AL492)</f>
        <v>0</v>
      </c>
      <c r="AM492" s="25">
        <f>IF(B6=13,IF(OR(G492=1,I492=1),0,IF(E492=D488,R492,[1]DB!AM492)),[1]DB!AM492)</f>
        <v>7</v>
      </c>
      <c r="AN492" s="25">
        <f>IF(B6=13,IF(OR(G492=1,I492=1),0,IF(E492=D488,U492,[1]DB!AN492)),[1]DB!AN492)</f>
        <v>6</v>
      </c>
      <c r="AO492" s="25">
        <f>IF(B6=13,IF(OR(G492=1,I492=1),0,IF(E492=D488,X492,[1]DB!AO492)),[1]DB!AO492)</f>
        <v>3</v>
      </c>
      <c r="AP492" s="25">
        <f>IF(B6=13,IF(OR(G492=1,I492=1),0,IF(E492=D488,AD492,[1]DB!AP492)),[1]DB!AP492)</f>
        <v>1</v>
      </c>
      <c r="AQ492" s="25">
        <f>IF(B6=13,IF(OR(G492=1,I492=1),0,IF(E492=D489,R492,[1]DB!AQ492)),[1]DB!AQ492)</f>
        <v>6</v>
      </c>
      <c r="AR492" s="25">
        <f>IF(B6=13,IF(OR(G492=1,I492=1),0,IF(E492=D489,U492,[1]DB!AR492)),[1]DB!AR492)</f>
        <v>7</v>
      </c>
      <c r="AS492" s="25">
        <f>IF(B6=13,IF(OR(G492=1,I492=1),0,IF(E492=D489,X492,[1]DB!AS492)),[1]DB!AS492)</f>
        <v>0</v>
      </c>
      <c r="AT492" s="25">
        <f>IF(B6=13,IF(OR(G492=1,I492=1),0,IF(E492=D489,AD492,[1]DB!AT492)),[1]DB!AT492)</f>
        <v>-1</v>
      </c>
      <c r="AU492" s="25">
        <f>IF(B6=13,IF(OR(G492=1,I492=1),0,IF(E492=D490,R492,[1]DB!AU492)),[1]DB!AU492)</f>
        <v>6</v>
      </c>
      <c r="AV492" s="25">
        <f>IF(B6=13,IF(OR(G492=1,I492=1),0,IF(E492=D490,U492,[1]DB!AV492)),[1]DB!AV492)</f>
        <v>6</v>
      </c>
      <c r="AW492" s="25">
        <f>IF(B6=13,IF(OR(G492=1,I492=1),0,IF(E492=D490,X492,[1]DB!AW492)),[1]DB!AW492)</f>
        <v>1</v>
      </c>
      <c r="AX492" s="25">
        <f>IF(B6=13,IF(OR(G492=1,I492=1),0,IF(E492=D490,AD492,[1]DB!AX492)),[1]DB!AX492)</f>
        <v>1</v>
      </c>
      <c r="AY492" s="25">
        <f>IF(B6=13,IF(OR(G492=1,I492=1),0,IF(E492=D491,R492,[1]DB!AY492)),[1]DB!AY492)</f>
        <v>7</v>
      </c>
      <c r="AZ492" s="25">
        <f>IF(B6=13,IF(OR(G492=1,I492=1),0,IF(E492=D491,U492,[1]DB!AZ492)),[1]DB!AZ492)</f>
        <v>6</v>
      </c>
      <c r="BA492" s="25">
        <f>IF(B6=13,IF(OR(G492=1,I492=1),0,IF(E492=D491,X492,[1]DB!BA492)),[1]DB!BA492)</f>
        <v>3</v>
      </c>
      <c r="BB492" s="25">
        <f>IF(B6=13,IF(OR(G492=1,I492=1),0,IF(E492=D491,AD492,[1]DB!BB492)),[1]DB!BB492)</f>
        <v>1</v>
      </c>
      <c r="BC492" s="25">
        <f>IF(B6=13,IF(OR(G492=1,I492=1),0,IF(E492=D492,R492,[1]DB!BC492)),[1]DB!BC492)</f>
        <v>0</v>
      </c>
      <c r="BD492" s="25">
        <f>IF(B6=13,IF(OR(G492=1,I492=1),0,IF(E492=D492,U492,[1]DB!BD492)),[1]DB!BD492)</f>
        <v>0</v>
      </c>
      <c r="BE492" s="25">
        <f>IF(B6=13,IF(OR(G492=1,I492=1),0,IF(E492=D492,X492,[1]DB!BE492)),[1]DB!BE492)</f>
        <v>0</v>
      </c>
      <c r="BF492" s="25">
        <f>IF(B6=13,IF(OR(G492=1,I492=1),0,IF(E492=D492,AD492,[1]DB!BF492)),[1]DB!BF492)</f>
        <v>0</v>
      </c>
      <c r="BG492" s="25">
        <f>IF(B6=13,IF(OR(G492=1,I492=1),0,IF(E492=D493,R492,[1]DB!BG492)),[1]DB!BG492)</f>
        <v>7</v>
      </c>
      <c r="BH492" s="25">
        <f>IF(B6=13,IF(OR(G492=1,I492=1),0,IF(E492=D493,U492,[1]DB!BH492)),[1]DB!BH492)</f>
        <v>6</v>
      </c>
      <c r="BI492" s="25">
        <f>IF(B6=13,IF(OR(G492=1,I492=1),0,IF(E492=D493,X492,[1]DB!BI492)),[1]DB!BI492)</f>
        <v>3</v>
      </c>
      <c r="BJ492" s="25">
        <f>IF(B6=13,IF(OR(G492=1,I492=1),0,IF(E492=D493,AD492,[1]DB!BJ492)),[1]DB!BJ492)</f>
        <v>1</v>
      </c>
      <c r="BK492" s="25">
        <f>IF(B6=13,IF(OR(G492=1,I492=1),0,IF(E492=D494,R492,[1]DB!BK492)),[1]DB!BK492)</f>
        <v>6</v>
      </c>
      <c r="BL492" s="25">
        <f>IF(B6=13,IF(OR(G492=1,I492=1),0,IF(E492=D494,U492,[1]DB!BL492)),[1]DB!BL492)</f>
        <v>8</v>
      </c>
      <c r="BM492" s="25">
        <f>IF(B6=13,IF(OR(G492=1,I492=1),0,IF(E492=D494,X492,[1]DB!BM492)),[1]DB!BM492)</f>
        <v>0</v>
      </c>
      <c r="BN492" s="25">
        <f>IF(B6=13,IF(OR(G492=1,I492=1),0,IF(E492=D494,AD492,[1]DB!BN492)),[1]DB!BN492)</f>
        <v>-1</v>
      </c>
      <c r="BO492" s="25">
        <f>IF(B6=13,IF(OR(G492=1,I492=1),0,IF(E492=D495,R492,[1]DB!BO492)),[1]DB!BO492)</f>
        <v>0</v>
      </c>
      <c r="BP492" s="25">
        <f>IF(B6=13,IF(OR(G492=1,I492=1),0,IF(E492=D495,U492,[1]DB!BP492)),[1]DB!BP492)</f>
        <v>0</v>
      </c>
      <c r="BQ492" s="25">
        <f>IF(B6=13,IF(OR(G492=1,I492=1),0,IF(E492=D495,X492,[1]DB!BQ492)),[1]DB!BQ492)</f>
        <v>0</v>
      </c>
      <c r="BR492" s="25">
        <f>IF(B6=13,IF(OR(G492=1,I492=1),0,IF(E492=D495,AD492,[1]DB!BR492)),[1]DB!BR492)</f>
        <v>0</v>
      </c>
      <c r="BS492" s="25">
        <f>IF(B6=13,IF(OR(G492=1,I492=1),0,IF(E492=D496,R492,[1]DB!BS492)),[1]DB!BS492)</f>
        <v>8</v>
      </c>
      <c r="BT492" s="25">
        <f>IF(B6=13,IF(OR(G492=1,I492=1),0,IF(E492=D496,U492,[1]DB!BT492)),[1]DB!BT492)</f>
        <v>8</v>
      </c>
      <c r="BU492" s="25">
        <f>IF(B6=13,IF(OR(G492=1,I492=1),0,IF(E492=D496,X492,[1]DB!BU492)),[1]DB!BU492)</f>
        <v>1</v>
      </c>
      <c r="BV492" s="25">
        <f>IF(B6=13,IF(OR(G492=1,I492=1),0,IF(E492=D496,AD492,[1]DB!BV492)),[1]DB!BV492)</f>
        <v>-1</v>
      </c>
      <c r="BW492" s="25">
        <f>IF(B6=13,IF(OR(G492=1,I492=1),0,IF(E492=D497,R492,[1]DB!BW492)),[1]DB!BW492)</f>
        <v>6</v>
      </c>
      <c r="BX492" s="25">
        <f>IF(B6=13,IF(OR(G492=1,I492=1),0,IF(E492=D497,U492,[1]DB!BX492)),[1]DB!BX492)</f>
        <v>5</v>
      </c>
      <c r="BY492" s="25">
        <f>IF(B6=13,IF(OR(G492=1,I492=1),0,IF(E492=D497,X492,[1]DB!BY492)),[1]DB!BY492)</f>
        <v>3</v>
      </c>
      <c r="BZ492" s="25">
        <f>IF(B6=13,IF(OR(G492=1,I492=1),0,IF(E492=D497,AD492,[1]DB!BZ492)),[1]DB!BZ492)</f>
        <v>1</v>
      </c>
      <c r="CA492" s="25">
        <f>(RANK(Y492,Y486:Y497,1)*169)+(RANK(S492,S486:S497,1)*13)+RANK(V492,V486:V497,0)</f>
        <v>1288</v>
      </c>
      <c r="CB492" s="25">
        <f>RANK(CA492,CA486:CA497,1)</f>
        <v>7</v>
      </c>
      <c r="CC492" s="25">
        <f>IF(CB492=CB486,AE492,0)+IF(CB492=CB487,AI492,0)+IF(CB492=CB488,AM492,0)+IF(CB492=CB489,AQ492,0)+IF(CB492=CB490,AU492,0)+IF(CB492=CB491,AY492,0)+IF(CB492=CB492,BC492,0)+IF(CB492=CB493,BG492,0)+IF(CB492=CB494,BK492,0)+IF(CB492=CB495,BO492,0)+IF(CB492=CB496,BS492,0)+IF(CB492=CB497,BW492,0)</f>
        <v>0</v>
      </c>
      <c r="CD492" s="25">
        <f>IF(CB492=CB486,AF492,0)+IF(CB492=CB487,AJ492,0)+IF(CB492=CB488,AN492,0)+IF(CB492=CB489,AR492,0)+IF(CB492=CB490,AV492,0)+IF(CB492=CB491,AZ492,0)+IF(CB492=CB492,BD492,0)+IF(CB492=CB493,BH492,0)+IF(CB492=CB494,BL492,0)+IF(CB492=CB495,BP492,0)+IF(CB492=CB496,BT492,0)+IF(CB492=CB497,BX492,0)</f>
        <v>0</v>
      </c>
      <c r="CE492" s="25">
        <f>IF(CB492=CB486,AG492,0)+IF(CB492=CB487,AK492,0)+IF(CB492=CB488,AO492,0)+IF(CB492=CB489,AS492,0)+IF(CB492=CB490,AW492,0)+IF(CB492=CB491,BA492,0)+IF(CB492=CB492,BE492,0)+IF(CB492=CB493,BI492,0)+IF(CB492=CB494,BM492,0)+IF(CB492=CB495,BQ492,0)+IF(CB492=CB496,BU492,0)+IF(CB492=CB497,BY492,0)</f>
        <v>0</v>
      </c>
      <c r="CF492" s="25">
        <f>(RANK(CE492,CE486:CE497,1)*169)+(RANK(CC492,CC486:CC497,1)*13)+RANK(CD492,CD486:CD497,0)</f>
        <v>183</v>
      </c>
      <c r="CG492" s="25">
        <f>CB492+(RANK(CF492,CF486:CF497,1)*0.01)</f>
        <v>7.01</v>
      </c>
      <c r="CH492" s="25">
        <f>IF(COUNTIF(CG486:CG497,CG492)=2,IF(CG492=CG486,1,0)+IF(CG492=CG487,2,0)+IF(CG492=CG488,3,0)+IF(CG492=CG489,4,0)+IF(CG492=CG490,5,0)+IF(CG492=CG491,6,0)+IF(CG492=CG492,7,0)+IF(CG492=CG493,8,0)+IF(CG492=CG494,9,0)+IF(CG492=CG495,10,0)+IF(CG492=CG496,11,0)+IF(CG492=CG497,12,0)-7,0)</f>
        <v>0</v>
      </c>
      <c r="CI492" s="25">
        <f t="shared" si="95"/>
        <v>0</v>
      </c>
      <c r="CJ492" s="25">
        <f t="shared" si="96"/>
        <v>7.01</v>
      </c>
      <c r="CK492" s="25">
        <f>(RANK(CJ492,CJ486:CJ497,1)*17850625)+(RANK(K492,K486:K497,0)*274625)+(RANK(M492,M486:M497,0)*4225)+(RANK(AC492,AC486:AC497,1)*65)+RANK(C492,C486:C497,0)</f>
        <v>125238102</v>
      </c>
      <c r="CL492" s="25">
        <f>RANK(CK492,CK486:CK497,0)</f>
        <v>6</v>
      </c>
    </row>
    <row r="493" spans="1:90" x14ac:dyDescent="0.15">
      <c r="A493" s="25" t="str">
        <f>[1]DB!A493</f>
        <v>Idskov</v>
      </c>
      <c r="B493" s="25" t="str">
        <f>[1]DB!B493</f>
        <v>Idskov (15)</v>
      </c>
      <c r="C493" s="25">
        <f>[1]DB!C493</f>
        <v>22</v>
      </c>
      <c r="D493" s="25">
        <f t="shared" si="92"/>
        <v>4</v>
      </c>
      <c r="E493" s="25">
        <f t="shared" si="97"/>
        <v>3</v>
      </c>
      <c r="F493" s="25">
        <f>[1]DB!G493</f>
        <v>0</v>
      </c>
      <c r="G493" s="25">
        <f>IF(B6=13,DGET(A11:K75,"Dis E",U542:U543),F493)</f>
        <v>0</v>
      </c>
      <c r="H493" s="25">
        <f>[1]DB!I493</f>
        <v>0</v>
      </c>
      <c r="I493" s="25">
        <f>IF(B6=13,DGET(A11:K75,"Udm E",U542:U543),H493)</f>
        <v>0</v>
      </c>
      <c r="J493" s="25">
        <f>[1]DB!K493</f>
        <v>0</v>
      </c>
      <c r="K493" s="25">
        <f>IF(B6=13,DGET(A11:K75,"MR E",U542:U543),J493)</f>
        <v>0</v>
      </c>
      <c r="L493" s="25">
        <f>[1]DB!M493</f>
        <v>0</v>
      </c>
      <c r="M493" s="25">
        <f>IF(B6=13,DGET(A11:K75,"Res E",U542:U543),L493)</f>
        <v>0</v>
      </c>
      <c r="N493" s="25">
        <f>[1]DB!O493</f>
        <v>9</v>
      </c>
      <c r="O493" s="25">
        <f>IF(B6=13,IF(AND(G493=0,I493=0),N493+1,0),N493)</f>
        <v>10</v>
      </c>
      <c r="P493" s="25">
        <f>[1]DB!S493</f>
        <v>67</v>
      </c>
      <c r="Q493" s="25">
        <f>IF(A493="",0,DGET(A11:AF75,"Total",U542:U543))</f>
        <v>5</v>
      </c>
      <c r="R493" s="25">
        <f>IF(A493="",0,DGET(A11:AF75,"ES N",U542:U543))</f>
        <v>5</v>
      </c>
      <c r="S493" s="25">
        <f>IF(B6=13,IF(OR(G493=1,I493=1),0,P493+R493),P493)</f>
        <v>72</v>
      </c>
      <c r="T493" s="25">
        <f>[1]DB!V493</f>
        <v>61</v>
      </c>
      <c r="U493" s="25">
        <f>IF(A493="",0,DGET(A485:Q497,"Total N",U546:U547))</f>
        <v>5</v>
      </c>
      <c r="V493" s="25">
        <f>IF(B6=13,IF(OR(G493=1,I493=1),0,T493+U493),T493)</f>
        <v>66</v>
      </c>
      <c r="W493" s="25">
        <f>[1]DB!Y493</f>
        <v>18</v>
      </c>
      <c r="X493" s="25">
        <f t="shared" si="93"/>
        <v>1</v>
      </c>
      <c r="Y493" s="25">
        <f>IF(B6=13,IF(OR(G493=1,I493=1),0,W493+X493),W493)</f>
        <v>19</v>
      </c>
      <c r="Z493" s="25">
        <f>[1]DB!AC493</f>
        <v>11</v>
      </c>
      <c r="AA493" s="25">
        <f>IF(A493="",0,DGET(A11:AF75,"BU Pl.",U542:U543))</f>
        <v>32</v>
      </c>
      <c r="AB493" s="25">
        <f t="shared" si="94"/>
        <v>2091</v>
      </c>
      <c r="AC493" s="25">
        <f>IF(B6=13,RANK(AB493,AB486:AB497,1),Z493)</f>
        <v>8</v>
      </c>
      <c r="AD493" s="25">
        <f>IF(B6=13,IF(AA493&gt;DGET(A485:AC497,"BU N",U546:U547),1,IF(AA493=DGET(A485:AC497,"BU N",U546:U547),0,-1)),0)</f>
        <v>1</v>
      </c>
      <c r="AE493" s="25">
        <f>IF(B6=13,IF(OR(G493=1,I493=1),0,IF(E493=D486,R493,[1]DB!AE493)),[1]DB!AE493)</f>
        <v>9</v>
      </c>
      <c r="AF493" s="25">
        <f>IF(B6=13,IF(OR(G493=1,I493=1),0,IF(E493=D486,U493,[1]DB!AF493)),[1]DB!AF493)</f>
        <v>9</v>
      </c>
      <c r="AG493" s="25">
        <f>IF(B6=13,IF(OR(G493=1,I493=1),0,IF(E493=D486,X493,[1]DB!AG493)),[1]DB!AG493)</f>
        <v>1</v>
      </c>
      <c r="AH493" s="25">
        <f>IF(B6=13,IF(OR(G493=1,I493=1),0,IF(E493=D486,AD493,[1]DB!AH493)),[1]DB!AH493)</f>
        <v>0</v>
      </c>
      <c r="AI493" s="25">
        <f>IF(B6=13,IF(OR(G493=1,I493=1),0,IF(E493=D487,R493,[1]DB!AI493)),[1]DB!AI493)</f>
        <v>9</v>
      </c>
      <c r="AJ493" s="25">
        <f>IF(B6=13,IF(OR(G493=1,I493=1),0,IF(E493=D487,U493,[1]DB!AJ493)),[1]DB!AJ493)</f>
        <v>7</v>
      </c>
      <c r="AK493" s="25">
        <f>IF(B6=13,IF(OR(G493=1,I493=1),0,IF(E493=D487,X493,[1]DB!AK493)),[1]DB!AK493)</f>
        <v>3</v>
      </c>
      <c r="AL493" s="25">
        <f>IF(B6=13,IF(OR(G493=1,I493=1),0,IF(E493=D487,AD493,[1]DB!AL493)),[1]DB!AL493)</f>
        <v>1</v>
      </c>
      <c r="AM493" s="25">
        <f>IF(B6=13,IF(OR(G493=1,I493=1),0,IF(E493=D488,R493,[1]DB!AM493)),[1]DB!AM493)</f>
        <v>5</v>
      </c>
      <c r="AN493" s="25">
        <f>IF(B6=13,IF(OR(G493=1,I493=1),0,IF(E493=D488,U493,[1]DB!AN493)),[1]DB!AN493)</f>
        <v>5</v>
      </c>
      <c r="AO493" s="25">
        <f>IF(B6=13,IF(OR(G493=1,I493=1),0,IF(E493=D488,X493,[1]DB!AO493)),[1]DB!AO493)</f>
        <v>1</v>
      </c>
      <c r="AP493" s="25">
        <f>IF(B6=13,IF(OR(G493=1,I493=1),0,IF(E493=D488,AD493,[1]DB!AP493)),[1]DB!AP493)</f>
        <v>1</v>
      </c>
      <c r="AQ493" s="25">
        <f>IF(B6=13,IF(OR(G493=1,I493=1),0,IF(E493=D489,R493,[1]DB!AQ493)),[1]DB!AQ493)</f>
        <v>8</v>
      </c>
      <c r="AR493" s="25">
        <f>IF(B6=13,IF(OR(G493=1,I493=1),0,IF(E493=D489,U493,[1]DB!AR493)),[1]DB!AR493)</f>
        <v>7</v>
      </c>
      <c r="AS493" s="25">
        <f>IF(B6=13,IF(OR(G493=1,I493=1),0,IF(E493=D489,X493,[1]DB!AS493)),[1]DB!AS493)</f>
        <v>3</v>
      </c>
      <c r="AT493" s="25">
        <f>IF(B6=13,IF(OR(G493=1,I493=1),0,IF(E493=D489,AD493,[1]DB!AT493)),[1]DB!AT493)</f>
        <v>1</v>
      </c>
      <c r="AU493" s="25">
        <f>IF(B6=13,IF(OR(G493=1,I493=1),0,IF(E493=D490,R493,[1]DB!AU493)),[1]DB!AU493)</f>
        <v>0</v>
      </c>
      <c r="AV493" s="25">
        <f>IF(B6=13,IF(OR(G493=1,I493=1),0,IF(E493=D490,U493,[1]DB!AV493)),[1]DB!AV493)</f>
        <v>0</v>
      </c>
      <c r="AW493" s="25">
        <f>IF(B6=13,IF(OR(G493=1,I493=1),0,IF(E493=D490,X493,[1]DB!AW493)),[1]DB!AW493)</f>
        <v>0</v>
      </c>
      <c r="AX493" s="25">
        <f>IF(B6=13,IF(OR(G493=1,I493=1),0,IF(E493=D490,AD493,[1]DB!AX493)),[1]DB!AX493)</f>
        <v>0</v>
      </c>
      <c r="AY493" s="25">
        <f>IF(B6=13,IF(OR(G493=1,I493=1),0,IF(E493=D491,R493,[1]DB!AY493)),[1]DB!AY493)</f>
        <v>6</v>
      </c>
      <c r="AZ493" s="25">
        <f>IF(B6=13,IF(OR(G493=1,I493=1),0,IF(E493=D491,U493,[1]DB!AZ493)),[1]DB!AZ493)</f>
        <v>6</v>
      </c>
      <c r="BA493" s="25">
        <f>IF(B6=13,IF(OR(G493=1,I493=1),0,IF(E493=D491,X493,[1]DB!BA493)),[1]DB!BA493)</f>
        <v>1</v>
      </c>
      <c r="BB493" s="25">
        <f>IF(B6=13,IF(OR(G493=1,I493=1),0,IF(E493=D491,AD493,[1]DB!BB493)),[1]DB!BB493)</f>
        <v>-1</v>
      </c>
      <c r="BC493" s="25">
        <f>IF(B6=13,IF(OR(G493=1,I493=1),0,IF(E493=D492,R493,[1]DB!BC493)),[1]DB!BC493)</f>
        <v>6</v>
      </c>
      <c r="BD493" s="25">
        <f>IF(B6=13,IF(OR(G493=1,I493=1),0,IF(E493=D492,U493,[1]DB!BD493)),[1]DB!BD493)</f>
        <v>7</v>
      </c>
      <c r="BE493" s="25">
        <f>IF(B6=13,IF(OR(G493=1,I493=1),0,IF(E493=D492,X493,[1]DB!BE493)),[1]DB!BE493)</f>
        <v>0</v>
      </c>
      <c r="BF493" s="25">
        <f>IF(B6=13,IF(OR(G493=1,I493=1),0,IF(E493=D492,AD493,[1]DB!BF493)),[1]DB!BF493)</f>
        <v>-1</v>
      </c>
      <c r="BG493" s="25">
        <f>IF(B6=13,IF(OR(G493=1,I493=1),0,IF(E493=D493,R493,[1]DB!BG493)),[1]DB!BG493)</f>
        <v>0</v>
      </c>
      <c r="BH493" s="25">
        <f>IF(B6=13,IF(OR(G493=1,I493=1),0,IF(E493=D493,U493,[1]DB!BH493)),[1]DB!BH493)</f>
        <v>0</v>
      </c>
      <c r="BI493" s="25">
        <f>IF(B6=13,IF(OR(G493=1,I493=1),0,IF(E493=D493,X493,[1]DB!BI493)),[1]DB!BI493)</f>
        <v>0</v>
      </c>
      <c r="BJ493" s="25">
        <f>IF(B6=13,IF(OR(G493=1,I493=1),0,IF(E493=D493,AD493,[1]DB!BJ493)),[1]DB!BJ493)</f>
        <v>0</v>
      </c>
      <c r="BK493" s="25">
        <f>IF(B6=13,IF(OR(G493=1,I493=1),0,IF(E493=D494,R493,[1]DB!BK493)),[1]DB!BK493)</f>
        <v>7</v>
      </c>
      <c r="BL493" s="25">
        <f>IF(B6=13,IF(OR(G493=1,I493=1),0,IF(E493=D494,U493,[1]DB!BL493)),[1]DB!BL493)</f>
        <v>6</v>
      </c>
      <c r="BM493" s="25">
        <f>IF(B6=13,IF(OR(G493=1,I493=1),0,IF(E493=D494,X493,[1]DB!BM493)),[1]DB!BM493)</f>
        <v>3</v>
      </c>
      <c r="BN493" s="25">
        <f>IF(B6=13,IF(OR(G493=1,I493=1),0,IF(E493=D494,AD493,[1]DB!BN493)),[1]DB!BN493)</f>
        <v>1</v>
      </c>
      <c r="BO493" s="25">
        <f>IF(B6=13,IF(OR(G493=1,I493=1),0,IF(E493=D495,R493,[1]DB!BO493)),[1]DB!BO493)</f>
        <v>8</v>
      </c>
      <c r="BP493" s="25">
        <f>IF(B6=13,IF(OR(G493=1,I493=1),0,IF(E493=D495,U493,[1]DB!BP493)),[1]DB!BP493)</f>
        <v>6</v>
      </c>
      <c r="BQ493" s="25">
        <f>IF(B6=13,IF(OR(G493=1,I493=1),0,IF(E493=D495,X493,[1]DB!BQ493)),[1]DB!BQ493)</f>
        <v>3</v>
      </c>
      <c r="BR493" s="25">
        <f>IF(B6=13,IF(OR(G493=1,I493=1),0,IF(E493=D495,AD493,[1]DB!BR493)),[1]DB!BR493)</f>
        <v>1</v>
      </c>
      <c r="BS493" s="25">
        <f>IF(B6=13,IF(OR(G493=1,I493=1),0,IF(E493=D496,R493,[1]DB!BS493)),[1]DB!BS493)</f>
        <v>6</v>
      </c>
      <c r="BT493" s="25">
        <f>IF(B6=13,IF(OR(G493=1,I493=1),0,IF(E493=D496,U493,[1]DB!BT493)),[1]DB!BT493)</f>
        <v>5</v>
      </c>
      <c r="BU493" s="25">
        <f>IF(B6=13,IF(OR(G493=1,I493=1),0,IF(E493=D496,X493,[1]DB!BU493)),[1]DB!BU493)</f>
        <v>3</v>
      </c>
      <c r="BV493" s="25">
        <f>IF(B6=13,IF(OR(G493=1,I493=1),0,IF(E493=D496,AD493,[1]DB!BV493)),[1]DB!BV493)</f>
        <v>1</v>
      </c>
      <c r="BW493" s="25">
        <f>IF(B6=13,IF(OR(G493=1,I493=1),0,IF(E493=D497,R493,[1]DB!BW493)),[1]DB!BW493)</f>
        <v>8</v>
      </c>
      <c r="BX493" s="25">
        <f>IF(B6=13,IF(OR(G493=1,I493=1),0,IF(E493=D497,U493,[1]DB!BX493)),[1]DB!BX493)</f>
        <v>8</v>
      </c>
      <c r="BY493" s="25">
        <f>IF(B6=13,IF(OR(G493=1,I493=1),0,IF(E493=D497,X493,[1]DB!BY493)),[1]DB!BY493)</f>
        <v>1</v>
      </c>
      <c r="BZ493" s="25">
        <f>IF(B6=13,IF(OR(G493=1,I493=1),0,IF(E493=D497,AD493,[1]DB!BZ493)),[1]DB!BZ493)</f>
        <v>0</v>
      </c>
      <c r="CA493" s="25">
        <f>(RANK(Y493,Y486:Y497,1)*169)+(RANK(S493,S486:S497,1)*13)+RANK(V493,V486:V497,0)</f>
        <v>2011</v>
      </c>
      <c r="CB493" s="25">
        <f>RANK(CA493,CA486:CA497,1)</f>
        <v>11</v>
      </c>
      <c r="CC493" s="25">
        <f>IF(CB493=CB486,AE493,0)+IF(CB493=CB487,AI493,0)+IF(CB493=CB488,AM493,0)+IF(CB493=CB489,AQ493,0)+IF(CB493=CB490,AU493,0)+IF(CB493=CB491,AY493,0)+IF(CB493=CB492,BC493,0)+IF(CB493=CB493,BG493,0)+IF(CB493=CB494,BK493,0)+IF(CB493=CB495,BO493,0)+IF(CB493=CB496,BS493,0)+IF(CB493=CB497,BW493,0)</f>
        <v>0</v>
      </c>
      <c r="CD493" s="25">
        <f>IF(CB493=CB486,AF493,0)+IF(CB493=CB487,AJ493,0)+IF(CB493=CB488,AN493,0)+IF(CB493=CB489,AR493,0)+IF(CB493=CB490,AV493,0)+IF(CB493=CB491,AZ493,0)+IF(CB493=CB492,BD493,0)+IF(CB493=CB493,BH493,0)+IF(CB493=CB494,BL493,0)+IF(CB493=CB495,BP493,0)+IF(CB493=CB496,BT493,0)+IF(CB493=CB497,BX493,0)</f>
        <v>0</v>
      </c>
      <c r="CE493" s="25">
        <f>IF(CB493=CB486,AG493,0)+IF(CB493=CB487,AK493,0)+IF(CB493=CB488,AO493,0)+IF(CB493=CB489,AS493,0)+IF(CB493=CB490,AW493,0)+IF(CB493=CB491,BA493,0)+IF(CB493=CB492,BE493,0)+IF(CB493=CB493,BI493,0)+IF(CB493=CB494,BM493,0)+IF(CB493=CB495,BQ493,0)+IF(CB493=CB496,BU493,0)+IF(CB493=CB497,BY493,0)</f>
        <v>0</v>
      </c>
      <c r="CF493" s="25">
        <f>(RANK(CE493,CE486:CE497,1)*169)+(RANK(CC493,CC486:CC497,1)*13)+RANK(CD493,CD486:CD497,0)</f>
        <v>183</v>
      </c>
      <c r="CG493" s="25">
        <f>CB493+(RANK(CF493,CF486:CF497,1)*0.01)</f>
        <v>11.01</v>
      </c>
      <c r="CH493" s="25">
        <f>IF(COUNTIF(CG486:CG497,CG493)=2,IF(CG493=CG486,1,0)+IF(CG493=CG487,2,0)+IF(CG493=CG488,3,0)+IF(CG493=CG489,4,0)+IF(CG493=CG490,5,0)+IF(CG493=CG491,6,0)+IF(CG493=CG492,7,0)+IF(CG493=CG493,8,0)+IF(CG493=CG494,9,0)+IF(CG493=CG495,10,0)+IF(CG493=CG496,11,0)+IF(CG493=CG497,12,0)-8,0)</f>
        <v>0</v>
      </c>
      <c r="CI493" s="25">
        <f t="shared" si="95"/>
        <v>0</v>
      </c>
      <c r="CJ493" s="25">
        <f t="shared" si="96"/>
        <v>11.01</v>
      </c>
      <c r="CK493" s="25">
        <f>(RANK(CJ493,CJ486:CJ497,1)*17850625)+(RANK(K493,K486:K497,0)*274625)+(RANK(M493,M486:M497,0)*4225)+(RANK(AC493,AC486:AC497,1)*65)+RANK(C493,C486:C497,0)</f>
        <v>196640475</v>
      </c>
      <c r="CL493" s="25">
        <f>RANK(CK493,CK486:CK497,0)</f>
        <v>2</v>
      </c>
    </row>
    <row r="494" spans="1:90" x14ac:dyDescent="0.15">
      <c r="A494" s="25" t="str">
        <f>[1]DB!A494</f>
        <v>Far</v>
      </c>
      <c r="B494" s="25" t="str">
        <f>[1]DB!B494</f>
        <v>Far (15)</v>
      </c>
      <c r="C494" s="25">
        <f>[1]DB!C494</f>
        <v>10</v>
      </c>
      <c r="D494" s="25">
        <f t="shared" si="92"/>
        <v>9</v>
      </c>
      <c r="E494" s="25">
        <f t="shared" si="97"/>
        <v>10</v>
      </c>
      <c r="F494" s="25">
        <f>[1]DB!G494</f>
        <v>0</v>
      </c>
      <c r="G494" s="25">
        <f>IF(B6=13,DGET(A11:K75,"Dis E",V542:V543),F494)</f>
        <v>0</v>
      </c>
      <c r="H494" s="25">
        <f>[1]DB!I494</f>
        <v>0</v>
      </c>
      <c r="I494" s="25">
        <f>IF(B6=13,DGET(A11:K75,"Udm E",V542:V543),H494)</f>
        <v>0</v>
      </c>
      <c r="J494" s="25">
        <f>[1]DB!K494</f>
        <v>0</v>
      </c>
      <c r="K494" s="25">
        <f>IF(B6=13,DGET(A11:K75,"MR E",V542:V543),J494)</f>
        <v>0</v>
      </c>
      <c r="L494" s="25">
        <f>[1]DB!M494</f>
        <v>0</v>
      </c>
      <c r="M494" s="25">
        <f>IF(B6=13,DGET(A11:K75,"Res E",V542:V543),L494)</f>
        <v>0</v>
      </c>
      <c r="N494" s="25">
        <f>[1]DB!O494</f>
        <v>9</v>
      </c>
      <c r="O494" s="25">
        <f>IF(B6=13,IF(AND(G494=0,I494=0),N494+1,0),N494)</f>
        <v>10</v>
      </c>
      <c r="P494" s="25">
        <f>[1]DB!S494</f>
        <v>63</v>
      </c>
      <c r="Q494" s="25">
        <f>IF(A494="",0,DGET(A11:AF75,"Total",V542:V543))</f>
        <v>6</v>
      </c>
      <c r="R494" s="25">
        <f>IF(A494="",0,DGET(A11:AF75,"ES N",V542:V543))</f>
        <v>6</v>
      </c>
      <c r="S494" s="25">
        <f>IF(B6=13,IF(OR(G494=1,I494=1),0,P494+R494),P494)</f>
        <v>69</v>
      </c>
      <c r="T494" s="25">
        <f>[1]DB!V494</f>
        <v>58</v>
      </c>
      <c r="U494" s="25">
        <f>IF(A494="",0,DGET(A485:Q497,"Total N",V546:V547))</f>
        <v>5</v>
      </c>
      <c r="V494" s="25">
        <f>IF(B6=13,IF(OR(G494=1,I494=1),0,T494+U494),T494)</f>
        <v>63</v>
      </c>
      <c r="W494" s="25">
        <f>[1]DB!Y494</f>
        <v>17</v>
      </c>
      <c r="X494" s="25">
        <f t="shared" si="93"/>
        <v>3</v>
      </c>
      <c r="Y494" s="25">
        <f>IF(B6=13,IF(OR(G494=1,I494=1),0,W494+X494),W494)</f>
        <v>20</v>
      </c>
      <c r="Z494" s="25">
        <f>[1]DB!AC494</f>
        <v>10</v>
      </c>
      <c r="AA494" s="25">
        <f>IF(A494="",0,DGET(A11:AF75,"BU Pl.",V542:V543))</f>
        <v>52</v>
      </c>
      <c r="AB494" s="25">
        <f t="shared" si="94"/>
        <v>3390</v>
      </c>
      <c r="AC494" s="25">
        <f>IF(B6=13,RANK(AB494,AB486:AB497,1),Z494)</f>
        <v>12</v>
      </c>
      <c r="AD494" s="25">
        <f>IF(B6=13,IF(AA494&gt;DGET(A485:AC497,"BU N",V546:V547),1,IF(AA494=DGET(A485:AC497,"BU N",V546:V547),0,-1)),0)</f>
        <v>1</v>
      </c>
      <c r="AE494" s="25">
        <f>IF(B6=13,IF(OR(G494=1,I494=1),0,IF(E494=D486,R494,[1]DB!AE494)),[1]DB!AE494)</f>
        <v>6</v>
      </c>
      <c r="AF494" s="25">
        <f>IF(B6=13,IF(OR(G494=1,I494=1),0,IF(E494=D486,U494,[1]DB!AF494)),[1]DB!AF494)</f>
        <v>6</v>
      </c>
      <c r="AG494" s="25">
        <f>IF(B6=13,IF(OR(G494=1,I494=1),0,IF(E494=D486,X494,[1]DB!AG494)),[1]DB!AG494)</f>
        <v>1</v>
      </c>
      <c r="AH494" s="25">
        <f>IF(B6=13,IF(OR(G494=1,I494=1),0,IF(E494=D486,AD494,[1]DB!AH494)),[1]DB!AH494)</f>
        <v>0</v>
      </c>
      <c r="AI494" s="25">
        <f>IF(B6=13,IF(OR(G494=1,I494=1),0,IF(E494=D487,R494,[1]DB!AI494)),[1]DB!AI494)</f>
        <v>9</v>
      </c>
      <c r="AJ494" s="25">
        <f>IF(B6=13,IF(OR(G494=1,I494=1),0,IF(E494=D487,U494,[1]DB!AJ494)),[1]DB!AJ494)</f>
        <v>8</v>
      </c>
      <c r="AK494" s="25">
        <f>IF(B6=13,IF(OR(G494=1,I494=1),0,IF(E494=D487,X494,[1]DB!AK494)),[1]DB!AK494)</f>
        <v>3</v>
      </c>
      <c r="AL494" s="25">
        <f>IF(B6=13,IF(OR(G494=1,I494=1),0,IF(E494=D487,AD494,[1]DB!AL494)),[1]DB!AL494)</f>
        <v>1</v>
      </c>
      <c r="AM494" s="25">
        <f>IF(B6=13,IF(OR(G494=1,I494=1),0,IF(E494=D488,R494,[1]DB!AM494)),[1]DB!AM494)</f>
        <v>7</v>
      </c>
      <c r="AN494" s="25">
        <f>IF(B6=13,IF(OR(G494=1,I494=1),0,IF(E494=D488,U494,[1]DB!AN494)),[1]DB!AN494)</f>
        <v>6</v>
      </c>
      <c r="AO494" s="25">
        <f>IF(B6=13,IF(OR(G494=1,I494=1),0,IF(E494=D488,X494,[1]DB!AO494)),[1]DB!AO494)</f>
        <v>3</v>
      </c>
      <c r="AP494" s="25">
        <f>IF(B6=13,IF(OR(G494=1,I494=1),0,IF(E494=D488,AD494,[1]DB!AP494)),[1]DB!AP494)</f>
        <v>1</v>
      </c>
      <c r="AQ494" s="25">
        <f>IF(B6=13,IF(OR(G494=1,I494=1),0,IF(E494=D489,R494,[1]DB!AQ494)),[1]DB!AQ494)</f>
        <v>8</v>
      </c>
      <c r="AR494" s="25">
        <f>IF(B6=13,IF(OR(G494=1,I494=1),0,IF(E494=D489,U494,[1]DB!AR494)),[1]DB!AR494)</f>
        <v>6</v>
      </c>
      <c r="AS494" s="25">
        <f>IF(B6=13,IF(OR(G494=1,I494=1),0,IF(E494=D489,X494,[1]DB!AS494)),[1]DB!AS494)</f>
        <v>3</v>
      </c>
      <c r="AT494" s="25">
        <f>IF(B6=13,IF(OR(G494=1,I494=1),0,IF(E494=D489,AD494,[1]DB!AT494)),[1]DB!AT494)</f>
        <v>1</v>
      </c>
      <c r="AU494" s="25">
        <f>IF(B6=13,IF(OR(G494=1,I494=1),0,IF(E494=D490,R494,[1]DB!AU494)),[1]DB!AU494)</f>
        <v>7</v>
      </c>
      <c r="AV494" s="25">
        <f>IF(B6=13,IF(OR(G494=1,I494=1),0,IF(E494=D490,U494,[1]DB!AV494)),[1]DB!AV494)</f>
        <v>8</v>
      </c>
      <c r="AW494" s="25">
        <f>IF(B6=13,IF(OR(G494=1,I494=1),0,IF(E494=D490,X494,[1]DB!AW494)),[1]DB!AW494)</f>
        <v>0</v>
      </c>
      <c r="AX494" s="25">
        <f>IF(B6=13,IF(OR(G494=1,I494=1),0,IF(E494=D490,AD494,[1]DB!AX494)),[1]DB!AX494)</f>
        <v>-1</v>
      </c>
      <c r="AY494" s="25">
        <f>IF(B6=13,IF(OR(G494=1,I494=1),0,IF(E494=D491,R494,[1]DB!AY494)),[1]DB!AY494)</f>
        <v>6</v>
      </c>
      <c r="AZ494" s="25">
        <f>IF(B6=13,IF(OR(G494=1,I494=1),0,IF(E494=D491,U494,[1]DB!AZ494)),[1]DB!AZ494)</f>
        <v>6</v>
      </c>
      <c r="BA494" s="25">
        <f>IF(B6=13,IF(OR(G494=1,I494=1),0,IF(E494=D491,X494,[1]DB!BA494)),[1]DB!BA494)</f>
        <v>1</v>
      </c>
      <c r="BB494" s="25">
        <f>IF(B6=13,IF(OR(G494=1,I494=1),0,IF(E494=D491,AD494,[1]DB!BB494)),[1]DB!BB494)</f>
        <v>0</v>
      </c>
      <c r="BC494" s="25">
        <f>IF(B6=13,IF(OR(G494=1,I494=1),0,IF(E494=D492,R494,[1]DB!BC494)),[1]DB!BC494)</f>
        <v>8</v>
      </c>
      <c r="BD494" s="25">
        <f>IF(B6=13,IF(OR(G494=1,I494=1),0,IF(E494=D492,U494,[1]DB!BD494)),[1]DB!BD494)</f>
        <v>6</v>
      </c>
      <c r="BE494" s="25">
        <f>IF(B6=13,IF(OR(G494=1,I494=1),0,IF(E494=D492,X494,[1]DB!BE494)),[1]DB!BE494)</f>
        <v>3</v>
      </c>
      <c r="BF494" s="25">
        <f>IF(B6=13,IF(OR(G494=1,I494=1),0,IF(E494=D492,AD494,[1]DB!BF494)),[1]DB!BF494)</f>
        <v>1</v>
      </c>
      <c r="BG494" s="25">
        <f>IF(B6=13,IF(OR(G494=1,I494=1),0,IF(E494=D493,R494,[1]DB!BG494)),[1]DB!BG494)</f>
        <v>6</v>
      </c>
      <c r="BH494" s="25">
        <f>IF(B6=13,IF(OR(G494=1,I494=1),0,IF(E494=D493,U494,[1]DB!BH494)),[1]DB!BH494)</f>
        <v>7</v>
      </c>
      <c r="BI494" s="25">
        <f>IF(B6=13,IF(OR(G494=1,I494=1),0,IF(E494=D493,X494,[1]DB!BI494)),[1]DB!BI494)</f>
        <v>0</v>
      </c>
      <c r="BJ494" s="25">
        <f>IF(B6=13,IF(OR(G494=1,I494=1),0,IF(E494=D493,AD494,[1]DB!BJ494)),[1]DB!BJ494)</f>
        <v>-1</v>
      </c>
      <c r="BK494" s="25">
        <f>IF(B6=13,IF(OR(G494=1,I494=1),0,IF(E494=D494,R494,[1]DB!BK494)),[1]DB!BK494)</f>
        <v>0</v>
      </c>
      <c r="BL494" s="25">
        <f>IF(B6=13,IF(OR(G494=1,I494=1),0,IF(E494=D494,U494,[1]DB!BL494)),[1]DB!BL494)</f>
        <v>0</v>
      </c>
      <c r="BM494" s="25">
        <f>IF(B6=13,IF(OR(G494=1,I494=1),0,IF(E494=D494,X494,[1]DB!BM494)),[1]DB!BM494)</f>
        <v>0</v>
      </c>
      <c r="BN494" s="25">
        <f>IF(B6=13,IF(OR(G494=1,I494=1),0,IF(E494=D494,AD494,[1]DB!BN494)),[1]DB!BN494)</f>
        <v>0</v>
      </c>
      <c r="BO494" s="25">
        <f>IF(B6=13,IF(OR(G494=1,I494=1),0,IF(E494=D495,R494,[1]DB!BO494)),[1]DB!BO494)</f>
        <v>6</v>
      </c>
      <c r="BP494" s="25">
        <f>IF(B6=13,IF(OR(G494=1,I494=1),0,IF(E494=D495,U494,[1]DB!BP494)),[1]DB!BP494)</f>
        <v>5</v>
      </c>
      <c r="BQ494" s="25">
        <f>IF(B6=13,IF(OR(G494=1,I494=1),0,IF(E494=D495,X494,[1]DB!BQ494)),[1]DB!BQ494)</f>
        <v>3</v>
      </c>
      <c r="BR494" s="25">
        <f>IF(B6=13,IF(OR(G494=1,I494=1),0,IF(E494=D495,AD494,[1]DB!BR494)),[1]DB!BR494)</f>
        <v>1</v>
      </c>
      <c r="BS494" s="25">
        <f>IF(B6=13,IF(OR(G494=1,I494=1),0,IF(E494=D496,R494,[1]DB!BS494)),[1]DB!BS494)</f>
        <v>6</v>
      </c>
      <c r="BT494" s="25">
        <f>IF(B6=13,IF(OR(G494=1,I494=1),0,IF(E494=D496,U494,[1]DB!BT494)),[1]DB!BT494)</f>
        <v>5</v>
      </c>
      <c r="BU494" s="25">
        <f>IF(B6=13,IF(OR(G494=1,I494=1),0,IF(E494=D496,X494,[1]DB!BU494)),[1]DB!BU494)</f>
        <v>3</v>
      </c>
      <c r="BV494" s="25">
        <f>IF(B6=13,IF(OR(G494=1,I494=1),0,IF(E494=D496,AD494,[1]DB!BV494)),[1]DB!BV494)</f>
        <v>1</v>
      </c>
      <c r="BW494" s="25">
        <f>IF(B6=13,IF(OR(G494=1,I494=1),0,IF(E494=D497,R494,[1]DB!BW494)),[1]DB!BW494)</f>
        <v>0</v>
      </c>
      <c r="BX494" s="25">
        <f>IF(B6=13,IF(OR(G494=1,I494=1),0,IF(E494=D497,U494,[1]DB!BX494)),[1]DB!BX494)</f>
        <v>0</v>
      </c>
      <c r="BY494" s="25">
        <f>IF(B6=13,IF(OR(G494=1,I494=1),0,IF(E494=D497,X494,[1]DB!BY494)),[1]DB!BY494)</f>
        <v>0</v>
      </c>
      <c r="BZ494" s="25">
        <f>IF(B6=13,IF(OR(G494=1,I494=1),0,IF(E494=D497,AD494,[1]DB!BZ494)),[1]DB!BZ494)</f>
        <v>0</v>
      </c>
      <c r="CA494" s="25">
        <f>(RANK(Y494,Y486:Y497,1)*169)+(RANK(S494,S486:S497,1)*13)+RANK(V494,V486:V497,0)</f>
        <v>2144</v>
      </c>
      <c r="CB494" s="25">
        <f>RANK(CA494,CA486:CA497,1)</f>
        <v>12</v>
      </c>
      <c r="CC494" s="25">
        <f>IF(CB494=CB486,AE494,0)+IF(CB494=CB487,AI494,0)+IF(CB494=CB488,AM494,0)+IF(CB494=CB489,AQ494,0)+IF(CB494=CB490,AU494,0)+IF(CB494=CB491,AY494,0)+IF(CB494=CB492,BC494,0)+IF(CB494=CB493,BG494,0)+IF(CB494=CB494,BK494,0)+IF(CB494=CB495,BO494,0)+IF(CB494=CB496,BS494,0)+IF(CB494=CB497,BW494,0)</f>
        <v>0</v>
      </c>
      <c r="CD494" s="25">
        <f>IF(CB494=CB486,AF494,0)+IF(CB494=CB487,AJ494,0)+IF(CB494=CB488,AN494,0)+IF(CB494=CB489,AR494,0)+IF(CB494=CB490,AV494,0)+IF(CB494=CB491,AZ494,0)+IF(CB494=CB492,BD494,0)+IF(CB494=CB493,BH494,0)+IF(CB494=CB494,BL494,0)+IF(CB494=CB495,BP494,0)+IF(CB494=CB496,BT494,0)+IF(CB494=CB497,BX494,0)</f>
        <v>0</v>
      </c>
      <c r="CE494" s="25">
        <f>IF(CB494=CB486,AG494,0)+IF(CB494=CB487,AK494,0)+IF(CB494=CB488,AO494,0)+IF(CB494=CB489,AS494,0)+IF(CB494=CB490,AW494,0)+IF(CB494=CB491,BA494,0)+IF(CB494=CB492,BE494,0)+IF(CB494=CB493,BI494,0)+IF(CB494=CB494,BM494,0)+IF(CB494=CB495,BQ494,0)+IF(CB494=CB496,BU494,0)+IF(CB494=CB497,BY494,0)</f>
        <v>0</v>
      </c>
      <c r="CF494" s="25">
        <f>(RANK(CE494,CE486:CE497,1)*169)+(RANK(CC494,CC486:CC497,1)*13)+RANK(CD494,CD486:CD497,0)</f>
        <v>183</v>
      </c>
      <c r="CG494" s="25">
        <f>CB494+(RANK(CF494,CF486:CF497,1)*0.01)</f>
        <v>12.01</v>
      </c>
      <c r="CH494" s="25">
        <f>IF(COUNTIF(CG486:CG497,CG494)=2,IF(CG494=CG486,1,0)+IF(CG494=CG487,2,0)+IF(CG494=CG488,3,0)+IF(CG494=CG489,4,0)+IF(CG494=CG490,5,0)+IF(CG494=CG491,6,0)+IF(CG494=CG492,7,0)+IF(CG494=CG493,8,0)+IF(CG494=CG494,9,0)+IF(CG494=CG495,10,0)+IF(CG494=CG496,11,0)+IF(CG494=CG497,12,0)-9,0)</f>
        <v>0</v>
      </c>
      <c r="CI494" s="25">
        <f t="shared" si="95"/>
        <v>0</v>
      </c>
      <c r="CJ494" s="25">
        <f t="shared" si="96"/>
        <v>12.01</v>
      </c>
      <c r="CK494" s="25">
        <f>(RANK(CJ494,CJ486:CJ497,1)*17850625)+(RANK(K494,K486:K497,0)*274625)+(RANK(M494,M486:M497,0)*4225)+(RANK(AC494,AC486:AC497,1)*65)+RANK(C494,C486:C497,0)</f>
        <v>214491364</v>
      </c>
      <c r="CL494" s="25">
        <f>RANK(CK494,CK486:CK497,0)</f>
        <v>1</v>
      </c>
    </row>
    <row r="495" spans="1:90" x14ac:dyDescent="0.15">
      <c r="A495" s="25" t="str">
        <f>[1]DB!A495</f>
        <v>Håvard</v>
      </c>
      <c r="B495" s="25" t="str">
        <f>[1]DB!B495</f>
        <v>Håvard (15)</v>
      </c>
      <c r="C495" s="25">
        <f>[1]DB!C495</f>
        <v>21</v>
      </c>
      <c r="D495" s="25">
        <f t="shared" si="92"/>
        <v>6</v>
      </c>
      <c r="E495" s="25">
        <f t="shared" si="97"/>
        <v>5</v>
      </c>
      <c r="F495" s="25">
        <f>[1]DB!G495</f>
        <v>0</v>
      </c>
      <c r="G495" s="25">
        <f>IF(B6=13,DGET(A11:K75,"Dis E",W542:W543),F495)</f>
        <v>0</v>
      </c>
      <c r="H495" s="25">
        <f>[1]DB!I495</f>
        <v>0</v>
      </c>
      <c r="I495" s="25">
        <f>IF(B6=13,DGET(A11:K75,"Udm E",W542:W543),H495)</f>
        <v>0</v>
      </c>
      <c r="J495" s="25">
        <f>[1]DB!K495</f>
        <v>0</v>
      </c>
      <c r="K495" s="25">
        <f>IF(B6=13,DGET(A11:K75,"MR E",W542:W543),J495)</f>
        <v>0</v>
      </c>
      <c r="L495" s="25">
        <f>[1]DB!M495</f>
        <v>0</v>
      </c>
      <c r="M495" s="25">
        <f>IF(B6=13,DGET(A11:K75,"Res E",W542:W543),L495)</f>
        <v>0</v>
      </c>
      <c r="N495" s="25">
        <f>[1]DB!O495</f>
        <v>9</v>
      </c>
      <c r="O495" s="25">
        <f>IF(B6=13,IF(AND(G495=0,I495=0),N495+1,0),N495)</f>
        <v>10</v>
      </c>
      <c r="P495" s="25">
        <f>[1]DB!S495</f>
        <v>59</v>
      </c>
      <c r="Q495" s="25">
        <f>IF(A495="",0,DGET(A11:AF75,"Total",W542:W543))</f>
        <v>5</v>
      </c>
      <c r="R495" s="25">
        <f>IF(A495="",0,DGET(A11:AF75,"ES N",W542:W543))</f>
        <v>5</v>
      </c>
      <c r="S495" s="25">
        <f>IF(B6=13,IF(OR(G495=1,I495=1),0,P495+R495),P495)</f>
        <v>64</v>
      </c>
      <c r="T495" s="25">
        <f>[1]DB!V495</f>
        <v>63</v>
      </c>
      <c r="U495" s="25">
        <f>IF(A495="",0,DGET(A485:Q497,"Total N",W546:W547))</f>
        <v>4</v>
      </c>
      <c r="V495" s="25">
        <f>IF(B6=13,IF(OR(G495=1,I495=1),0,T495+U495),T495)</f>
        <v>67</v>
      </c>
      <c r="W495" s="25">
        <f>[1]DB!Y495</f>
        <v>12</v>
      </c>
      <c r="X495" s="25">
        <f t="shared" si="93"/>
        <v>3</v>
      </c>
      <c r="Y495" s="25">
        <f>IF(B6=13,IF(OR(G495=1,I495=1),0,W495+X495),W495)</f>
        <v>15</v>
      </c>
      <c r="Z495" s="25">
        <f>[1]DB!AC495</f>
        <v>5</v>
      </c>
      <c r="AA495" s="25">
        <f>IF(A495="",0,DGET(A11:AF75,"BU Pl.",W542:W543))</f>
        <v>32</v>
      </c>
      <c r="AB495" s="25">
        <f t="shared" si="94"/>
        <v>2085</v>
      </c>
      <c r="AC495" s="25">
        <f>IF(B6=13,RANK(AB495,AB486:AB497,1),Z495)</f>
        <v>7</v>
      </c>
      <c r="AD495" s="25">
        <f>IF(B6=13,IF(AA495&gt;DGET(A485:AC497,"BU N",W546:W547),1,IF(AA495=DGET(A485:AC497,"BU N",W546:W547),0,-1)),0)</f>
        <v>1</v>
      </c>
      <c r="AE495" s="25">
        <f>IF(B6=13,IF(OR(G495=1,I495=1),0,IF(E495=D486,R495,[1]DB!AE495)),[1]DB!AE495)</f>
        <v>8</v>
      </c>
      <c r="AF495" s="25">
        <f>IF(B6=13,IF(OR(G495=1,I495=1),0,IF(E495=D486,U495,[1]DB!AF495)),[1]DB!AF495)</f>
        <v>7</v>
      </c>
      <c r="AG495" s="25">
        <f>IF(B6=13,IF(OR(G495=1,I495=1),0,IF(E495=D486,X495,[1]DB!AG495)),[1]DB!AG495)</f>
        <v>3</v>
      </c>
      <c r="AH495" s="25">
        <f>IF(B6=13,IF(OR(G495=1,I495=1),0,IF(E495=D486,AD495,[1]DB!AH495)),[1]DB!AH495)</f>
        <v>1</v>
      </c>
      <c r="AI495" s="25">
        <f>IF(B6=13,IF(OR(G495=1,I495=1),0,IF(E495=D487,R495,[1]DB!AI495)),[1]DB!AI495)</f>
        <v>6</v>
      </c>
      <c r="AJ495" s="25">
        <f>IF(B6=13,IF(OR(G495=1,I495=1),0,IF(E495=D487,U495,[1]DB!AJ495)),[1]DB!AJ495)</f>
        <v>8</v>
      </c>
      <c r="AK495" s="25">
        <f>IF(B6=13,IF(OR(G495=1,I495=1),0,IF(E495=D487,X495,[1]DB!AK495)),[1]DB!AK495)</f>
        <v>0</v>
      </c>
      <c r="AL495" s="25">
        <f>IF(B6=13,IF(OR(G495=1,I495=1),0,IF(E495=D487,AD495,[1]DB!AL495)),[1]DB!AL495)</f>
        <v>-1</v>
      </c>
      <c r="AM495" s="25">
        <f>IF(B6=13,IF(OR(G495=1,I495=1),0,IF(E495=D488,R495,[1]DB!AM495)),[1]DB!AM495)</f>
        <v>8</v>
      </c>
      <c r="AN495" s="25">
        <f>IF(B6=13,IF(OR(G495=1,I495=1),0,IF(E495=D488,U495,[1]DB!AN495)),[1]DB!AN495)</f>
        <v>7</v>
      </c>
      <c r="AO495" s="25">
        <f>IF(B6=13,IF(OR(G495=1,I495=1),0,IF(E495=D488,X495,[1]DB!AO495)),[1]DB!AO495)</f>
        <v>3</v>
      </c>
      <c r="AP495" s="25">
        <f>IF(B6=13,IF(OR(G495=1,I495=1),0,IF(E495=D488,AD495,[1]DB!AP495)),[1]DB!AP495)</f>
        <v>1</v>
      </c>
      <c r="AQ495" s="25">
        <f>IF(B6=13,IF(OR(G495=1,I495=1),0,IF(E495=D489,R495,[1]DB!AQ495)),[1]DB!AQ495)</f>
        <v>7</v>
      </c>
      <c r="AR495" s="25">
        <f>IF(B6=13,IF(OR(G495=1,I495=1),0,IF(E495=D489,U495,[1]DB!AR495)),[1]DB!AR495)</f>
        <v>6</v>
      </c>
      <c r="AS495" s="25">
        <f>IF(B6=13,IF(OR(G495=1,I495=1),0,IF(E495=D489,X495,[1]DB!AS495)),[1]DB!AS495)</f>
        <v>3</v>
      </c>
      <c r="AT495" s="25">
        <f>IF(B6=13,IF(OR(G495=1,I495=1),0,IF(E495=D489,AD495,[1]DB!AT495)),[1]DB!AT495)</f>
        <v>1</v>
      </c>
      <c r="AU495" s="25">
        <f>IF(B6=13,IF(OR(G495=1,I495=1),0,IF(E495=D490,R495,[1]DB!AU495)),[1]DB!AU495)</f>
        <v>5</v>
      </c>
      <c r="AV495" s="25">
        <f>IF(B6=13,IF(OR(G495=1,I495=1),0,IF(E495=D490,U495,[1]DB!AV495)),[1]DB!AV495)</f>
        <v>4</v>
      </c>
      <c r="AW495" s="25">
        <f>IF(B6=13,IF(OR(G495=1,I495=1),0,IF(E495=D490,X495,[1]DB!AW495)),[1]DB!AW495)</f>
        <v>3</v>
      </c>
      <c r="AX495" s="25">
        <f>IF(B6=13,IF(OR(G495=1,I495=1),0,IF(E495=D490,AD495,[1]DB!AX495)),[1]DB!AX495)</f>
        <v>1</v>
      </c>
      <c r="AY495" s="25">
        <f>IF(B6=13,IF(OR(G495=1,I495=1),0,IF(E495=D491,R495,[1]DB!AY495)),[1]DB!AY495)</f>
        <v>6</v>
      </c>
      <c r="AZ495" s="25">
        <f>IF(B6=13,IF(OR(G495=1,I495=1),0,IF(E495=D491,U495,[1]DB!AZ495)),[1]DB!AZ495)</f>
        <v>7</v>
      </c>
      <c r="BA495" s="25">
        <f>IF(B6=13,IF(OR(G495=1,I495=1),0,IF(E495=D491,X495,[1]DB!BA495)),[1]DB!BA495)</f>
        <v>0</v>
      </c>
      <c r="BB495" s="25">
        <f>IF(B6=13,IF(OR(G495=1,I495=1),0,IF(E495=D491,AD495,[1]DB!BB495)),[1]DB!BB495)</f>
        <v>-1</v>
      </c>
      <c r="BC495" s="25">
        <f>IF(B6=13,IF(OR(G495=1,I495=1),0,IF(E495=D492,R495,[1]DB!BC495)),[1]DB!BC495)</f>
        <v>0</v>
      </c>
      <c r="BD495" s="25">
        <f>IF(B6=13,IF(OR(G495=1,I495=1),0,IF(E495=D492,U495,[1]DB!BD495)),[1]DB!BD495)</f>
        <v>0</v>
      </c>
      <c r="BE495" s="25">
        <f>IF(B6=13,IF(OR(G495=1,I495=1),0,IF(E495=D492,X495,[1]DB!BE495)),[1]DB!BE495)</f>
        <v>0</v>
      </c>
      <c r="BF495" s="25">
        <f>IF(B6=13,IF(OR(G495=1,I495=1),0,IF(E495=D492,AD495,[1]DB!BF495)),[1]DB!BF495)</f>
        <v>0</v>
      </c>
      <c r="BG495" s="25">
        <f>IF(B6=13,IF(OR(G495=1,I495=1),0,IF(E495=D493,R495,[1]DB!BG495)),[1]DB!BG495)</f>
        <v>6</v>
      </c>
      <c r="BH495" s="25">
        <f>IF(B6=13,IF(OR(G495=1,I495=1),0,IF(E495=D493,U495,[1]DB!BH495)),[1]DB!BH495)</f>
        <v>8</v>
      </c>
      <c r="BI495" s="25">
        <f>IF(B6=13,IF(OR(G495=1,I495=1),0,IF(E495=D493,X495,[1]DB!BI495)),[1]DB!BI495)</f>
        <v>0</v>
      </c>
      <c r="BJ495" s="25">
        <f>IF(B6=13,IF(OR(G495=1,I495=1),0,IF(E495=D493,AD495,[1]DB!BJ495)),[1]DB!BJ495)</f>
        <v>-1</v>
      </c>
      <c r="BK495" s="25">
        <f>IF(B6=13,IF(OR(G495=1,I495=1),0,IF(E495=D494,R495,[1]DB!BK495)),[1]DB!BK495)</f>
        <v>5</v>
      </c>
      <c r="BL495" s="25">
        <f>IF(B6=13,IF(OR(G495=1,I495=1),0,IF(E495=D494,U495,[1]DB!BL495)),[1]DB!BL495)</f>
        <v>6</v>
      </c>
      <c r="BM495" s="25">
        <f>IF(B6=13,IF(OR(G495=1,I495=1),0,IF(E495=D494,X495,[1]DB!BM495)),[1]DB!BM495)</f>
        <v>0</v>
      </c>
      <c r="BN495" s="25">
        <f>IF(B6=13,IF(OR(G495=1,I495=1),0,IF(E495=D494,AD495,[1]DB!BN495)),[1]DB!BN495)</f>
        <v>-1</v>
      </c>
      <c r="BO495" s="25">
        <f>IF(B6=13,IF(OR(G495=1,I495=1),0,IF(E495=D495,R495,[1]DB!BO495)),[1]DB!BO495)</f>
        <v>0</v>
      </c>
      <c r="BP495" s="25">
        <f>IF(B6=13,IF(OR(G495=1,I495=1),0,IF(E495=D495,U495,[1]DB!BP495)),[1]DB!BP495)</f>
        <v>0</v>
      </c>
      <c r="BQ495" s="25">
        <f>IF(B6=13,IF(OR(G495=1,I495=1),0,IF(E495=D495,X495,[1]DB!BQ495)),[1]DB!BQ495)</f>
        <v>0</v>
      </c>
      <c r="BR495" s="25">
        <f>IF(B6=13,IF(OR(G495=1,I495=1),0,IF(E495=D495,AD495,[1]DB!BR495)),[1]DB!BR495)</f>
        <v>0</v>
      </c>
      <c r="BS495" s="25">
        <f>IF(B6=13,IF(OR(G495=1,I495=1),0,IF(E495=D496,R495,[1]DB!BS495)),[1]DB!BS495)</f>
        <v>6</v>
      </c>
      <c r="BT495" s="25">
        <f>IF(B6=13,IF(OR(G495=1,I495=1),0,IF(E495=D496,U495,[1]DB!BT495)),[1]DB!BT495)</f>
        <v>8</v>
      </c>
      <c r="BU495" s="25">
        <f>IF(B6=13,IF(OR(G495=1,I495=1),0,IF(E495=D496,X495,[1]DB!BU495)),[1]DB!BU495)</f>
        <v>0</v>
      </c>
      <c r="BV495" s="25">
        <f>IF(B6=13,IF(OR(G495=1,I495=1),0,IF(E495=D496,AD495,[1]DB!BV495)),[1]DB!BV495)</f>
        <v>-1</v>
      </c>
      <c r="BW495" s="25">
        <f>IF(B6=13,IF(OR(G495=1,I495=1),0,IF(E495=D497,R495,[1]DB!BW495)),[1]DB!BW495)</f>
        <v>7</v>
      </c>
      <c r="BX495" s="25">
        <f>IF(B6=13,IF(OR(G495=1,I495=1),0,IF(E495=D497,U495,[1]DB!BX495)),[1]DB!BX495)</f>
        <v>6</v>
      </c>
      <c r="BY495" s="25">
        <f>IF(B6=13,IF(OR(G495=1,I495=1),0,IF(E495=D497,X495,[1]DB!BY495)),[1]DB!BY495)</f>
        <v>3</v>
      </c>
      <c r="BZ495" s="25">
        <f>IF(B6=13,IF(OR(G495=1,I495=1),0,IF(E495=D497,AD495,[1]DB!BZ495)),[1]DB!BZ495)</f>
        <v>1</v>
      </c>
      <c r="CA495" s="25">
        <f>(RANK(Y495,Y486:Y497,1)*169)+(RANK(S495,S486:S497,1)*13)+RANK(V495,V486:V497,0)</f>
        <v>1069</v>
      </c>
      <c r="CB495" s="25">
        <f>RANK(CA495,CA486:CA497,1)</f>
        <v>6</v>
      </c>
      <c r="CC495" s="25">
        <f>IF(CB495=CB486,AE495,0)+IF(CB495=CB487,AI495,0)+IF(CB495=CB488,AM495,0)+IF(CB495=CB489,AQ495,0)+IF(CB495=CB490,AU495,0)+IF(CB495=CB491,AY495,0)+IF(CB495=CB492,BC495,0)+IF(CB495=CB493,BG495,0)+IF(CB495=CB494,BK495,0)+IF(CB495=CB495,BO495,0)+IF(CB495=CB496,BS495,0)+IF(CB495=CB497,BW495,0)</f>
        <v>0</v>
      </c>
      <c r="CD495" s="25">
        <f>IF(CB495=CB486,AF495,0)+IF(CB495=CB487,AJ495,0)+IF(CB495=CB488,AN495,0)+IF(CB495=CB489,AR495,0)+IF(CB495=CB490,AV495,0)+IF(CB495=CB491,AZ495,0)+IF(CB495=CB492,BD495,0)+IF(CB495=CB493,BH495,0)+IF(CB495=CB494,BL495,0)+IF(CB495=CB495,BP495,0)+IF(CB495=CB496,BT495,0)+IF(CB495=CB497,BX495,0)</f>
        <v>0</v>
      </c>
      <c r="CE495" s="25">
        <f>IF(CB495=CB486,AG495,0)+IF(CB495=CB487,AK495,0)+IF(CB495=CB488,AO495,0)+IF(CB495=CB489,AS495,0)+IF(CB495=CB490,AW495,0)+IF(CB495=CB491,BA495,0)+IF(CB495=CB492,BE495,0)+IF(CB495=CB493,BI495,0)+IF(CB495=CB494,BM495,0)+IF(CB495=CB495,BQ495,0)+IF(CB495=CB496,BU495,0)+IF(CB495=CB497,BY495,0)</f>
        <v>0</v>
      </c>
      <c r="CF495" s="25">
        <f>(RANK(CE495,CE486:CE497,1)*169)+(RANK(CC495,CC486:CC497,1)*13)+RANK(CD495,CD486:CD497,0)</f>
        <v>183</v>
      </c>
      <c r="CG495" s="25">
        <f>CB495+(RANK(CF495,CF486:CF497,1)*0.01)</f>
        <v>6.01</v>
      </c>
      <c r="CH495" s="25">
        <f>IF(COUNTIF(CG486:CG497,CG495)=2,IF(CG495=CG486,1,0)+IF(CG495=CG487,2,0)+IF(CG495=CG488,3,0)+IF(CG495=CG489,4,0)+IF(CG495=CG490,5,0)+IF(CG495=CG491,6,0)+IF(CG495=CG492,7,0)+IF(CG495=CG493,8,0)+IF(CG495=CG494,9,0)+IF(CG495=CG495,10,0)+IF(CG495=CG496,11,0)+IF(CG495=CG497,12,0)-10,0)</f>
        <v>0</v>
      </c>
      <c r="CI495" s="25">
        <f t="shared" si="95"/>
        <v>0</v>
      </c>
      <c r="CJ495" s="25">
        <f t="shared" si="96"/>
        <v>6.01</v>
      </c>
      <c r="CK495" s="25">
        <f>(RANK(CJ495,CJ486:CJ497,1)*17850625)+(RANK(K495,K486:K497,0)*274625)+(RANK(M495,M486:M497,0)*4225)+(RANK(AC495,AC486:AC497,1)*65)+RANK(C495,C486:C497,0)</f>
        <v>107387286</v>
      </c>
      <c r="CL495" s="25">
        <f>RANK(CK495,CK486:CK497,0)</f>
        <v>7</v>
      </c>
    </row>
    <row r="496" spans="1:90" x14ac:dyDescent="0.15">
      <c r="A496" s="25" t="str">
        <f>[1]DB!A496</f>
        <v>Zico</v>
      </c>
      <c r="B496" s="25" t="str">
        <f>[1]DB!B496</f>
        <v>Zico (15)</v>
      </c>
      <c r="C496" s="25">
        <f>[1]DB!C496</f>
        <v>52</v>
      </c>
      <c r="D496" s="25">
        <f t="shared" si="92"/>
        <v>10</v>
      </c>
      <c r="E496" s="25">
        <f t="shared" si="97"/>
        <v>9</v>
      </c>
      <c r="F496" s="25">
        <f>[1]DB!G496</f>
        <v>0</v>
      </c>
      <c r="G496" s="25">
        <f>IF(B6=13,DGET(A11:K75,"Dis E",X542:X543),F496)</f>
        <v>0</v>
      </c>
      <c r="H496" s="25">
        <f>[1]DB!I496</f>
        <v>0</v>
      </c>
      <c r="I496" s="25">
        <f>IF(B6=13,DGET(A11:K75,"Udm E",X542:X543),H496)</f>
        <v>0</v>
      </c>
      <c r="J496" s="25">
        <f>[1]DB!K496</f>
        <v>0</v>
      </c>
      <c r="K496" s="25">
        <f>IF(B6=13,DGET(A11:K75,"MR E",X542:X543),J496)</f>
        <v>0</v>
      </c>
      <c r="L496" s="25">
        <f>[1]DB!M496</f>
        <v>0</v>
      </c>
      <c r="M496" s="25">
        <f>IF(B6=13,DGET(A11:K75,"Res E",X542:X543),L496)</f>
        <v>0</v>
      </c>
      <c r="N496" s="25">
        <f>[1]DB!O496</f>
        <v>9</v>
      </c>
      <c r="O496" s="25">
        <f>IF(B6=13,IF(AND(G496=0,I496=0),N496+1,0),N496)</f>
        <v>10</v>
      </c>
      <c r="P496" s="25">
        <f>[1]DB!S496</f>
        <v>53</v>
      </c>
      <c r="Q496" s="25">
        <f>IF(A496="",0,DGET(A11:AF75,"Total",X542:X543))</f>
        <v>5</v>
      </c>
      <c r="R496" s="25">
        <f>IF(A496="",0,DGET(A11:AF75,"ES N",X542:X543))</f>
        <v>5</v>
      </c>
      <c r="S496" s="25">
        <f>IF(B6=13,IF(OR(G496=1,I496=1),0,P496+R496),P496)</f>
        <v>58</v>
      </c>
      <c r="T496" s="25">
        <f>[1]DB!V496</f>
        <v>61</v>
      </c>
      <c r="U496" s="25">
        <f>IF(A496="",0,DGET(A485:Q497,"Total N",X546:X547))</f>
        <v>6</v>
      </c>
      <c r="V496" s="25">
        <f>IF(B6=13,IF(OR(G496=1,I496=1),0,T496+U496),T496)</f>
        <v>67</v>
      </c>
      <c r="W496" s="25">
        <f>[1]DB!Y496</f>
        <v>6</v>
      </c>
      <c r="X496" s="25">
        <f t="shared" si="93"/>
        <v>0</v>
      </c>
      <c r="Y496" s="25">
        <f>IF(B6=13,IF(OR(G496=1,I496=1),0,W496+X496),W496)</f>
        <v>6</v>
      </c>
      <c r="Z496" s="25">
        <f>[1]DB!AC496</f>
        <v>7</v>
      </c>
      <c r="AA496" s="25">
        <f>IF(A496="",0,DGET(A11:AF75,"BU Pl.",X542:X543))</f>
        <v>28</v>
      </c>
      <c r="AB496" s="25">
        <f t="shared" si="94"/>
        <v>1827</v>
      </c>
      <c r="AC496" s="25">
        <f>IF(B6=13,RANK(AB496,AB486:AB497,1),Z496)</f>
        <v>5</v>
      </c>
      <c r="AD496" s="25">
        <f>IF(B6=13,IF(AA496&gt;DGET(A485:AC497,"BU N",X546:X547),1,IF(AA496=DGET(A485:AC497,"BU N",X546:X547),0,-1)),0)</f>
        <v>-1</v>
      </c>
      <c r="AE496" s="25">
        <f>IF(B6=13,IF(OR(G496=1,I496=1),0,IF(E496=D486,R496,[1]DB!AE496)),[1]DB!AE496)</f>
        <v>6</v>
      </c>
      <c r="AF496" s="25">
        <f>IF(B6=13,IF(OR(G496=1,I496=1),0,IF(E496=D486,U496,[1]DB!AF496)),[1]DB!AF496)</f>
        <v>7</v>
      </c>
      <c r="AG496" s="25">
        <f>IF(B6=13,IF(OR(G496=1,I496=1),0,IF(E496=D486,X496,[1]DB!AG496)),[1]DB!AG496)</f>
        <v>0</v>
      </c>
      <c r="AH496" s="25">
        <f>IF(B6=13,IF(OR(G496=1,I496=1),0,IF(E496=D486,AD496,[1]DB!AH496)),[1]DB!AH496)</f>
        <v>-1</v>
      </c>
      <c r="AI496" s="25">
        <f>IF(B6=13,IF(OR(G496=1,I496=1),0,IF(E496=D487,R496,[1]DB!AI496)),[1]DB!AI496)</f>
        <v>0</v>
      </c>
      <c r="AJ496" s="25">
        <f>IF(B6=13,IF(OR(G496=1,I496=1),0,IF(E496=D487,U496,[1]DB!AJ496)),[1]DB!AJ496)</f>
        <v>0</v>
      </c>
      <c r="AK496" s="25">
        <f>IF(B6=13,IF(OR(G496=1,I496=1),0,IF(E496=D487,X496,[1]DB!AK496)),[1]DB!AK496)</f>
        <v>0</v>
      </c>
      <c r="AL496" s="25">
        <f>IF(B6=13,IF(OR(G496=1,I496=1),0,IF(E496=D487,AD496,[1]DB!AL496)),[1]DB!AL496)</f>
        <v>0</v>
      </c>
      <c r="AM496" s="25">
        <f>IF(B6=13,IF(OR(G496=1,I496=1),0,IF(E496=D488,R496,[1]DB!AM496)),[1]DB!AM496)</f>
        <v>5</v>
      </c>
      <c r="AN496" s="25">
        <f>IF(B6=13,IF(OR(G496=1,I496=1),0,IF(E496=D488,U496,[1]DB!AN496)),[1]DB!AN496)</f>
        <v>8</v>
      </c>
      <c r="AO496" s="25">
        <f>IF(B6=13,IF(OR(G496=1,I496=1),0,IF(E496=D488,X496,[1]DB!AO496)),[1]DB!AO496)</f>
        <v>0</v>
      </c>
      <c r="AP496" s="25">
        <f>IF(B6=13,IF(OR(G496=1,I496=1),0,IF(E496=D488,AD496,[1]DB!AP496)),[1]DB!AP496)</f>
        <v>-1</v>
      </c>
      <c r="AQ496" s="25">
        <f>IF(B6=13,IF(OR(G496=1,I496=1),0,IF(E496=D489,R496,[1]DB!AQ496)),[1]DB!AQ496)</f>
        <v>5</v>
      </c>
      <c r="AR496" s="25">
        <f>IF(B6=13,IF(OR(G496=1,I496=1),0,IF(E496=D489,U496,[1]DB!AR496)),[1]DB!AR496)</f>
        <v>7</v>
      </c>
      <c r="AS496" s="25">
        <f>IF(B6=13,IF(OR(G496=1,I496=1),0,IF(E496=D489,X496,[1]DB!AS496)),[1]DB!AS496)</f>
        <v>0</v>
      </c>
      <c r="AT496" s="25">
        <f>IF(B6=13,IF(OR(G496=1,I496=1),0,IF(E496=D489,AD496,[1]DB!AT496)),[1]DB!AT496)</f>
        <v>-1</v>
      </c>
      <c r="AU496" s="25">
        <f>IF(B6=13,IF(OR(G496=1,I496=1),0,IF(E496=D490,R496,[1]DB!AU496)),[1]DB!AU496)</f>
        <v>4</v>
      </c>
      <c r="AV496" s="25">
        <f>IF(B6=13,IF(OR(G496=1,I496=1),0,IF(E496=D490,U496,[1]DB!AV496)),[1]DB!AV496)</f>
        <v>7</v>
      </c>
      <c r="AW496" s="25">
        <f>IF(B6=13,IF(OR(G496=1,I496=1),0,IF(E496=D490,X496,[1]DB!AW496)),[1]DB!AW496)</f>
        <v>0</v>
      </c>
      <c r="AX496" s="25">
        <f>IF(B6=13,IF(OR(G496=1,I496=1),0,IF(E496=D490,AD496,[1]DB!AX496)),[1]DB!AX496)</f>
        <v>-1</v>
      </c>
      <c r="AY496" s="25">
        <f>IF(B6=13,IF(OR(G496=1,I496=1),0,IF(E496=D491,R496,[1]DB!AY496)),[1]DB!AY496)</f>
        <v>8</v>
      </c>
      <c r="AZ496" s="25">
        <f>IF(B6=13,IF(OR(G496=1,I496=1),0,IF(E496=D491,U496,[1]DB!AZ496)),[1]DB!AZ496)</f>
        <v>8</v>
      </c>
      <c r="BA496" s="25">
        <f>IF(B6=13,IF(OR(G496=1,I496=1),0,IF(E496=D491,X496,[1]DB!BA496)),[1]DB!BA496)</f>
        <v>1</v>
      </c>
      <c r="BB496" s="25">
        <f>IF(B6=13,IF(OR(G496=1,I496=1),0,IF(E496=D491,AD496,[1]DB!BB496)),[1]DB!BB496)</f>
        <v>0</v>
      </c>
      <c r="BC496" s="25">
        <f>IF(B6=13,IF(OR(G496=1,I496=1),0,IF(E496=D492,R496,[1]DB!BC496)),[1]DB!BC496)</f>
        <v>8</v>
      </c>
      <c r="BD496" s="25">
        <f>IF(B6=13,IF(OR(G496=1,I496=1),0,IF(E496=D492,U496,[1]DB!BD496)),[1]DB!BD496)</f>
        <v>8</v>
      </c>
      <c r="BE496" s="25">
        <f>IF(B6=13,IF(OR(G496=1,I496=1),0,IF(E496=D492,X496,[1]DB!BE496)),[1]DB!BE496)</f>
        <v>1</v>
      </c>
      <c r="BF496" s="25">
        <f>IF(B6=13,IF(OR(G496=1,I496=1),0,IF(E496=D492,AD496,[1]DB!BF496)),[1]DB!BF496)</f>
        <v>1</v>
      </c>
      <c r="BG496" s="25">
        <f>IF(B6=13,IF(OR(G496=1,I496=1),0,IF(E496=D493,R496,[1]DB!BG496)),[1]DB!BG496)</f>
        <v>5</v>
      </c>
      <c r="BH496" s="25">
        <f>IF(B6=13,IF(OR(G496=1,I496=1),0,IF(E496=D493,U496,[1]DB!BH496)),[1]DB!BH496)</f>
        <v>6</v>
      </c>
      <c r="BI496" s="25">
        <f>IF(B6=13,IF(OR(G496=1,I496=1),0,IF(E496=D493,X496,[1]DB!BI496)),[1]DB!BI496)</f>
        <v>0</v>
      </c>
      <c r="BJ496" s="25">
        <f>IF(B6=13,IF(OR(G496=1,I496=1),0,IF(E496=D493,AD496,[1]DB!BJ496)),[1]DB!BJ496)</f>
        <v>-1</v>
      </c>
      <c r="BK496" s="25">
        <f>IF(B6=13,IF(OR(G496=1,I496=1),0,IF(E496=D494,R496,[1]DB!BK496)),[1]DB!BK496)</f>
        <v>5</v>
      </c>
      <c r="BL496" s="25">
        <f>IF(B6=13,IF(OR(G496=1,I496=1),0,IF(E496=D494,U496,[1]DB!BL496)),[1]DB!BL496)</f>
        <v>6</v>
      </c>
      <c r="BM496" s="25">
        <f>IF(B6=13,IF(OR(G496=1,I496=1),0,IF(E496=D494,X496,[1]DB!BM496)),[1]DB!BM496)</f>
        <v>0</v>
      </c>
      <c r="BN496" s="25">
        <f>IF(B6=13,IF(OR(G496=1,I496=1),0,IF(E496=D494,AD496,[1]DB!BN496)),[1]DB!BN496)</f>
        <v>-1</v>
      </c>
      <c r="BO496" s="25">
        <f>IF(B6=13,IF(OR(G496=1,I496=1),0,IF(E496=D495,R496,[1]DB!BO496)),[1]DB!BO496)</f>
        <v>8</v>
      </c>
      <c r="BP496" s="25">
        <f>IF(B6=13,IF(OR(G496=1,I496=1),0,IF(E496=D495,U496,[1]DB!BP496)),[1]DB!BP496)</f>
        <v>6</v>
      </c>
      <c r="BQ496" s="25">
        <f>IF(B6=13,IF(OR(G496=1,I496=1),0,IF(E496=D495,X496,[1]DB!BQ496)),[1]DB!BQ496)</f>
        <v>3</v>
      </c>
      <c r="BR496" s="25">
        <f>IF(B6=13,IF(OR(G496=1,I496=1),0,IF(E496=D495,AD496,[1]DB!BR496)),[1]DB!BR496)</f>
        <v>1</v>
      </c>
      <c r="BS496" s="25">
        <f>IF(B6=13,IF(OR(G496=1,I496=1),0,IF(E496=D496,R496,[1]DB!BS496)),[1]DB!BS496)</f>
        <v>0</v>
      </c>
      <c r="BT496" s="25">
        <f>IF(B6=13,IF(OR(G496=1,I496=1),0,IF(E496=D496,U496,[1]DB!BT496)),[1]DB!BT496)</f>
        <v>0</v>
      </c>
      <c r="BU496" s="25">
        <f>IF(B6=13,IF(OR(G496=1,I496=1),0,IF(E496=D496,X496,[1]DB!BU496)),[1]DB!BU496)</f>
        <v>0</v>
      </c>
      <c r="BV496" s="25">
        <f>IF(B6=13,IF(OR(G496=1,I496=1),0,IF(E496=D496,AD496,[1]DB!BV496)),[1]DB!BV496)</f>
        <v>0</v>
      </c>
      <c r="BW496" s="25">
        <f>IF(B6=13,IF(OR(G496=1,I496=1),0,IF(E496=D497,R496,[1]DB!BW496)),[1]DB!BW496)</f>
        <v>4</v>
      </c>
      <c r="BX496" s="25">
        <f>IF(B6=13,IF(OR(G496=1,I496=1),0,IF(E496=D497,U496,[1]DB!BX496)),[1]DB!BX496)</f>
        <v>4</v>
      </c>
      <c r="BY496" s="25">
        <f>IF(B6=13,IF(OR(G496=1,I496=1),0,IF(E496=D497,X496,[1]DB!BY496)),[1]DB!BY496)</f>
        <v>1</v>
      </c>
      <c r="BZ496" s="25">
        <f>IF(B6=13,IF(OR(G496=1,I496=1),0,IF(E496=D497,AD496,[1]DB!BZ496)),[1]DB!BZ496)</f>
        <v>0</v>
      </c>
      <c r="CA496" s="25">
        <f>(RANK(Y496,Y486:Y497,1)*169)+(RANK(S496,S486:S497,1)*13)+RANK(V496,V486:V497,0)</f>
        <v>185</v>
      </c>
      <c r="CB496" s="25">
        <f>RANK(CA496,CA486:CA497,1)</f>
        <v>1</v>
      </c>
      <c r="CC496" s="25">
        <f>IF(CB496=CB486,AE496,0)+IF(CB496=CB487,AI496,0)+IF(CB496=CB488,AM496,0)+IF(CB496=CB489,AQ496,0)+IF(CB496=CB490,AU496,0)+IF(CB496=CB491,AY496,0)+IF(CB496=CB492,BC496,0)+IF(CB496=CB493,BG496,0)+IF(CB496=CB494,BK496,0)+IF(CB496=CB495,BO496,0)+IF(CB496=CB496,BS496,0)+IF(CB496=CB497,BW496,0)</f>
        <v>0</v>
      </c>
      <c r="CD496" s="25">
        <f>IF(CB496=CB486,AF496,0)+IF(CB496=CB487,AJ496,0)+IF(CB496=CB488,AN496,0)+IF(CB496=CB489,AR496,0)+IF(CB496=CB490,AV496,0)+IF(CB496=CB491,AZ496,0)+IF(CB496=CB492,BD496,0)+IF(CB496=CB493,BH496,0)+IF(CB496=CB494,BL496,0)+IF(CB496=CB495,BP496,0)+IF(CB496=CB496,BT496,0)+IF(CB496=CB497,BX496,0)</f>
        <v>0</v>
      </c>
      <c r="CE496" s="25">
        <f>IF(CB496=CB486,AG496,0)+IF(CB496=CB487,AK496,0)+IF(CB496=CB488,AO496,0)+IF(CB496=CB489,AS496,0)+IF(CB496=CB490,AW496,0)+IF(CB496=CB491,BA496,0)+IF(CB496=CB492,BE496,0)+IF(CB496=CB493,BI496,0)+IF(CB496=CB494,BM496,0)+IF(CB496=CB495,BQ496,0)+IF(CB496=CB496,BU496,0)+IF(CB496=CB497,BY496,0)</f>
        <v>0</v>
      </c>
      <c r="CF496" s="25">
        <f>(RANK(CE496,CE486:CE497,1)*169)+(RANK(CC496,CC486:CC497,1)*13)+RANK(CD496,CD486:CD497,0)</f>
        <v>183</v>
      </c>
      <c r="CG496" s="25">
        <f>CB496+(RANK(CF496,CF486:CF497,1)*0.01)</f>
        <v>1.01</v>
      </c>
      <c r="CH496" s="25">
        <f>IF(COUNTIF(CG486:CG497,CG496)=2,IF(CG496=CG486,1,0)+IF(CG496=CG487,2,0)+IF(CG496=CG488,3,0)+IF(CG496=CG489,4,0)+IF(CG496=CG490,5,0)+IF(CG496=CG491,6,0)+IF(CG496=CG492,7,0)+IF(CG496=CG493,8,0)+IF(CG496=CG494,9,0)+IF(CG496=CG495,10,0)+IF(CG496=CG496,11,0)+IF(CG496=CG497,12,0)-11,0)</f>
        <v>0</v>
      </c>
      <c r="CI496" s="25">
        <f t="shared" si="95"/>
        <v>0</v>
      </c>
      <c r="CJ496" s="25">
        <f t="shared" si="96"/>
        <v>1.01</v>
      </c>
      <c r="CK496" s="25">
        <f>(RANK(CJ496,CJ486:CJ497,1)*17850625)+(RANK(K496,K486:K497,0)*274625)+(RANK(M496,M486:M497,0)*4225)+(RANK(AC496,AC486:AC497,1)*65)+RANK(C496,C486:C497,0)</f>
        <v>18134026</v>
      </c>
      <c r="CL496" s="25">
        <f>RANK(CK496,CK486:CK497,0)</f>
        <v>12</v>
      </c>
    </row>
    <row r="497" spans="1:90" x14ac:dyDescent="0.15">
      <c r="A497" s="25" t="str">
        <f>[1]DB!A497</f>
        <v>Cottee</v>
      </c>
      <c r="B497" s="25" t="str">
        <f>[1]DB!B497</f>
        <v>Cottee (15)</v>
      </c>
      <c r="C497" s="25">
        <f>[1]DB!C497</f>
        <v>8</v>
      </c>
      <c r="D497" s="25">
        <f t="shared" si="92"/>
        <v>8</v>
      </c>
      <c r="E497" s="25">
        <f t="shared" si="97"/>
        <v>7</v>
      </c>
      <c r="F497" s="25">
        <f>[1]DB!G497</f>
        <v>0</v>
      </c>
      <c r="G497" s="25">
        <f>IF(B6=13,DGET(A11:K75,"Dis E",Y542:Y543),F497)</f>
        <v>0</v>
      </c>
      <c r="H497" s="25">
        <f>[1]DB!I497</f>
        <v>0</v>
      </c>
      <c r="I497" s="25">
        <f>IF(B6=13,DGET(A11:K75,"Udm E",Y542:Y543),H497)</f>
        <v>0</v>
      </c>
      <c r="J497" s="25">
        <f>[1]DB!K497</f>
        <v>0</v>
      </c>
      <c r="K497" s="25">
        <f>IF(B6=13,DGET(A11:K75,"MR E",Y542:Y543),J497)</f>
        <v>0</v>
      </c>
      <c r="L497" s="25">
        <f>[1]DB!M497</f>
        <v>0</v>
      </c>
      <c r="M497" s="25">
        <f>IF(B6=13,DGET(A11:K75,"Res E",Y542:Y543),L497)</f>
        <v>0</v>
      </c>
      <c r="N497" s="25">
        <f>[1]DB!O497</f>
        <v>9</v>
      </c>
      <c r="O497" s="25">
        <f>IF(B6=13,IF(AND(G497=0,I497=0),N497+1,0),N497)</f>
        <v>10</v>
      </c>
      <c r="P497" s="25">
        <f>[1]DB!S497</f>
        <v>58</v>
      </c>
      <c r="Q497" s="25">
        <f>IF(A497="",0,DGET(A11:AF75,"Total",Y542:Y543))</f>
        <v>5</v>
      </c>
      <c r="R497" s="25">
        <f>IF(A497="",0,DGET(A11:AF75,"ES N",Y542:Y543))</f>
        <v>5</v>
      </c>
      <c r="S497" s="25">
        <f>IF(B6=13,IF(OR(G497=1,I497=1),0,P497+R497),P497)</f>
        <v>63</v>
      </c>
      <c r="T497" s="25">
        <f>[1]DB!V497</f>
        <v>60</v>
      </c>
      <c r="U497" s="25">
        <f>IF(A497="",0,DGET(A485:Q497,"Total N",Y546:Y547))</f>
        <v>6</v>
      </c>
      <c r="V497" s="25">
        <f>IF(B6=13,IF(OR(G497=1,I497=1),0,T497+U497),T497)</f>
        <v>66</v>
      </c>
      <c r="W497" s="25">
        <f>[1]DB!Y497</f>
        <v>11</v>
      </c>
      <c r="X497" s="25">
        <f t="shared" si="93"/>
        <v>0</v>
      </c>
      <c r="Y497" s="25">
        <f>IF(B6=13,IF(OR(G497=1,I497=1),0,W497+X497),W497)</f>
        <v>11</v>
      </c>
      <c r="Z497" s="25">
        <f>[1]DB!AC497</f>
        <v>8</v>
      </c>
      <c r="AA497" s="25">
        <f>IF(A497="",0,DGET(A11:AF75,"BU Pl.",Y542:Y543))</f>
        <v>27</v>
      </c>
      <c r="AB497" s="25">
        <f t="shared" si="94"/>
        <v>1763</v>
      </c>
      <c r="AC497" s="25">
        <f>IF(B6=13,RANK(AB497,AB486:AB497,1),Z497)</f>
        <v>4</v>
      </c>
      <c r="AD497" s="25">
        <f>IF(B6=13,IF(AA497&gt;DGET(A485:AC497,"BU N",Y546:Y547),1,IF(AA497=DGET(A485:AC497,"BU N",Y546:Y547),0,-1)),0)</f>
        <v>-1</v>
      </c>
      <c r="AE497" s="25">
        <f>IF(B6=13,IF(OR(G497=1,I497=1),0,IF(E497=D486,R497,[1]DB!AE497)),[1]DB!AE497)</f>
        <v>6</v>
      </c>
      <c r="AF497" s="25">
        <f>IF(B6=13,IF(OR(G497=1,I497=1),0,IF(E497=D486,U497,[1]DB!AF497)),[1]DB!AF497)</f>
        <v>8</v>
      </c>
      <c r="AG497" s="25">
        <f>IF(B6=13,IF(OR(G497=1,I497=1),0,IF(E497=D486,X497,[1]DB!AG497)),[1]DB!AG497)</f>
        <v>0</v>
      </c>
      <c r="AH497" s="25">
        <f>IF(B6=13,IF(OR(G497=1,I497=1),0,IF(E497=D486,AD497,[1]DB!AH497)),[1]DB!AH497)</f>
        <v>-1</v>
      </c>
      <c r="AI497" s="25">
        <f>IF(B6=13,IF(OR(G497=1,I497=1),0,IF(E497=D487,R497,[1]DB!AI497)),[1]DB!AI497)</f>
        <v>6</v>
      </c>
      <c r="AJ497" s="25">
        <f>IF(B6=13,IF(OR(G497=1,I497=1),0,IF(E497=D487,U497,[1]DB!AJ497)),[1]DB!AJ497)</f>
        <v>7</v>
      </c>
      <c r="AK497" s="25">
        <f>IF(B6=13,IF(OR(G497=1,I497=1),0,IF(E497=D487,X497,[1]DB!AK497)),[1]DB!AK497)</f>
        <v>0</v>
      </c>
      <c r="AL497" s="25">
        <f>IF(B6=13,IF(OR(G497=1,I497=1),0,IF(E497=D487,AD497,[1]DB!AL497)),[1]DB!AL497)</f>
        <v>-1</v>
      </c>
      <c r="AM497" s="25">
        <f>IF(B6=13,IF(OR(G497=1,I497=1),0,IF(E497=D488,R497,[1]DB!AM497)),[1]DB!AM497)</f>
        <v>8</v>
      </c>
      <c r="AN497" s="25">
        <f>IF(B6=13,IF(OR(G497=1,I497=1),0,IF(E497=D488,U497,[1]DB!AN497)),[1]DB!AN497)</f>
        <v>7</v>
      </c>
      <c r="AO497" s="25">
        <f>IF(B6=13,IF(OR(G497=1,I497=1),0,IF(E497=D488,X497,[1]DB!AO497)),[1]DB!AO497)</f>
        <v>3</v>
      </c>
      <c r="AP497" s="25">
        <f>IF(B6=13,IF(OR(G497=1,I497=1),0,IF(E497=D488,AD497,[1]DB!AP497)),[1]DB!AP497)</f>
        <v>1</v>
      </c>
      <c r="AQ497" s="25">
        <f>IF(B6=13,IF(OR(G497=1,I497=1),0,IF(E497=D489,R497,[1]DB!AQ497)),[1]DB!AQ497)</f>
        <v>6</v>
      </c>
      <c r="AR497" s="25">
        <f>IF(B6=13,IF(OR(G497=1,I497=1),0,IF(E497=D489,U497,[1]DB!AR497)),[1]DB!AR497)</f>
        <v>5</v>
      </c>
      <c r="AS497" s="25">
        <f>IF(B6=13,IF(OR(G497=1,I497=1),0,IF(E497=D489,X497,[1]DB!AS497)),[1]DB!AS497)</f>
        <v>3</v>
      </c>
      <c r="AT497" s="25">
        <f>IF(B6=13,IF(OR(G497=1,I497=1),0,IF(E497=D489,AD497,[1]DB!AT497)),[1]DB!AT497)</f>
        <v>1</v>
      </c>
      <c r="AU497" s="25">
        <f>IF(B6=13,IF(OR(G497=1,I497=1),0,IF(E497=D490,R497,[1]DB!AU497)),[1]DB!AU497)</f>
        <v>9</v>
      </c>
      <c r="AV497" s="25">
        <f>IF(B6=13,IF(OR(G497=1,I497=1),0,IF(E497=D490,U497,[1]DB!AV497)),[1]DB!AV497)</f>
        <v>8</v>
      </c>
      <c r="AW497" s="25">
        <f>IF(B6=13,IF(OR(G497=1,I497=1),0,IF(E497=D490,X497,[1]DB!AW497)),[1]DB!AW497)</f>
        <v>3</v>
      </c>
      <c r="AX497" s="25">
        <f>IF(B6=13,IF(OR(G497=1,I497=1),0,IF(E497=D490,AD497,[1]DB!AX497)),[1]DB!AX497)</f>
        <v>1</v>
      </c>
      <c r="AY497" s="25">
        <f>IF(B6=13,IF(OR(G497=1,I497=1),0,IF(E497=D491,R497,[1]DB!AY497)),[1]DB!AY497)</f>
        <v>5</v>
      </c>
      <c r="AZ497" s="25">
        <f>IF(B6=13,IF(OR(G497=1,I497=1),0,IF(E497=D491,U497,[1]DB!AZ497)),[1]DB!AZ497)</f>
        <v>6</v>
      </c>
      <c r="BA497" s="25">
        <f>IF(B6=13,IF(OR(G497=1,I497=1),0,IF(E497=D491,X497,[1]DB!BA497)),[1]DB!BA497)</f>
        <v>0</v>
      </c>
      <c r="BB497" s="25">
        <f>IF(B6=13,IF(OR(G497=1,I497=1),0,IF(E497=D491,AD497,[1]DB!BB497)),[1]DB!BB497)</f>
        <v>-1</v>
      </c>
      <c r="BC497" s="25">
        <f>IF(B6=13,IF(OR(G497=1,I497=1),0,IF(E497=D492,R497,[1]DB!BC497)),[1]DB!BC497)</f>
        <v>5</v>
      </c>
      <c r="BD497" s="25">
        <f>IF(B6=13,IF(OR(G497=1,I497=1),0,IF(E497=D492,U497,[1]DB!BD497)),[1]DB!BD497)</f>
        <v>6</v>
      </c>
      <c r="BE497" s="25">
        <f>IF(B6=13,IF(OR(G497=1,I497=1),0,IF(E497=D492,X497,[1]DB!BE497)),[1]DB!BE497)</f>
        <v>0</v>
      </c>
      <c r="BF497" s="25">
        <f>IF(B6=13,IF(OR(G497=1,I497=1),0,IF(E497=D492,AD497,[1]DB!BF497)),[1]DB!BF497)</f>
        <v>-1</v>
      </c>
      <c r="BG497" s="25">
        <f>IF(B6=13,IF(OR(G497=1,I497=1),0,IF(E497=D493,R497,[1]DB!BG497)),[1]DB!BG497)</f>
        <v>8</v>
      </c>
      <c r="BH497" s="25">
        <f>IF(B6=13,IF(OR(G497=1,I497=1),0,IF(E497=D493,U497,[1]DB!BH497)),[1]DB!BH497)</f>
        <v>8</v>
      </c>
      <c r="BI497" s="25">
        <f>IF(B6=13,IF(OR(G497=1,I497=1),0,IF(E497=D493,X497,[1]DB!BI497)),[1]DB!BI497)</f>
        <v>1</v>
      </c>
      <c r="BJ497" s="25">
        <f>IF(B6=13,IF(OR(G497=1,I497=1),0,IF(E497=D493,AD497,[1]DB!BJ497)),[1]DB!BJ497)</f>
        <v>0</v>
      </c>
      <c r="BK497" s="25">
        <f>IF(B6=13,IF(OR(G497=1,I497=1),0,IF(E497=D494,R497,[1]DB!BK497)),[1]DB!BK497)</f>
        <v>0</v>
      </c>
      <c r="BL497" s="25">
        <f>IF(B6=13,IF(OR(G497=1,I497=1),0,IF(E497=D494,U497,[1]DB!BL497)),[1]DB!BL497)</f>
        <v>0</v>
      </c>
      <c r="BM497" s="25">
        <f>IF(B6=13,IF(OR(G497=1,I497=1),0,IF(E497=D494,X497,[1]DB!BM497)),[1]DB!BM497)</f>
        <v>0</v>
      </c>
      <c r="BN497" s="25">
        <f>IF(B6=13,IF(OR(G497=1,I497=1),0,IF(E497=D494,AD497,[1]DB!BN497)),[1]DB!BN497)</f>
        <v>0</v>
      </c>
      <c r="BO497" s="25">
        <f>IF(B6=13,IF(OR(G497=1,I497=1),0,IF(E497=D495,R497,[1]DB!BO497)),[1]DB!BO497)</f>
        <v>6</v>
      </c>
      <c r="BP497" s="25">
        <f>IF(B6=13,IF(OR(G497=1,I497=1),0,IF(E497=D495,U497,[1]DB!BP497)),[1]DB!BP497)</f>
        <v>7</v>
      </c>
      <c r="BQ497" s="25">
        <f>IF(B6=13,IF(OR(G497=1,I497=1),0,IF(E497=D495,X497,[1]DB!BQ497)),[1]DB!BQ497)</f>
        <v>0</v>
      </c>
      <c r="BR497" s="25">
        <f>IF(B6=13,IF(OR(G497=1,I497=1),0,IF(E497=D495,AD497,[1]DB!BR497)),[1]DB!BR497)</f>
        <v>-1</v>
      </c>
      <c r="BS497" s="25">
        <f>IF(B6=13,IF(OR(G497=1,I497=1),0,IF(E497=D496,R497,[1]DB!BS497)),[1]DB!BS497)</f>
        <v>4</v>
      </c>
      <c r="BT497" s="25">
        <f>IF(B6=13,IF(OR(G497=1,I497=1),0,IF(E497=D496,U497,[1]DB!BT497)),[1]DB!BT497)</f>
        <v>4</v>
      </c>
      <c r="BU497" s="25">
        <f>IF(B6=13,IF(OR(G497=1,I497=1),0,IF(E497=D496,X497,[1]DB!BU497)),[1]DB!BU497)</f>
        <v>1</v>
      </c>
      <c r="BV497" s="25">
        <f>IF(B6=13,IF(OR(G497=1,I497=1),0,IF(E497=D496,AD497,[1]DB!BV497)),[1]DB!BV497)</f>
        <v>0</v>
      </c>
      <c r="BW497" s="25">
        <f>IF(B6=13,IF(OR(G497=1,I497=1),0,IF(E497=D497,R497,[1]DB!BW497)),[1]DB!BW497)</f>
        <v>0</v>
      </c>
      <c r="BX497" s="25">
        <f>IF(B6=13,IF(OR(G497=1,I497=1),0,IF(E497=D497,U497,[1]DB!BX497)),[1]DB!BX497)</f>
        <v>0</v>
      </c>
      <c r="BY497" s="25">
        <f>IF(B6=13,IF(OR(G497=1,I497=1),0,IF(E497=D497,X497,[1]DB!BY497)),[1]DB!BY497)</f>
        <v>0</v>
      </c>
      <c r="BZ497" s="25">
        <f>IF(B6=13,IF(OR(G497=1,I497=1),0,IF(E497=D497,AD497,[1]DB!BZ497)),[1]DB!BZ497)</f>
        <v>0</v>
      </c>
      <c r="CA497" s="25">
        <f>(RANK(Y497,Y486:Y497,1)*169)+(RANK(S497,S486:S497,1)*13)+RANK(V497,V486:V497,0)</f>
        <v>880</v>
      </c>
      <c r="CB497" s="25">
        <f>RANK(CA497,CA486:CA497,1)</f>
        <v>5</v>
      </c>
      <c r="CC497" s="25">
        <f>IF(CB497=CB486,AE497,0)+IF(CB497=CB487,AI497,0)+IF(CB497=CB488,AM497,0)+IF(CB497=CB489,AQ497,0)+IF(CB497=CB490,AU497,0)+IF(CB497=CB491,AY497,0)+IF(CB497=CB492,BC497,0)+IF(CB497=CB493,BG497,0)+IF(CB497=CB494,BK497,0)+IF(CB497=CB495,BO497,0)+IF(CB497=CB496,BS497,0)+IF(CB497=CB497,BW497,0)</f>
        <v>0</v>
      </c>
      <c r="CD497" s="25">
        <f>IF(CB497=CB486,AF497,0)+IF(CB497=CB487,AJ497,0)+IF(CB497=CB488,AN497,0)+IF(CB497=CB489,AR497,0)+IF(CB497=CB490,AV497,0)+IF(CB497=CB491,AZ497,0)+IF(CB497=CB492,BD497,0)+IF(CB497=CB493,BH497,0)+IF(CB497=CB494,BL497,0)+IF(CB497=CB495,BP497,0)+IF(CB497=CB496,BT497,0)+IF(CB497=CB497,BX497,0)</f>
        <v>0</v>
      </c>
      <c r="CE497" s="25">
        <f>IF(CB497=CB486,AG497,0)+IF(CB497=CB487,AK497,0)+IF(CB497=CB488,AO497,0)+IF(CB497=CB489,AS497,0)+IF(CB497=CB490,AW497,0)+IF(CB497=CB491,BA497,0)+IF(CB497=CB492,BE497,0)+IF(CB497=CB493,BI497,0)+IF(CB497=CB494,BM497,0)+IF(CB497=CB495,BQ497,0)+IF(CB497=CB496,BU497,0)+IF(CB497=CB497,BY497,0)</f>
        <v>0</v>
      </c>
      <c r="CF497" s="25">
        <f>(RANK(CE497,CE486:CE497,1)*169)+(RANK(CC497,CC486:CC497,1)*13)+RANK(CD497,CD486:CD497,0)</f>
        <v>183</v>
      </c>
      <c r="CG497" s="25">
        <f>CB497+(RANK(CF497,CF486:CF497,1)*0.01)</f>
        <v>5.01</v>
      </c>
      <c r="CH497" s="25">
        <f>IF(COUNTIF(CG486:CG497,CG497)=2,IF(CG497=CG486,1,0)+IF(CG497=CG487,2,0)+IF(CG497=CG488,3,0)+IF(CG497=CG489,4,0)+IF(CG497=CG490,5,0)+IF(CG497=CG491,6,0)+IF(CG497=CG492,7,0)+IF(CG497=CG493,8,0)+IF(CG497=CG494,9,0)+IF(CG497=CG495,10,0)+IF(CG497=CG496,11,0)+IF(CG497=CG497,12,0)-12,0)</f>
        <v>0</v>
      </c>
      <c r="CI497" s="25">
        <f t="shared" si="95"/>
        <v>0</v>
      </c>
      <c r="CJ497" s="25">
        <f t="shared" si="96"/>
        <v>5.01</v>
      </c>
      <c r="CK497" s="25">
        <f>(RANK(CJ497,CJ486:CJ497,1)*17850625)+(RANK(K497,K486:K497,0)*274625)+(RANK(M497,M486:M497,0)*4225)+(RANK(AC497,AC486:AC497,1)*65)+RANK(C497,C486:C497,0)</f>
        <v>89536470</v>
      </c>
      <c r="CL497" s="25">
        <f>RANK(CK497,CK486:CK497,0)</f>
        <v>8</v>
      </c>
    </row>
    <row r="498" spans="1:90" x14ac:dyDescent="0.15">
      <c r="A498" s="25" t="s">
        <v>17</v>
      </c>
      <c r="B498" s="25" t="s">
        <v>86</v>
      </c>
      <c r="C498" s="25" t="s">
        <v>45</v>
      </c>
      <c r="D498" s="25" t="s">
        <v>102</v>
      </c>
      <c r="E498" s="25" t="s">
        <v>103</v>
      </c>
      <c r="F498" s="25" t="s">
        <v>87</v>
      </c>
      <c r="G498" s="25" t="s">
        <v>88</v>
      </c>
      <c r="H498" s="25" t="s">
        <v>89</v>
      </c>
      <c r="I498" s="25" t="s">
        <v>90</v>
      </c>
      <c r="J498" s="25" t="s">
        <v>91</v>
      </c>
      <c r="K498" s="25" t="s">
        <v>92</v>
      </c>
      <c r="L498" s="25" t="s">
        <v>93</v>
      </c>
      <c r="M498" s="25" t="s">
        <v>94</v>
      </c>
      <c r="N498" s="25" t="s">
        <v>95</v>
      </c>
      <c r="O498" s="25" t="s">
        <v>96</v>
      </c>
      <c r="P498" s="25" t="s">
        <v>78</v>
      </c>
      <c r="Q498" s="25" t="s">
        <v>104</v>
      </c>
      <c r="R498" s="25" t="s">
        <v>73</v>
      </c>
      <c r="S498" s="25" t="s">
        <v>97</v>
      </c>
      <c r="T498" s="25" t="s">
        <v>98</v>
      </c>
      <c r="U498" s="25" t="s">
        <v>105</v>
      </c>
      <c r="V498" s="25" t="s">
        <v>99</v>
      </c>
      <c r="W498" s="25" t="s">
        <v>100</v>
      </c>
      <c r="X498" s="25" t="s">
        <v>106</v>
      </c>
      <c r="Y498" s="25" t="s">
        <v>101</v>
      </c>
      <c r="Z498" s="25" t="s">
        <v>107</v>
      </c>
      <c r="AA498" s="25" t="s">
        <v>79</v>
      </c>
      <c r="AB498" s="25" t="s">
        <v>109</v>
      </c>
      <c r="AC498" s="25" t="s">
        <v>108</v>
      </c>
      <c r="AD498" s="25" t="s">
        <v>110</v>
      </c>
      <c r="AE498" s="175" t="str">
        <f>A499</f>
        <v>Forest</v>
      </c>
      <c r="AF498" s="175"/>
      <c r="AG498" s="175"/>
      <c r="AH498" s="106"/>
      <c r="AI498" s="175" t="str">
        <f>A500</f>
        <v>Murer</v>
      </c>
      <c r="AJ498" s="175"/>
      <c r="AK498" s="175"/>
      <c r="AL498" s="175"/>
      <c r="AM498" s="175" t="str">
        <f>A501</f>
        <v>Futte</v>
      </c>
      <c r="AN498" s="175"/>
      <c r="AO498" s="175"/>
      <c r="AP498" s="175"/>
      <c r="AQ498" s="175" t="str">
        <f>A502</f>
        <v>Far</v>
      </c>
      <c r="AR498" s="175"/>
      <c r="AS498" s="175"/>
      <c r="AT498" s="175"/>
      <c r="AU498" s="175" t="str">
        <f>A503</f>
        <v>Percy</v>
      </c>
      <c r="AV498" s="175"/>
      <c r="AW498" s="175"/>
      <c r="AX498" s="175"/>
      <c r="AY498" s="175" t="str">
        <f>A504</f>
        <v>Steam</v>
      </c>
      <c r="AZ498" s="175"/>
      <c r="BA498" s="175"/>
      <c r="BB498" s="175"/>
      <c r="BC498" s="175" t="str">
        <f>A505</f>
        <v>LPHJ</v>
      </c>
      <c r="BD498" s="175"/>
      <c r="BE498" s="175"/>
      <c r="BF498" s="175"/>
      <c r="BG498" s="175" t="str">
        <f>A506</f>
        <v>Gunners</v>
      </c>
      <c r="BH498" s="175"/>
      <c r="BI498" s="175"/>
      <c r="BJ498" s="175"/>
      <c r="BK498" s="175" t="str">
        <f>A507</f>
        <v>Himbo</v>
      </c>
      <c r="BL498" s="175"/>
      <c r="BM498" s="175"/>
      <c r="BN498" s="175"/>
      <c r="BO498" s="175" t="str">
        <f>A508</f>
        <v>Select</v>
      </c>
      <c r="BP498" s="175"/>
      <c r="BQ498" s="175"/>
      <c r="BR498" s="175"/>
      <c r="BS498" s="175" t="str">
        <f>A509</f>
        <v>Benbo</v>
      </c>
      <c r="BT498" s="175"/>
      <c r="BU498" s="175"/>
      <c r="BV498" s="175"/>
      <c r="BW498" s="175" t="str">
        <f>A510</f>
        <v>Flinca</v>
      </c>
      <c r="BX498" s="175"/>
      <c r="BY498" s="175"/>
      <c r="BZ498" s="175"/>
      <c r="CA498" s="25" t="s">
        <v>111</v>
      </c>
      <c r="CB498" s="25" t="s">
        <v>112</v>
      </c>
      <c r="CC498" s="25" t="s">
        <v>25</v>
      </c>
      <c r="CD498" s="25" t="s">
        <v>26</v>
      </c>
      <c r="CE498" s="25" t="s">
        <v>113</v>
      </c>
      <c r="CF498" s="175" t="s">
        <v>114</v>
      </c>
      <c r="CG498" s="175"/>
      <c r="CH498" s="175">
        <v>2</v>
      </c>
      <c r="CI498" s="175"/>
      <c r="CJ498" s="106"/>
      <c r="CL498" s="25" t="s">
        <v>115</v>
      </c>
    </row>
    <row r="499" spans="1:90" x14ac:dyDescent="0.15">
      <c r="A499" s="25" t="str">
        <f>[1]DB!A499</f>
        <v>Forest</v>
      </c>
      <c r="B499" s="25" t="str">
        <f>[1]DB!B499</f>
        <v>Forest (16)</v>
      </c>
      <c r="C499" s="25">
        <f>[1]DB!C499</f>
        <v>12</v>
      </c>
      <c r="D499" s="25">
        <f>D486</f>
        <v>1</v>
      </c>
      <c r="E499" s="25">
        <f>IF(EVEN(D499)=D499,D499-1,D499+1)</f>
        <v>2</v>
      </c>
      <c r="F499" s="25">
        <f>[1]DB!G499</f>
        <v>0</v>
      </c>
      <c r="G499" s="25">
        <f>IF(B6=13,DGET(A11:K75,"Dis E",N544:N545),F499)</f>
        <v>0</v>
      </c>
      <c r="H499" s="25">
        <f>[1]DB!I499</f>
        <v>0</v>
      </c>
      <c r="I499" s="25">
        <f>IF(B6=13,DGET(A11:K75,"Udm E",N544:N545),H499)</f>
        <v>0</v>
      </c>
      <c r="J499" s="25">
        <f>[1]DB!K499</f>
        <v>0</v>
      </c>
      <c r="K499" s="25">
        <f>IF(B6=13,DGET(A11:K75,"MR E",N544:N545),J499)</f>
        <v>0</v>
      </c>
      <c r="L499" s="25">
        <f>[1]DB!M499</f>
        <v>0</v>
      </c>
      <c r="M499" s="25">
        <f>IF(B6=13,DGET(A11:K75,"Res E",N544:N545),L499)</f>
        <v>0</v>
      </c>
      <c r="N499" s="25">
        <f>[1]DB!O499</f>
        <v>9</v>
      </c>
      <c r="O499" s="25">
        <f>IF(B6=13,IF(AND(G499=0,I499=0),N499+1,0),N499)</f>
        <v>10</v>
      </c>
      <c r="P499" s="25">
        <f>[1]DB!S499</f>
        <v>64</v>
      </c>
      <c r="Q499" s="25">
        <f>IF(A499="",0,DGET(A11:AF75,"Total",N544:N545))</f>
        <v>5</v>
      </c>
      <c r="R499" s="25">
        <f>IF(A499="",0,DGET(A11:AF75,"ES N",N544:N545))</f>
        <v>5</v>
      </c>
      <c r="S499" s="25">
        <f>IF(B6=13,IF(OR(G499=1,I499=1),0,P499+R499),P499)</f>
        <v>69</v>
      </c>
      <c r="T499" s="25">
        <f>[1]DB!V499</f>
        <v>62</v>
      </c>
      <c r="U499" s="25">
        <f>IF(A499="",0,DGET(A498:Q510,"Total N",N546:N547))</f>
        <v>5</v>
      </c>
      <c r="V499" s="25">
        <f>IF(B6=13,IF(OR(G499=1,I499=1),0,T499+U499),T499)</f>
        <v>67</v>
      </c>
      <c r="W499" s="25">
        <f>[1]DB!Y499</f>
        <v>13</v>
      </c>
      <c r="X499" s="25">
        <f>IF(OR(G499=1,I499=1,J499&lt;&gt;K499),0,IF(R499&gt;U499,3,IF(R499=U499,1,0)))</f>
        <v>1</v>
      </c>
      <c r="Y499" s="25">
        <f>IF(B6=13,IF(OR(G499=1,I499=1),0,W499+X499),W499)</f>
        <v>14</v>
      </c>
      <c r="Z499" s="25">
        <f>[1]DB!AC499</f>
        <v>11</v>
      </c>
      <c r="AA499" s="25">
        <f>IF(A499="",0,DGET(A11:AF75,"BU Pl.",N544:N545))</f>
        <v>32</v>
      </c>
      <c r="AB499" s="25">
        <f>(AA499*65)+Z499</f>
        <v>2091</v>
      </c>
      <c r="AC499" s="25">
        <f>IF(B6=13,RANK(AB499,AB499:AB510,1),Z499)</f>
        <v>5</v>
      </c>
      <c r="AD499" s="25">
        <f>IF(B6=13,IF(AA499&gt;DGET(A498:AC510,"BU N",N546:N547),1,IF(AA499=DGET(A498:AC510,"BU N",N546:N547),0,-1)),0)</f>
        <v>0</v>
      </c>
      <c r="AE499" s="25">
        <f>IF(B6=13,IF(OR(G499=1,I499=1),0,IF(E499=D499,R499,[1]DB!AE499)),[1]DB!AE499)</f>
        <v>0</v>
      </c>
      <c r="AF499" s="25">
        <f>IF(B6=13,IF(OR(G499=1,I499=1),0,IF(E499=D499,U499,[1]DB!AF499)),[1]DB!AF499)</f>
        <v>0</v>
      </c>
      <c r="AG499" s="25">
        <f>IF(B6=13,IF(OR(G499=1,I499=1),0,IF(E499=D499,X499,[1]DB!AG499)),[1]DB!AG499)</f>
        <v>0</v>
      </c>
      <c r="AH499" s="25">
        <f>IF(B6=13,IF(OR(G499=1,I499=1),0,IF(E499=D499,AD499,[1]DB!AH499)),[1]DB!AH499)</f>
        <v>0</v>
      </c>
      <c r="AI499" s="25">
        <f>IF(B6=13,IF(OR(G499=1,I499=1),0,IF(E499=D500,R499,[1]DB!AI499)),[1]DB!AI499)</f>
        <v>6</v>
      </c>
      <c r="AJ499" s="25">
        <f>IF(B6=13,IF(OR(G499=1,I499=1),0,IF(E499=D500,U499,[1]DB!AJ499)),[1]DB!AJ499)</f>
        <v>4</v>
      </c>
      <c r="AK499" s="25">
        <f>IF(B6=13,IF(OR(G499=1,I499=1),0,IF(E499=D500,X499,[1]DB!AK499)),[1]DB!AK499)</f>
        <v>3</v>
      </c>
      <c r="AL499" s="25">
        <f>IF(B6=13,IF(OR(G499=1,I499=1),0,IF(E499=D500,AD499,[1]DB!AL499)),[1]DB!AL499)</f>
        <v>1</v>
      </c>
      <c r="AM499" s="25">
        <f>IF(B6=13,IF(OR(G499=1,I499=1),0,IF(E499=D501,R499,[1]DB!AM499)),[1]DB!AM499)</f>
        <v>6</v>
      </c>
      <c r="AN499" s="25">
        <f>IF(B6=13,IF(OR(G499=1,I499=1),0,IF(E499=D501,U499,[1]DB!AN499)),[1]DB!AN499)</f>
        <v>6</v>
      </c>
      <c r="AO499" s="25">
        <f>IF(B6=13,IF(OR(G499=1,I499=1),0,IF(E499=D501,X499,[1]DB!AO499)),[1]DB!AO499)</f>
        <v>1</v>
      </c>
      <c r="AP499" s="25">
        <f>IF(B6=13,IF(OR(G499=1,I499=1),0,IF(E499=D501,AD499,[1]DB!AP499)),[1]DB!AP499)</f>
        <v>1</v>
      </c>
      <c r="AQ499" s="25">
        <f>IF(B6=13,IF(OR(G499=1,I499=1),0,IF(E499=D502,R499,[1]DB!AQ499)),[1]DB!AQ499)</f>
        <v>0</v>
      </c>
      <c r="AR499" s="25">
        <f>IF(B6=13,IF(OR(G499=1,I499=1),0,IF(E499=D502,U499,[1]DB!AR499)),[1]DB!AR499)</f>
        <v>0</v>
      </c>
      <c r="AS499" s="25">
        <f>IF(B6=13,IF(OR(G499=1,I499=1),0,IF(E499=D502,X499,[1]DB!AS499)),[1]DB!AS499)</f>
        <v>0</v>
      </c>
      <c r="AT499" s="25">
        <f>IF(B6=13,IF(OR(G499=1,I499=1),0,IF(E499=D502,AD499,[1]DB!AT499)),[1]DB!AT499)</f>
        <v>0</v>
      </c>
      <c r="AU499" s="25">
        <f>IF(B6=13,IF(OR(G499=1,I499=1),0,IF(E499=D503,R499,[1]DB!AU499)),[1]DB!AU499)</f>
        <v>8</v>
      </c>
      <c r="AV499" s="25">
        <f>IF(B6=13,IF(OR(G499=1,I499=1),0,IF(E499=D503,U499,[1]DB!AV499)),[1]DB!AV499)</f>
        <v>6</v>
      </c>
      <c r="AW499" s="25">
        <f>IF(B6=13,IF(OR(G499=1,I499=1),0,IF(E499=D503,X499,[1]DB!AW499)),[1]DB!AW499)</f>
        <v>3</v>
      </c>
      <c r="AX499" s="25">
        <f>IF(B6=13,IF(OR(G499=1,I499=1),0,IF(E499=D503,AD499,[1]DB!AX499)),[1]DB!AX499)</f>
        <v>1</v>
      </c>
      <c r="AY499" s="25">
        <f>IF(B6=13,IF(OR(G499=1,I499=1),0,IF(E499=D504,R499,[1]DB!AY499)),[1]DB!AY499)</f>
        <v>5</v>
      </c>
      <c r="AZ499" s="25">
        <f>IF(B6=13,IF(OR(G499=1,I499=1),0,IF(E499=D504,U499,[1]DB!AZ499)),[1]DB!AZ499)</f>
        <v>5</v>
      </c>
      <c r="BA499" s="25">
        <f>IF(B6=13,IF(OR(G499=1,I499=1),0,IF(E499=D504,X499,[1]DB!BA499)),[1]DB!BA499)</f>
        <v>1</v>
      </c>
      <c r="BB499" s="25">
        <f>IF(B6=13,IF(OR(G499=1,I499=1),0,IF(E499=D504,AD499,[1]DB!BB499)),[1]DB!BB499)</f>
        <v>0</v>
      </c>
      <c r="BC499" s="25">
        <f>IF(B6=13,IF(OR(G499=1,I499=1),0,IF(E499=D505,R499,[1]DB!BC499)),[1]DB!BC499)</f>
        <v>8</v>
      </c>
      <c r="BD499" s="25">
        <f>IF(B6=13,IF(OR(G499=1,I499=1),0,IF(E499=D505,U499,[1]DB!BD499)),[1]DB!BD499)</f>
        <v>8</v>
      </c>
      <c r="BE499" s="25">
        <f>IF(B6=13,IF(OR(G499=1,I499=1),0,IF(E499=D505,X499,[1]DB!BE499)),[1]DB!BE499)</f>
        <v>1</v>
      </c>
      <c r="BF499" s="25">
        <f>IF(B6=13,IF(OR(G499=1,I499=1),0,IF(E499=D505,AD499,[1]DB!BF499)),[1]DB!BF499)</f>
        <v>0</v>
      </c>
      <c r="BG499" s="25">
        <f>IF(B6=13,IF(OR(G499=1,I499=1),0,IF(E499=D506,R499,[1]DB!BG499)),[1]DB!BG499)</f>
        <v>9</v>
      </c>
      <c r="BH499" s="25">
        <f>IF(B6=13,IF(OR(G499=1,I499=1),0,IF(E499=D506,U499,[1]DB!BH499)),[1]DB!BH499)</f>
        <v>6</v>
      </c>
      <c r="BI499" s="25">
        <f>IF(B6=13,IF(OR(G499=1,I499=1),0,IF(E499=D506,X499,[1]DB!BI499)),[1]DB!BI499)</f>
        <v>3</v>
      </c>
      <c r="BJ499" s="25">
        <f>IF(B6=13,IF(OR(G499=1,I499=1),0,IF(E499=D506,AD499,[1]DB!BJ499)),[1]DB!BJ499)</f>
        <v>1</v>
      </c>
      <c r="BK499" s="25">
        <f>IF(B6=13,IF(OR(G499=1,I499=1),0,IF(E499=D507,R499,[1]DB!BK499)),[1]DB!BK499)</f>
        <v>6</v>
      </c>
      <c r="BL499" s="25">
        <f>IF(B6=13,IF(OR(G499=1,I499=1),0,IF(E499=D507,U499,[1]DB!BL499)),[1]DB!BL499)</f>
        <v>8</v>
      </c>
      <c r="BM499" s="25">
        <f>IF(B6=13,IF(OR(G499=1,I499=1),0,IF(E499=D507,X499,[1]DB!BM499)),[1]DB!BM499)</f>
        <v>0</v>
      </c>
      <c r="BN499" s="25">
        <f>IF(B6=13,IF(OR(G499=1,I499=1),0,IF(E499=D507,AD499,[1]DB!BN499)),[1]DB!BN499)</f>
        <v>-1</v>
      </c>
      <c r="BO499" s="25">
        <f>IF(B6=13,IF(OR(G499=1,I499=1),0,IF(E499=D508,R499,[1]DB!BO499)),[1]DB!BO499)</f>
        <v>8</v>
      </c>
      <c r="BP499" s="25">
        <f>IF(B6=13,IF(OR(G499=1,I499=1),0,IF(E499=D508,U499,[1]DB!BP499)),[1]DB!BP499)</f>
        <v>8</v>
      </c>
      <c r="BQ499" s="25">
        <f>IF(B6=13,IF(OR(G499=1,I499=1),0,IF(E499=D508,X499,[1]DB!BQ499)),[1]DB!BQ499)</f>
        <v>1</v>
      </c>
      <c r="BR499" s="25">
        <f>IF(B6=13,IF(OR(G499=1,I499=1),0,IF(E499=D508,AD499,[1]DB!BR499)),[1]DB!BR499)</f>
        <v>0</v>
      </c>
      <c r="BS499" s="25">
        <f>IF(B6=13,IF(OR(G499=1,I499=1),0,IF(E499=D509,R499,[1]DB!BS499)),[1]DB!BS499)</f>
        <v>6</v>
      </c>
      <c r="BT499" s="25">
        <f>IF(B6=13,IF(OR(G499=1,I499=1),0,IF(E499=D509,U499,[1]DB!BT499)),[1]DB!BT499)</f>
        <v>9</v>
      </c>
      <c r="BU499" s="25">
        <f>IF(B6=13,IF(OR(G499=1,I499=1),0,IF(E499=D509,X499,[1]DB!BU499)),[1]DB!BU499)</f>
        <v>0</v>
      </c>
      <c r="BV499" s="25">
        <f>IF(B6=13,IF(OR(G499=1,I499=1),0,IF(E499=D509,AD499,[1]DB!BV499)),[1]DB!BV499)</f>
        <v>-1</v>
      </c>
      <c r="BW499" s="25">
        <f>IF(B6=13,IF(OR(G499=1,I499=1),0,IF(E499=D510,R499,[1]DB!BW499)),[1]DB!BW499)</f>
        <v>7</v>
      </c>
      <c r="BX499" s="25">
        <f>IF(B6=13,IF(OR(G499=1,I499=1),0,IF(E499=D510,U499,[1]DB!BX499)),[1]DB!BX499)</f>
        <v>7</v>
      </c>
      <c r="BY499" s="25">
        <f>IF(B6=13,IF(OR(G499=1,I499=1),0,IF(E499=D510,X499,[1]DB!BY499)),[1]DB!BY499)</f>
        <v>1</v>
      </c>
      <c r="BZ499" s="25">
        <f>IF(B6=13,IF(OR(G499=1,I499=1),0,IF(E499=D510,AD499,[1]DB!BZ499)),[1]DB!BZ499)</f>
        <v>0</v>
      </c>
      <c r="CA499" s="25">
        <f>(RANK(Y499,Y499:Y510,1)*169)+(RANK(S499,S499:S510,1)*13)+RANK(V499,V499:V510,0)</f>
        <v>1139</v>
      </c>
      <c r="CB499" s="25">
        <f>RANK(CA499,CA499:CA510,1)</f>
        <v>7</v>
      </c>
      <c r="CC499" s="25">
        <f>IF(CB499=CB499,AE499,0)+IF(CB499=CB500,AI499,0)+IF(CB499=CB501,AM499,0)+IF(CB499=CB502,AQ499,0)+IF(CB499=CB503,AU499,0)+IF(CB499=CB504,AY499,0)+IF(CB499=CB505,BC499,0)+IF(CB499=CB506,BG499,0)+IF(CB499=CB507,BK499,0)+IF(CB499=CB508,BO499,0)+IF(CB499=CB509,BS499,0)+IF(CB499=CB510,BW499,0)</f>
        <v>0</v>
      </c>
      <c r="CD499" s="25">
        <f>IF(CB499=CB499,AF499,0)+IF(CB499=CB500,AJ499,0)+IF(CB499=CB501,AN499,0)+IF(CB499=CB502,AR499,0)+IF(CB499=CB503,AV499,0)+IF(CB499=CB504,AZ499,0)+IF(CB499=CB505,BD499,0)+IF(CB499=CB506,BH499,0)+IF(CB499=CB507,BL499,0)+IF(CB499=CB508,BP499,0)+IF(CB499=CB509,BT499,0)+IF(CB499=CB510,BX499,0)</f>
        <v>0</v>
      </c>
      <c r="CE499" s="25">
        <f>IF(CB499=CB499,AG499,0)+IF(CB499=CB500,AK499,0)+IF(CB499=CB501,AO499,0)+IF(CB499=CB502,AS499,0)+IF(CB499=CB503,AW499,0)+IF(CB499=CB504,BA499,0)+IF(CB499=CB505,BE499,0)+IF(CB499=CB506,BI499,0)+IF(CB499=CB507,BM499,0)+IF(CB499=CB508,BQ499,0)+IF(CB499=CB509,BU499,0)+IF(CB499=CB510,BY499,0)</f>
        <v>0</v>
      </c>
      <c r="CF499" s="25">
        <f>(RANK(CE499,CE499:CE510,1)*169)+(RANK(CC499,CC499:CC510,1)*13)+RANK(CD499,CD499:CD510,0)</f>
        <v>183</v>
      </c>
      <c r="CG499" s="25">
        <f>CB499+(RANK(CF499,CF499:CF510,1)*0.01)</f>
        <v>7.01</v>
      </c>
      <c r="CH499" s="25">
        <f>IF(COUNTIF(CG499:CG510,CG499)=2,IF(CG499=CG499,1,0)+IF(CG499=CG500,2,0)+IF(CG499=CG501,3,0)+IF(CG499=CG502,4,0)+IF(CG499=CG503,5,0)+IF(CG499=CG504,6,0)+IF(CG499=CG505,7,0)+IF(CG499=CG506,8,0)+IF(CG499=CG507,9,0)+IF(CG499=CG508,10,0)+IF(CG499=CG509,11,0)+IF(CG499=CG510,12,0)-1,0)</f>
        <v>0</v>
      </c>
      <c r="CI499" s="25">
        <f>IF(CH499=1,AH499,0)+IF(CH499=2,AL499,0)+IF(CH499=3,AP499,0)+IF(CH499=4,AT499,0)+IF(CH499=5,AX499,0)+IF(CH499=6,BB499,0)+IF(CH499=7,BF499,0)+IF(CH499=8,BJ499,0)+IF(CH499=9,BN499,0)+IF(CH499=10,BR499,0)+IF(CH499=11,BV499,0)+IF(CH499=12,BZ499,0)</f>
        <v>0</v>
      </c>
      <c r="CJ499" s="25">
        <f>IF(CI499=1,CB499+0.01,IF(CI499=-1,CB499,CG499))</f>
        <v>7.01</v>
      </c>
      <c r="CK499" s="25">
        <f>(RANK(CJ499,CJ499:CJ510,1)*17850625)+(RANK(K499,K499:K510,0)*274625)+(RANK(M499,M499:M510,0)*4225)+(RANK(AC499,AC499:AC510,1)*65)+RANK(C499,C499:C510,0)</f>
        <v>125237784</v>
      </c>
      <c r="CL499" s="25">
        <f>RANK(CK499,CK499:CK510,0)</f>
        <v>6</v>
      </c>
    </row>
    <row r="500" spans="1:90" x14ac:dyDescent="0.15">
      <c r="A500" s="25" t="str">
        <f>[1]DB!A500</f>
        <v>Murer</v>
      </c>
      <c r="B500" s="25" t="str">
        <f>[1]DB!B500</f>
        <v>Murer (16)</v>
      </c>
      <c r="C500" s="25">
        <f>[1]DB!C500</f>
        <v>35</v>
      </c>
      <c r="D500" s="25">
        <f t="shared" ref="D500:D510" si="98">D487</f>
        <v>11</v>
      </c>
      <c r="E500" s="25">
        <f>IF(EVEN(D500)=D500,D500-1,D500+1)</f>
        <v>12</v>
      </c>
      <c r="F500" s="25">
        <f>[1]DB!G500</f>
        <v>0</v>
      </c>
      <c r="G500" s="25">
        <f>IF(B6=13,DGET(A11:K75,"Dis E",O544:O545),F500)</f>
        <v>0</v>
      </c>
      <c r="H500" s="25">
        <f>[1]DB!I500</f>
        <v>0</v>
      </c>
      <c r="I500" s="25">
        <f>IF(B6=13,DGET(A11:K75,"Udm E",O544:O545),H500)</f>
        <v>0</v>
      </c>
      <c r="J500" s="25">
        <f>[1]DB!K500</f>
        <v>0</v>
      </c>
      <c r="K500" s="25">
        <f>IF(B6=13,DGET(A11:K75,"MR E",O544:O545),J500)</f>
        <v>0</v>
      </c>
      <c r="L500" s="25">
        <f>[1]DB!M500</f>
        <v>0</v>
      </c>
      <c r="M500" s="25">
        <f>IF(B6=13,DGET(A11:K75,"Res E",O544:O545),L500)</f>
        <v>0</v>
      </c>
      <c r="N500" s="25">
        <f>[1]DB!O500</f>
        <v>9</v>
      </c>
      <c r="O500" s="25">
        <f>IF(B6=13,IF(AND(G500=0,I500=0),N500+1,0),N500)</f>
        <v>10</v>
      </c>
      <c r="P500" s="25">
        <f>[1]DB!S500</f>
        <v>57</v>
      </c>
      <c r="Q500" s="25">
        <f>IF(A500="",0,DGET(A11:AF75,"Total",O544:O545))</f>
        <v>5</v>
      </c>
      <c r="R500" s="25">
        <f>IF(A500="",0,DGET(A11:AF75,"ES N",O544:O545))</f>
        <v>5</v>
      </c>
      <c r="S500" s="25">
        <f>IF(B6=13,IF(OR(G500=1,I500=1),0,P500+R500),P500)</f>
        <v>62</v>
      </c>
      <c r="T500" s="25">
        <f>[1]DB!V500</f>
        <v>62</v>
      </c>
      <c r="U500" s="25">
        <f>IF(A500="",0,DGET(A498:Q510,"Total N",O546:O547))</f>
        <v>6</v>
      </c>
      <c r="V500" s="25">
        <f>IF(B6=13,IF(OR(G500=1,I500=1),0,T500+U500),T500)</f>
        <v>68</v>
      </c>
      <c r="W500" s="25">
        <f>[1]DB!Y500</f>
        <v>9</v>
      </c>
      <c r="X500" s="25">
        <f t="shared" ref="X500:X510" si="99">IF(OR(G500=1,I500=1,J500&lt;&gt;K500),0,IF(R500&gt;U500,3,IF(R500=U500,1,0)))</f>
        <v>0</v>
      </c>
      <c r="Y500" s="25">
        <f>IF(B6=13,IF(OR(G500=1,I500=1),0,W500+X500),W500)</f>
        <v>9</v>
      </c>
      <c r="Z500" s="25">
        <f>[1]DB!AC500</f>
        <v>3</v>
      </c>
      <c r="AA500" s="25">
        <f>IF(A500="",0,DGET(A11:AF75,"BU Pl.",O544:O545))</f>
        <v>29</v>
      </c>
      <c r="AB500" s="25">
        <f t="shared" ref="AB500:AB510" si="100">(AA500*65)+Z500</f>
        <v>1888</v>
      </c>
      <c r="AC500" s="25">
        <f>IF(B6=13,RANK(AB500,AB499:AB510,1),Z500)</f>
        <v>2</v>
      </c>
      <c r="AD500" s="25">
        <f>IF(B6=13,IF(AA500&gt;DGET(A498:AC510,"BU N",O546:O547),1,IF(AA500=DGET(A498:AC510,"BU N",O546:O547),0,-1)),0)</f>
        <v>-1</v>
      </c>
      <c r="AE500" s="25">
        <f>IF(B6=13,IF(OR(G500=1,I500=1),0,IF(E500=D499,R500,[1]DB!AE500)),[1]DB!AE500)</f>
        <v>4</v>
      </c>
      <c r="AF500" s="25">
        <f>IF(B6=13,IF(OR(G500=1,I500=1),0,IF(E500=D499,U500,[1]DB!AF500)),[1]DB!AF500)</f>
        <v>6</v>
      </c>
      <c r="AG500" s="25">
        <f>IF(B6=13,IF(OR(G500=1,I500=1),0,IF(E500=D499,X500,[1]DB!AG500)),[1]DB!AG500)</f>
        <v>0</v>
      </c>
      <c r="AH500" s="25">
        <f>IF(B6=13,IF(OR(G500=1,I500=1),0,IF(E500=D499,AD500,[1]DB!AH500)),[1]DB!AH500)</f>
        <v>-1</v>
      </c>
      <c r="AI500" s="25">
        <f>IF(B6=13,IF(OR(G500=1,I500=1),0,IF(E500=D500,R500,[1]DB!AI500)),[1]DB!AI500)</f>
        <v>0</v>
      </c>
      <c r="AJ500" s="25">
        <f>IF(B6=13,IF(OR(G500=1,I500=1),0,IF(E500=D500,U500,[1]DB!AJ500)),[1]DB!AJ500)</f>
        <v>0</v>
      </c>
      <c r="AK500" s="25">
        <f>IF(B6=13,IF(OR(G500=1,I500=1),0,IF(E500=D500,X500,[1]DB!AK500)),[1]DB!AK500)</f>
        <v>0</v>
      </c>
      <c r="AL500" s="25">
        <f>IF(B6=13,IF(OR(G500=1,I500=1),0,IF(E500=D500,AD500,[1]DB!AL500)),[1]DB!AL500)</f>
        <v>0</v>
      </c>
      <c r="AM500" s="25">
        <f>IF(B6=13,IF(OR(G500=1,I500=1),0,IF(E500=D501,R500,[1]DB!AM500)),[1]DB!AM500)</f>
        <v>6</v>
      </c>
      <c r="AN500" s="25">
        <f>IF(B6=13,IF(OR(G500=1,I500=1),0,IF(E500=D501,U500,[1]DB!AN500)),[1]DB!AN500)</f>
        <v>6</v>
      </c>
      <c r="AO500" s="25">
        <f>IF(B6=13,IF(OR(G500=1,I500=1),0,IF(E500=D501,X500,[1]DB!AO500)),[1]DB!AO500)</f>
        <v>1</v>
      </c>
      <c r="AP500" s="25">
        <f>IF(B6=13,IF(OR(G500=1,I500=1),0,IF(E500=D501,AD500,[1]DB!AP500)),[1]DB!AP500)</f>
        <v>-1</v>
      </c>
      <c r="AQ500" s="25">
        <f>IF(B6=13,IF(OR(G500=1,I500=1),0,IF(E500=D502,R500,[1]DB!AQ500)),[1]DB!AQ500)</f>
        <v>5</v>
      </c>
      <c r="AR500" s="25">
        <f>IF(B6=13,IF(OR(G500=1,I500=1),0,IF(E500=D502,U500,[1]DB!AR500)),[1]DB!AR500)</f>
        <v>6</v>
      </c>
      <c r="AS500" s="25">
        <f>IF(B6=13,IF(OR(G500=1,I500=1),0,IF(E500=D502,X500,[1]DB!AS500)),[1]DB!AS500)</f>
        <v>0</v>
      </c>
      <c r="AT500" s="25">
        <f>IF(B6=13,IF(OR(G500=1,I500=1),0,IF(E500=D502,AD500,[1]DB!AT500)),[1]DB!AT500)</f>
        <v>-1</v>
      </c>
      <c r="AU500" s="25">
        <f>IF(B6=13,IF(OR(G500=1,I500=1),0,IF(E500=D503,R500,[1]DB!AU500)),[1]DB!AU500)</f>
        <v>5</v>
      </c>
      <c r="AV500" s="25">
        <f>IF(B6=13,IF(OR(G500=1,I500=1),0,IF(E500=D503,U500,[1]DB!AV500)),[1]DB!AV500)</f>
        <v>8</v>
      </c>
      <c r="AW500" s="25">
        <f>IF(B6=13,IF(OR(G500=1,I500=1),0,IF(E500=D503,X500,[1]DB!AW500)),[1]DB!AW500)</f>
        <v>0</v>
      </c>
      <c r="AX500" s="25">
        <f>IF(B6=13,IF(OR(G500=1,I500=1),0,IF(E500=D503,AD500,[1]DB!AX500)),[1]DB!AX500)</f>
        <v>-1</v>
      </c>
      <c r="AY500" s="25">
        <f>IF(B6=13,IF(OR(G500=1,I500=1),0,IF(E500=D504,R500,[1]DB!AY500)),[1]DB!AY500)</f>
        <v>7</v>
      </c>
      <c r="AZ500" s="25">
        <f>IF(B6=13,IF(OR(G500=1,I500=1),0,IF(E500=D504,U500,[1]DB!AZ500)),[1]DB!AZ500)</f>
        <v>7</v>
      </c>
      <c r="BA500" s="25">
        <f>IF(B6=13,IF(OR(G500=1,I500=1),0,IF(E500=D504,X500,[1]DB!BA500)),[1]DB!BA500)</f>
        <v>1</v>
      </c>
      <c r="BB500" s="25">
        <f>IF(B6=13,IF(OR(G500=1,I500=1),0,IF(E500=D504,AD500,[1]DB!BB500)),[1]DB!BB500)</f>
        <v>1</v>
      </c>
      <c r="BC500" s="25">
        <f>IF(B6=13,IF(OR(G500=1,I500=1),0,IF(E500=D505,R500,[1]DB!BC500)),[1]DB!BC500)</f>
        <v>7</v>
      </c>
      <c r="BD500" s="25">
        <f>IF(B6=13,IF(OR(G500=1,I500=1),0,IF(E500=D505,U500,[1]DB!BD500)),[1]DB!BD500)</f>
        <v>6</v>
      </c>
      <c r="BE500" s="25">
        <f>IF(B6=13,IF(OR(G500=1,I500=1),0,IF(E500=D505,X500,[1]DB!BE500)),[1]DB!BE500)</f>
        <v>3</v>
      </c>
      <c r="BF500" s="25">
        <f>IF(B6=13,IF(OR(G500=1,I500=1),0,IF(E500=D505,AD500,[1]DB!BF500)),[1]DB!BF500)</f>
        <v>1</v>
      </c>
      <c r="BG500" s="25">
        <f>IF(B6=13,IF(OR(G500=1,I500=1),0,IF(E500=D506,R500,[1]DB!BG500)),[1]DB!BG500)</f>
        <v>6</v>
      </c>
      <c r="BH500" s="25">
        <f>IF(B6=13,IF(OR(G500=1,I500=1),0,IF(E500=D506,U500,[1]DB!BH500)),[1]DB!BH500)</f>
        <v>5</v>
      </c>
      <c r="BI500" s="25">
        <f>IF(B6=13,IF(OR(G500=1,I500=1),0,IF(E500=D506,X500,[1]DB!BI500)),[1]DB!BI500)</f>
        <v>3</v>
      </c>
      <c r="BJ500" s="25">
        <f>IF(B6=13,IF(OR(G500=1,I500=1),0,IF(E500=D506,AD500,[1]DB!BJ500)),[1]DB!BJ500)</f>
        <v>1</v>
      </c>
      <c r="BK500" s="25">
        <f>IF(B6=13,IF(OR(G500=1,I500=1),0,IF(E500=D507,R500,[1]DB!BK500)),[1]DB!BK500)</f>
        <v>8</v>
      </c>
      <c r="BL500" s="25">
        <f>IF(B6=13,IF(OR(G500=1,I500=1),0,IF(E500=D507,U500,[1]DB!BL500)),[1]DB!BL500)</f>
        <v>9</v>
      </c>
      <c r="BM500" s="25">
        <f>IF(B6=13,IF(OR(G500=1,I500=1),0,IF(E500=D507,X500,[1]DB!BM500)),[1]DB!BM500)</f>
        <v>0</v>
      </c>
      <c r="BN500" s="25">
        <f>IF(B6=13,IF(OR(G500=1,I500=1),0,IF(E500=D507,AD500,[1]DB!BN500)),[1]DB!BN500)</f>
        <v>-1</v>
      </c>
      <c r="BO500" s="25">
        <f>IF(B6=13,IF(OR(G500=1,I500=1),0,IF(E500=D508,R500,[1]DB!BO500)),[1]DB!BO500)</f>
        <v>8</v>
      </c>
      <c r="BP500" s="25">
        <f>IF(B6=13,IF(OR(G500=1,I500=1),0,IF(E500=D508,U500,[1]DB!BP500)),[1]DB!BP500)</f>
        <v>8</v>
      </c>
      <c r="BQ500" s="25">
        <f>IF(B6=13,IF(OR(G500=1,I500=1),0,IF(E500=D508,X500,[1]DB!BQ500)),[1]DB!BQ500)</f>
        <v>1</v>
      </c>
      <c r="BR500" s="25">
        <f>IF(B6=13,IF(OR(G500=1,I500=1),0,IF(E500=D508,AD500,[1]DB!BR500)),[1]DB!BR500)</f>
        <v>0</v>
      </c>
      <c r="BS500" s="25">
        <f>IF(B6=13,IF(OR(G500=1,I500=1),0,IF(E500=D509,R500,[1]DB!BS500)),[1]DB!BS500)</f>
        <v>0</v>
      </c>
      <c r="BT500" s="25">
        <f>IF(B6=13,IF(OR(G500=1,I500=1),0,IF(E500=D509,U500,[1]DB!BT500)),[1]DB!BT500)</f>
        <v>0</v>
      </c>
      <c r="BU500" s="25">
        <f>IF(B6=13,IF(OR(G500=1,I500=1),0,IF(E500=D509,X500,[1]DB!BU500)),[1]DB!BU500)</f>
        <v>0</v>
      </c>
      <c r="BV500" s="25">
        <f>IF(B6=13,IF(OR(G500=1,I500=1),0,IF(E500=D509,AD500,[1]DB!BV500)),[1]DB!BV500)</f>
        <v>0</v>
      </c>
      <c r="BW500" s="25">
        <f>IF(B6=13,IF(OR(G500=1,I500=1),0,IF(E500=D510,R500,[1]DB!BW500)),[1]DB!BW500)</f>
        <v>6</v>
      </c>
      <c r="BX500" s="25">
        <f>IF(B6=13,IF(OR(G500=1,I500=1),0,IF(E500=D510,U500,[1]DB!BX500)),[1]DB!BX500)</f>
        <v>7</v>
      </c>
      <c r="BY500" s="25">
        <f>IF(B6=13,IF(OR(G500=1,I500=1),0,IF(E500=D510,X500,[1]DB!BY500)),[1]DB!BY500)</f>
        <v>0</v>
      </c>
      <c r="BZ500" s="25">
        <f>IF(B6=13,IF(OR(G500=1,I500=1),0,IF(E500=D510,AD500,[1]DB!BZ500)),[1]DB!BZ500)</f>
        <v>-1</v>
      </c>
      <c r="CA500" s="25">
        <f>(RANK(Y500,Y499:Y510,1)*169)+(RANK(S500,S499:S510,1)*13)+RANK(V500,V499:V510,0)</f>
        <v>355</v>
      </c>
      <c r="CB500" s="25">
        <f>RANK(CA500,CA499:CA510,1)</f>
        <v>2</v>
      </c>
      <c r="CC500" s="25">
        <f>IF(CB500=CB499,AE500,0)+IF(CB500=CB500,AI500,0)+IF(CB500=CB501,AM500,0)+IF(CB500=CB502,AQ500,0)+IF(CB500=CB503,AU500,0)+IF(CB500=CB504,AY500,0)+IF(CB500=CB505,BC500,0)+IF(CB500=CB506,BG500,0)+IF(CB500=CB507,BK500,0)+IF(CB500=CB508,BO500,0)+IF(CB500=CB509,BS500,0)+IF(CB500=CB510,BW500,0)</f>
        <v>0</v>
      </c>
      <c r="CD500" s="25">
        <f>IF(CB500=CB499,AF500,0)+IF(CB500=CB500,AJ500,0)+IF(CB500=CB501,AN500,0)+IF(CB500=CB502,AR500,0)+IF(CB500=CB503,AV500,0)+IF(CB500=CB504,AZ500,0)+IF(CB500=CB505,BD500,0)+IF(CB500=CB506,BH500,0)+IF(CB500=CB507,BL500,0)+IF(CB500=CB508,BP500,0)+IF(CB500=CB509,BT500,0)+IF(CB500=CB510,BX500,0)</f>
        <v>0</v>
      </c>
      <c r="CE500" s="25">
        <f>IF(CB500=CB499,AG500,0)+IF(CB500=CB500,AK500,0)+IF(CB500=CB501,AO500,0)+IF(CB500=CB502,AS500,0)+IF(CB500=CB503,AW500,0)+IF(CB500=CB504,BA500,0)+IF(CB500=CB505,BE500,0)+IF(CB500=CB506,BI500,0)+IF(CB500=CB507,BM500,0)+IF(CB500=CB508,BQ500,0)+IF(CB500=CB509,BU500,0)+IF(CB500=CB510,BY500,0)</f>
        <v>0</v>
      </c>
      <c r="CF500" s="25">
        <f>(RANK(CE500,CE499:CE510,1)*169)+(RANK(CC500,CC499:CC510,1)*13)+RANK(CD500,CD499:CD510,0)</f>
        <v>183</v>
      </c>
      <c r="CG500" s="25">
        <f>CB500+(RANK(CF500,CF499:CF510,1)*0.01)</f>
        <v>2.0099999999999998</v>
      </c>
      <c r="CH500" s="25">
        <f>IF(COUNTIF(CG499:CG510,CG500)=2,IF(CG500=CG499,1,0)+IF(CG500=CG500,2,0)+IF(CG500=CG501,3,0)+IF(CG500=CG502,4,0)+IF(CG500=CG503,5,0)+IF(CG500=CG504,6,0)+IF(CG500=CG505,7,0)+IF(CG500=CG506,8,0)+IF(CG500=CG507,9,0)+IF(CG500=CG508,10,0)+IF(CG500=CG509,11,0)+IF(CG500=CG510,12,0)-2,0)</f>
        <v>0</v>
      </c>
      <c r="CI500" s="25">
        <f t="shared" ref="CI500:CI510" si="101">IF(CH500=1,AH500,0)+IF(CH500=2,AL500,0)+IF(CH500=3,AP500,0)+IF(CH500=4,AT500,0)+IF(CH500=5,AX500,0)+IF(CH500=6,BB500,0)+IF(CH500=7,BF500,0)+IF(CH500=8,BJ500,0)+IF(CH500=9,BN500,0)+IF(CH500=10,BR500,0)+IF(CH500=11,BV500,0)+IF(CH500=12,BZ500,0)</f>
        <v>0</v>
      </c>
      <c r="CJ500" s="25">
        <f t="shared" ref="CJ500:CJ510" si="102">IF(CI500=1,CB500+0.01,IF(CI500=-1,CB500,CG500))</f>
        <v>2.0099999999999998</v>
      </c>
      <c r="CK500" s="25">
        <f>(RANK(CJ500,CJ499:CJ510,1)*17850625)+(RANK(K500,K499:K510,0)*274625)+(RANK(M500,M499:M510,0)*4225)+(RANK(AC500,AC499:AC510,1)*65)+RANK(C500,C499:C510,0)</f>
        <v>35984459</v>
      </c>
      <c r="CL500" s="25">
        <f>RANK(CK500,CK499:CK510,0)</f>
        <v>11</v>
      </c>
    </row>
    <row r="501" spans="1:90" x14ac:dyDescent="0.15">
      <c r="A501" s="25" t="str">
        <f>[1]DB!A501</f>
        <v>Futte</v>
      </c>
      <c r="B501" s="25" t="str">
        <f>[1]DB!B501</f>
        <v>Futte (16)</v>
      </c>
      <c r="C501" s="25">
        <f>[1]DB!C501</f>
        <v>14</v>
      </c>
      <c r="D501" s="25">
        <f t="shared" si="98"/>
        <v>3</v>
      </c>
      <c r="E501" s="25">
        <f t="shared" ref="E501:E510" si="103">IF(EVEN(D501)=D501,D501-1,D501+1)</f>
        <v>4</v>
      </c>
      <c r="F501" s="25">
        <f>[1]DB!G501</f>
        <v>0</v>
      </c>
      <c r="G501" s="25">
        <f>IF(B6=13,DGET(A11:K75,"Dis E",P544:P545),F501)</f>
        <v>0</v>
      </c>
      <c r="H501" s="25">
        <f>[1]DB!I501</f>
        <v>0</v>
      </c>
      <c r="I501" s="25">
        <f>IF(B6=13,DGET(A11:K75,"Udm E",P544:P545),H501)</f>
        <v>0</v>
      </c>
      <c r="J501" s="25">
        <f>[1]DB!K501</f>
        <v>0</v>
      </c>
      <c r="K501" s="25">
        <f>IF(B6=13,DGET(A11:K75,"MR E",P544:P545),J501)</f>
        <v>0</v>
      </c>
      <c r="L501" s="25">
        <f>[1]DB!M501</f>
        <v>0</v>
      </c>
      <c r="M501" s="25">
        <f>IF(B6=13,DGET(A11:K75,"Res E",P544:P545),L501)</f>
        <v>0</v>
      </c>
      <c r="N501" s="25">
        <f>[1]DB!O501</f>
        <v>9</v>
      </c>
      <c r="O501" s="25">
        <f>IF(B6=13,IF(AND(G501=0,I501=0),N501+1,0),N501)</f>
        <v>10</v>
      </c>
      <c r="P501" s="25">
        <f>[1]DB!S501</f>
        <v>59</v>
      </c>
      <c r="Q501" s="25">
        <f>IF(A501="",0,DGET(A11:AF75,"Total",P544:P545))</f>
        <v>7</v>
      </c>
      <c r="R501" s="25">
        <f>IF(A501="",0,DGET(A11:AF75,"ES N",P544:P545))</f>
        <v>7</v>
      </c>
      <c r="S501" s="25">
        <f>IF(B6=13,IF(OR(G501=1,I501=1),0,P501+R501),P501)</f>
        <v>66</v>
      </c>
      <c r="T501" s="25">
        <f>[1]DB!V501</f>
        <v>64</v>
      </c>
      <c r="U501" s="25">
        <f>IF(A501="",0,DGET(A498:Q510,"Total N",P546:P547))</f>
        <v>7</v>
      </c>
      <c r="V501" s="25">
        <f>IF(B6=13,IF(OR(G501=1,I501=1),0,T501+U501),T501)</f>
        <v>71</v>
      </c>
      <c r="W501" s="25">
        <f>[1]DB!Y501</f>
        <v>7</v>
      </c>
      <c r="X501" s="25">
        <f t="shared" si="99"/>
        <v>1</v>
      </c>
      <c r="Y501" s="25">
        <f>IF(B6=13,IF(OR(G501=1,I501=1),0,W501+X501),W501)</f>
        <v>8</v>
      </c>
      <c r="Z501" s="25">
        <f>[1]DB!AC501</f>
        <v>8</v>
      </c>
      <c r="AA501" s="25">
        <f>IF(A501="",0,DGET(A11:AF75,"BU Pl.",P544:P545))</f>
        <v>62</v>
      </c>
      <c r="AB501" s="25">
        <f t="shared" si="100"/>
        <v>4038</v>
      </c>
      <c r="AC501" s="25">
        <f>IF(B6=13,RANK(AB501,AB499:AB510,1),Z501)</f>
        <v>11</v>
      </c>
      <c r="AD501" s="25">
        <f>IF(B6=13,IF(AA501&gt;DGET(A498:AC510,"BU N",P546:P547),1,IF(AA501=DGET(A498:AC510,"BU N",P546:P547),0,-1)),0)</f>
        <v>-1</v>
      </c>
      <c r="AE501" s="25">
        <f>IF(B6=13,IF(OR(G501=1,I501=1),0,IF(E501=D499,R501,[1]DB!AE501)),[1]DB!AE501)</f>
        <v>6</v>
      </c>
      <c r="AF501" s="25">
        <f>IF(B6=13,IF(OR(G501=1,I501=1),0,IF(E501=D499,U501,[1]DB!AF501)),[1]DB!AF501)</f>
        <v>6</v>
      </c>
      <c r="AG501" s="25">
        <f>IF(B6=13,IF(OR(G501=1,I501=1),0,IF(E501=D499,X501,[1]DB!AG501)),[1]DB!AG501)</f>
        <v>1</v>
      </c>
      <c r="AH501" s="25">
        <f>IF(B6=13,IF(OR(G501=1,I501=1),0,IF(E501=D499,AD501,[1]DB!AH501)),[1]DB!AH501)</f>
        <v>-1</v>
      </c>
      <c r="AI501" s="25">
        <f>IF(B6=13,IF(OR(G501=1,I501=1),0,IF(E501=D500,R501,[1]DB!AI501)),[1]DB!AI501)</f>
        <v>6</v>
      </c>
      <c r="AJ501" s="25">
        <f>IF(B6=13,IF(OR(G501=1,I501=1),0,IF(E501=D500,U501,[1]DB!AJ501)),[1]DB!AJ501)</f>
        <v>6</v>
      </c>
      <c r="AK501" s="25">
        <f>IF(B6=13,IF(OR(G501=1,I501=1),0,IF(E501=D500,X501,[1]DB!AK501)),[1]DB!AK501)</f>
        <v>1</v>
      </c>
      <c r="AL501" s="25">
        <f>IF(B6=13,IF(OR(G501=1,I501=1),0,IF(E501=D500,AD501,[1]DB!AL501)),[1]DB!AL501)</f>
        <v>1</v>
      </c>
      <c r="AM501" s="25">
        <f>IF(B6=13,IF(OR(G501=1,I501=1),0,IF(E501=D501,R501,[1]DB!AM501)),[1]DB!AM501)</f>
        <v>0</v>
      </c>
      <c r="AN501" s="25">
        <f>IF(B6=13,IF(OR(G501=1,I501=1),0,IF(E501=D501,U501,[1]DB!AN501)),[1]DB!AN501)</f>
        <v>0</v>
      </c>
      <c r="AO501" s="25">
        <f>IF(B6=13,IF(OR(G501=1,I501=1),0,IF(E501=D501,X501,[1]DB!AO501)),[1]DB!AO501)</f>
        <v>0</v>
      </c>
      <c r="AP501" s="25">
        <f>IF(B6=13,IF(OR(G501=1,I501=1),0,IF(E501=D501,AD501,[1]DB!AP501)),[1]DB!AP501)</f>
        <v>0</v>
      </c>
      <c r="AQ501" s="25">
        <f>IF(B6=13,IF(OR(G501=1,I501=1),0,IF(E501=D502,R501,[1]DB!AQ501)),[1]DB!AQ501)</f>
        <v>5</v>
      </c>
      <c r="AR501" s="25">
        <f>IF(B6=13,IF(OR(G501=1,I501=1),0,IF(E501=D502,U501,[1]DB!AR501)),[1]DB!AR501)</f>
        <v>6</v>
      </c>
      <c r="AS501" s="25">
        <f>IF(B6=13,IF(OR(G501=1,I501=1),0,IF(E501=D502,X501,[1]DB!AS501)),[1]DB!AS501)</f>
        <v>0</v>
      </c>
      <c r="AT501" s="25">
        <f>IF(B6=13,IF(OR(G501=1,I501=1),0,IF(E501=D502,AD501,[1]DB!AT501)),[1]DB!AT501)</f>
        <v>-1</v>
      </c>
      <c r="AU501" s="25">
        <f>IF(B6=13,IF(OR(G501=1,I501=1),0,IF(E501=D503,R501,[1]DB!AU501)),[1]DB!AU501)</f>
        <v>7</v>
      </c>
      <c r="AV501" s="25">
        <f>IF(B6=13,IF(OR(G501=1,I501=1),0,IF(E501=D503,U501,[1]DB!AV501)),[1]DB!AV501)</f>
        <v>8</v>
      </c>
      <c r="AW501" s="25">
        <f>IF(B6=13,IF(OR(G501=1,I501=1),0,IF(E501=D503,X501,[1]DB!AW501)),[1]DB!AW501)</f>
        <v>0</v>
      </c>
      <c r="AX501" s="25">
        <f>IF(B6=13,IF(OR(G501=1,I501=1),0,IF(E501=D503,AD501,[1]DB!AX501)),[1]DB!AX501)</f>
        <v>-1</v>
      </c>
      <c r="AY501" s="25">
        <f>IF(B6=13,IF(OR(G501=1,I501=1),0,IF(E501=D504,R501,[1]DB!AY501)),[1]DB!AY501)</f>
        <v>0</v>
      </c>
      <c r="AZ501" s="25">
        <f>IF(B6=13,IF(OR(G501=1,I501=1),0,IF(E501=D504,U501,[1]DB!AZ501)),[1]DB!AZ501)</f>
        <v>0</v>
      </c>
      <c r="BA501" s="25">
        <f>IF(B6=13,IF(OR(G501=1,I501=1),0,IF(E501=D504,X501,[1]DB!BA501)),[1]DB!BA501)</f>
        <v>0</v>
      </c>
      <c r="BB501" s="25">
        <f>IF(B6=13,IF(OR(G501=1,I501=1),0,IF(E501=D504,AD501,[1]DB!BB501)),[1]DB!BB501)</f>
        <v>0</v>
      </c>
      <c r="BC501" s="25">
        <f>IF(B6=13,IF(OR(G501=1,I501=1),0,IF(E501=D505,R501,[1]DB!BC501)),[1]DB!BC501)</f>
        <v>6</v>
      </c>
      <c r="BD501" s="25">
        <f>IF(B6=13,IF(OR(G501=1,I501=1),0,IF(E501=D505,U501,[1]DB!BD501)),[1]DB!BD501)</f>
        <v>6</v>
      </c>
      <c r="BE501" s="25">
        <f>IF(B6=13,IF(OR(G501=1,I501=1),0,IF(E501=D505,X501,[1]DB!BE501)),[1]DB!BE501)</f>
        <v>1</v>
      </c>
      <c r="BF501" s="25">
        <f>IF(B6=13,IF(OR(G501=1,I501=1),0,IF(E501=D505,AD501,[1]DB!BF501)),[1]DB!BF501)</f>
        <v>1</v>
      </c>
      <c r="BG501" s="25">
        <f>IF(B6=13,IF(OR(G501=1,I501=1),0,IF(E501=D506,R501,[1]DB!BG501)),[1]DB!BG501)</f>
        <v>7</v>
      </c>
      <c r="BH501" s="25">
        <f>IF(B6=13,IF(OR(G501=1,I501=1),0,IF(E501=D506,U501,[1]DB!BH501)),[1]DB!BH501)</f>
        <v>7</v>
      </c>
      <c r="BI501" s="25">
        <f>IF(B6=13,IF(OR(G501=1,I501=1),0,IF(E501=D506,X501,[1]DB!BI501)),[1]DB!BI501)</f>
        <v>1</v>
      </c>
      <c r="BJ501" s="25">
        <f>IF(B6=13,IF(OR(G501=1,I501=1),0,IF(E501=D506,AD501,[1]DB!BJ501)),[1]DB!BJ501)</f>
        <v>-1</v>
      </c>
      <c r="BK501" s="25">
        <f>IF(B6=13,IF(OR(G501=1,I501=1),0,IF(E501=D507,R501,[1]DB!BK501)),[1]DB!BK501)</f>
        <v>6</v>
      </c>
      <c r="BL501" s="25">
        <f>IF(B6=13,IF(OR(G501=1,I501=1),0,IF(E501=D507,U501,[1]DB!BL501)),[1]DB!BL501)</f>
        <v>7</v>
      </c>
      <c r="BM501" s="25">
        <f>IF(B6=13,IF(OR(G501=1,I501=1),0,IF(E501=D507,X501,[1]DB!BM501)),[1]DB!BM501)</f>
        <v>0</v>
      </c>
      <c r="BN501" s="25">
        <f>IF(B6=13,IF(OR(G501=1,I501=1),0,IF(E501=D507,AD501,[1]DB!BN501)),[1]DB!BN501)</f>
        <v>-1</v>
      </c>
      <c r="BO501" s="25">
        <f>IF(B6=13,IF(OR(G501=1,I501=1),0,IF(E501=D508,R501,[1]DB!BO501)),[1]DB!BO501)</f>
        <v>9</v>
      </c>
      <c r="BP501" s="25">
        <f>IF(B6=13,IF(OR(G501=1,I501=1),0,IF(E501=D508,U501,[1]DB!BP501)),[1]DB!BP501)</f>
        <v>9</v>
      </c>
      <c r="BQ501" s="25">
        <f>IF(B6=13,IF(OR(G501=1,I501=1),0,IF(E501=D508,X501,[1]DB!BQ501)),[1]DB!BQ501)</f>
        <v>1</v>
      </c>
      <c r="BR501" s="25">
        <f>IF(B6=13,IF(OR(G501=1,I501=1),0,IF(E501=D508,AD501,[1]DB!BR501)),[1]DB!BR501)</f>
        <v>0</v>
      </c>
      <c r="BS501" s="25">
        <f>IF(B6=13,IF(OR(G501=1,I501=1),0,IF(E501=D509,R501,[1]DB!BS501)),[1]DB!BS501)</f>
        <v>9</v>
      </c>
      <c r="BT501" s="25">
        <f>IF(B6=13,IF(OR(G501=1,I501=1),0,IF(E501=D509,U501,[1]DB!BT501)),[1]DB!BT501)</f>
        <v>8</v>
      </c>
      <c r="BU501" s="25">
        <f>IF(B6=13,IF(OR(G501=1,I501=1),0,IF(E501=D509,X501,[1]DB!BU501)),[1]DB!BU501)</f>
        <v>3</v>
      </c>
      <c r="BV501" s="25">
        <f>IF(B6=13,IF(OR(G501=1,I501=1),0,IF(E501=D509,AD501,[1]DB!BV501)),[1]DB!BV501)</f>
        <v>1</v>
      </c>
      <c r="BW501" s="25">
        <f>IF(B6=13,IF(OR(G501=1,I501=1),0,IF(E501=D510,R501,[1]DB!BW501)),[1]DB!BW501)</f>
        <v>5</v>
      </c>
      <c r="BX501" s="25">
        <f>IF(B6=13,IF(OR(G501=1,I501=1),0,IF(E501=D510,U501,[1]DB!BX501)),[1]DB!BX501)</f>
        <v>8</v>
      </c>
      <c r="BY501" s="25">
        <f>IF(B6=13,IF(OR(G501=1,I501=1),0,IF(E501=D510,X501,[1]DB!BY501)),[1]DB!BY501)</f>
        <v>0</v>
      </c>
      <c r="BZ501" s="25">
        <f>IF(B6=13,IF(OR(G501=1,I501=1),0,IF(E501=D510,AD501,[1]DB!BZ501)),[1]DB!BZ501)</f>
        <v>-1</v>
      </c>
      <c r="CA501" s="25">
        <f>(RANK(Y501,Y499:Y510,1)*169)+(RANK(S501,S499:S510,1)*13)+RANK(V501,V499:V510,0)</f>
        <v>196</v>
      </c>
      <c r="CB501" s="25">
        <f>RANK(CA501,CA499:CA510,1)</f>
        <v>1</v>
      </c>
      <c r="CC501" s="25">
        <f>IF(CB501=CB499,AE501,0)+IF(CB501=CB500,AI501,0)+IF(CB501=CB501,AM501,0)+IF(CB501=CB502,AQ501,0)+IF(CB501=CB503,AU501,0)+IF(CB501=CB504,AY501,0)+IF(CB501=CB505,BC501,0)+IF(CB501=CB506,BG501,0)+IF(CB501=CB507,BK501,0)+IF(CB501=CB508,BO501,0)+IF(CB501=CB509,BS501,0)+IF(CB501=CB510,BW501,0)</f>
        <v>0</v>
      </c>
      <c r="CD501" s="25">
        <f>IF(CB501=CB499,AF501,0)+IF(CB501=CB500,AJ501,0)+IF(CB501=CB501,AN501,0)+IF(CB501=CB502,AR501,0)+IF(CB501=CB503,AV501,0)+IF(CB501=CB504,AZ501,0)+IF(CB501=CB505,BD501,0)+IF(CB501=CB506,BH501,0)+IF(CB501=CB507,BL501,0)+IF(CB501=CB508,BP501,0)+IF(CB501=CB509,BT501,0)+IF(CB501=CB510,BX501,0)</f>
        <v>0</v>
      </c>
      <c r="CE501" s="25">
        <f>IF(CB501=CB499,AG501,0)+IF(CB501=CB500,AK501,0)+IF(CB501=CB501,AO501,0)+IF(CB501=CB502,AS501,0)+IF(CB501=CB503,AW501,0)+IF(CB501=CB504,BA501,0)+IF(CB501=CB505,BE501,0)+IF(CB501=CB506,BI501,0)+IF(CB501=CB507,BM501,0)+IF(CB501=CB508,BQ501,0)+IF(CB501=CB509,BU501,0)+IF(CB501=CB510,BY501,0)</f>
        <v>0</v>
      </c>
      <c r="CF501" s="25">
        <f>(RANK(CE501,CE499:CE510,1)*169)+(RANK(CC501,CC499:CC510,1)*13)+RANK(CD501,CD499:CD510,0)</f>
        <v>183</v>
      </c>
      <c r="CG501" s="25">
        <f>CB501+(RANK(CF501,CF499:CF510,1)*0.01)</f>
        <v>1.01</v>
      </c>
      <c r="CH501" s="25">
        <f>IF(COUNTIF(CG499:CG510,CG501)=2,IF(CG501=CG499,1,0)+IF(CG501=CG500,2,0)+IF(CG501=CG501,3,0)+IF(CG501=CG502,4,0)+IF(CG501=CG503,5,0)+IF(CG501=CG504,6,0)+IF(CG501=CG505,7,0)+IF(CG501=CG506,8,0)+IF(CG501=CG507,9,0)+IF(CG501=CG508,10,0)+IF(CG501=CG509,11,0)+IF(CG501=CG510,12,0)-3,0)</f>
        <v>0</v>
      </c>
      <c r="CI501" s="25">
        <f t="shared" si="101"/>
        <v>0</v>
      </c>
      <c r="CJ501" s="25">
        <f t="shared" si="102"/>
        <v>1.01</v>
      </c>
      <c r="CK501" s="25">
        <f>(RANK(CJ501,CJ499:CJ510,1)*17850625)+(RANK(K501,K499:K510,0)*274625)+(RANK(M501,M499:M510,0)*4225)+(RANK(AC501,AC499:AC510,1)*65)+RANK(C501,C499:C510,0)</f>
        <v>18134423</v>
      </c>
      <c r="CL501" s="25">
        <f>RANK(CK501,CK499:CK510,0)</f>
        <v>12</v>
      </c>
    </row>
    <row r="502" spans="1:90" x14ac:dyDescent="0.15">
      <c r="A502" s="25" t="str">
        <f>[1]DB!A502</f>
        <v>Far</v>
      </c>
      <c r="B502" s="25" t="str">
        <f>[1]DB!B502</f>
        <v>Far (16)</v>
      </c>
      <c r="C502" s="25">
        <f>[1]DB!C502</f>
        <v>10</v>
      </c>
      <c r="D502" s="25">
        <f t="shared" si="98"/>
        <v>12</v>
      </c>
      <c r="E502" s="25">
        <f t="shared" si="103"/>
        <v>11</v>
      </c>
      <c r="F502" s="25">
        <f>[1]DB!G502</f>
        <v>0</v>
      </c>
      <c r="G502" s="25">
        <f>IF(B6=13,DGET(A11:K75,"Dis E",Q544:Q545),F502)</f>
        <v>0</v>
      </c>
      <c r="H502" s="25">
        <f>[1]DB!I502</f>
        <v>0</v>
      </c>
      <c r="I502" s="25">
        <f>IF(B6=13,DGET(A11:K75,"Udm E",Q544:Q545),H502)</f>
        <v>0</v>
      </c>
      <c r="J502" s="25">
        <f>[1]DB!K502</f>
        <v>0</v>
      </c>
      <c r="K502" s="25">
        <f>IF(B6=13,DGET(A11:K75,"MR E",Q544:Q545),J502)</f>
        <v>0</v>
      </c>
      <c r="L502" s="25">
        <f>[1]DB!M502</f>
        <v>0</v>
      </c>
      <c r="M502" s="25">
        <f>IF(B6=13,DGET(A11:K75,"Res E",Q544:Q545),L502)</f>
        <v>0</v>
      </c>
      <c r="N502" s="25">
        <f>[1]DB!O502</f>
        <v>9</v>
      </c>
      <c r="O502" s="25">
        <f>IF(B6=13,IF(AND(G502=0,I502=0),N502+1,0),N502)</f>
        <v>10</v>
      </c>
      <c r="P502" s="25">
        <f>[1]DB!S502</f>
        <v>63</v>
      </c>
      <c r="Q502" s="25">
        <f>IF(A502="",0,DGET(A11:AF75,"Total",Q544:Q545))</f>
        <v>6</v>
      </c>
      <c r="R502" s="25">
        <f>IF(A502="",0,DGET(A11:AF75,"ES N",Q544:Q545))</f>
        <v>6</v>
      </c>
      <c r="S502" s="25">
        <f>IF(B6=13,IF(OR(G502=1,I502=1),0,P502+R502),P502)</f>
        <v>69</v>
      </c>
      <c r="T502" s="25">
        <f>[1]DB!V502</f>
        <v>63</v>
      </c>
      <c r="U502" s="25">
        <f>IF(A502="",0,DGET(A498:Q510,"Total N",Q546:Q547))</f>
        <v>5</v>
      </c>
      <c r="V502" s="25">
        <f>IF(B6=13,IF(OR(G502=1,I502=1),0,T502+U502),T502)</f>
        <v>68</v>
      </c>
      <c r="W502" s="25">
        <f>[1]DB!Y502</f>
        <v>13</v>
      </c>
      <c r="X502" s="25">
        <f t="shared" si="99"/>
        <v>3</v>
      </c>
      <c r="Y502" s="25">
        <f>IF(B6=13,IF(OR(G502=1,I502=1),0,W502+X502),W502)</f>
        <v>16</v>
      </c>
      <c r="Z502" s="25">
        <f>[1]DB!AC502</f>
        <v>9</v>
      </c>
      <c r="AA502" s="25">
        <f>IF(A502="",0,DGET(A11:AF75,"BU Pl.",Q544:Q545))</f>
        <v>52</v>
      </c>
      <c r="AB502" s="25">
        <f t="shared" si="100"/>
        <v>3389</v>
      </c>
      <c r="AC502" s="25">
        <f>IF(B6=13,RANK(AB502,AB499:AB510,1),Z502)</f>
        <v>10</v>
      </c>
      <c r="AD502" s="25">
        <f>IF(B6=13,IF(AA502&gt;DGET(A498:AC510,"BU N",Q546:Q547),1,IF(AA502=DGET(A498:AC510,"BU N",Q546:Q547),0,-1)),0)</f>
        <v>1</v>
      </c>
      <c r="AE502" s="25">
        <f>IF(B6=13,IF(OR(G502=1,I502=1),0,IF(E502=D499,R502,[1]DB!AE502)),[1]DB!AE502)</f>
        <v>0</v>
      </c>
      <c r="AF502" s="25">
        <f>IF(B6=13,IF(OR(G502=1,I502=1),0,IF(E502=D499,U502,[1]DB!AF502)),[1]DB!AF502)</f>
        <v>0</v>
      </c>
      <c r="AG502" s="25">
        <f>IF(B6=13,IF(OR(G502=1,I502=1),0,IF(E502=D499,X502,[1]DB!AG502)),[1]DB!AG502)</f>
        <v>0</v>
      </c>
      <c r="AH502" s="25">
        <f>IF(B6=13,IF(OR(G502=1,I502=1),0,IF(E502=D499,AD502,[1]DB!AH502)),[1]DB!AH502)</f>
        <v>0</v>
      </c>
      <c r="AI502" s="25">
        <f>IF(B6=13,IF(OR(G502=1,I502=1),0,IF(E502=D500,R502,[1]DB!AI502)),[1]DB!AI502)</f>
        <v>6</v>
      </c>
      <c r="AJ502" s="25">
        <f>IF(B6=13,IF(OR(G502=1,I502=1),0,IF(E502=D500,U502,[1]DB!AJ502)),[1]DB!AJ502)</f>
        <v>5</v>
      </c>
      <c r="AK502" s="25">
        <f>IF(B6=13,IF(OR(G502=1,I502=1),0,IF(E502=D500,X502,[1]DB!AK502)),[1]DB!AK502)</f>
        <v>3</v>
      </c>
      <c r="AL502" s="25">
        <f>IF(B6=13,IF(OR(G502=1,I502=1),0,IF(E502=D500,AD502,[1]DB!AL502)),[1]DB!AL502)</f>
        <v>1</v>
      </c>
      <c r="AM502" s="25">
        <f>IF(B6=13,IF(OR(G502=1,I502=1),0,IF(E502=D501,R502,[1]DB!AM502)),[1]DB!AM502)</f>
        <v>6</v>
      </c>
      <c r="AN502" s="25">
        <f>IF(B6=13,IF(OR(G502=1,I502=1),0,IF(E502=D501,U502,[1]DB!AN502)),[1]DB!AN502)</f>
        <v>5</v>
      </c>
      <c r="AO502" s="25">
        <f>IF(B6=13,IF(OR(G502=1,I502=1),0,IF(E502=D501,X502,[1]DB!AO502)),[1]DB!AO502)</f>
        <v>3</v>
      </c>
      <c r="AP502" s="25">
        <f>IF(B6=13,IF(OR(G502=1,I502=1),0,IF(E502=D501,AD502,[1]DB!AP502)),[1]DB!AP502)</f>
        <v>1</v>
      </c>
      <c r="AQ502" s="25">
        <f>IF(B6=13,IF(OR(G502=1,I502=1),0,IF(E502=D502,R502,[1]DB!AQ502)),[1]DB!AQ502)</f>
        <v>0</v>
      </c>
      <c r="AR502" s="25">
        <f>IF(B6=13,IF(OR(G502=1,I502=1),0,IF(E502=D502,U502,[1]DB!AR502)),[1]DB!AR502)</f>
        <v>0</v>
      </c>
      <c r="AS502" s="25">
        <f>IF(B6=13,IF(OR(G502=1,I502=1),0,IF(E502=D502,X502,[1]DB!AS502)),[1]DB!AS502)</f>
        <v>0</v>
      </c>
      <c r="AT502" s="25">
        <f>IF(B6=13,IF(OR(G502=1,I502=1),0,IF(E502=D502,AD502,[1]DB!AT502)),[1]DB!AT502)</f>
        <v>0</v>
      </c>
      <c r="AU502" s="25">
        <f>IF(B6=13,IF(OR(G502=1,I502=1),0,IF(E502=D503,R502,[1]DB!AU502)),[1]DB!AU502)</f>
        <v>6</v>
      </c>
      <c r="AV502" s="25">
        <f>IF(B6=13,IF(OR(G502=1,I502=1),0,IF(E502=D503,U502,[1]DB!AV502)),[1]DB!AV502)</f>
        <v>6</v>
      </c>
      <c r="AW502" s="25">
        <f>IF(B6=13,IF(OR(G502=1,I502=1),0,IF(E502=D503,X502,[1]DB!AW502)),[1]DB!AW502)</f>
        <v>1</v>
      </c>
      <c r="AX502" s="25">
        <f>IF(B6=13,IF(OR(G502=1,I502=1),0,IF(E502=D503,AD502,[1]DB!AX502)),[1]DB!AX502)</f>
        <v>1</v>
      </c>
      <c r="AY502" s="25">
        <f>IF(B6=13,IF(OR(G502=1,I502=1),0,IF(E502=D504,R502,[1]DB!AY502)),[1]DB!AY502)</f>
        <v>9</v>
      </c>
      <c r="AZ502" s="25">
        <f>IF(B6=13,IF(OR(G502=1,I502=1),0,IF(E502=D504,U502,[1]DB!AZ502)),[1]DB!AZ502)</f>
        <v>9</v>
      </c>
      <c r="BA502" s="25">
        <f>IF(B6=13,IF(OR(G502=1,I502=1),0,IF(E502=D504,X502,[1]DB!BA502)),[1]DB!BA502)</f>
        <v>1</v>
      </c>
      <c r="BB502" s="25">
        <f>IF(B6=13,IF(OR(G502=1,I502=1),0,IF(E502=D504,AD502,[1]DB!BB502)),[1]DB!BB502)</f>
        <v>1</v>
      </c>
      <c r="BC502" s="25">
        <f>IF(B6=13,IF(OR(G502=1,I502=1),0,IF(E502=D505,R502,[1]DB!BC502)),[1]DB!BC502)</f>
        <v>6</v>
      </c>
      <c r="BD502" s="25">
        <f>IF(B6=13,IF(OR(G502=1,I502=1),0,IF(E502=D505,U502,[1]DB!BD502)),[1]DB!BD502)</f>
        <v>7</v>
      </c>
      <c r="BE502" s="25">
        <f>IF(B6=13,IF(OR(G502=1,I502=1),0,IF(E502=D505,X502,[1]DB!BE502)),[1]DB!BE502)</f>
        <v>0</v>
      </c>
      <c r="BF502" s="25">
        <f>IF(B6=13,IF(OR(G502=1,I502=1),0,IF(E502=D505,AD502,[1]DB!BF502)),[1]DB!BF502)</f>
        <v>-1</v>
      </c>
      <c r="BG502" s="25">
        <f>IF(B6=13,IF(OR(G502=1,I502=1),0,IF(E502=D506,R502,[1]DB!BG502)),[1]DB!BG502)</f>
        <v>8</v>
      </c>
      <c r="BH502" s="25">
        <f>IF(B6=13,IF(OR(G502=1,I502=1),0,IF(E502=D506,U502,[1]DB!BH502)),[1]DB!BH502)</f>
        <v>8</v>
      </c>
      <c r="BI502" s="25">
        <f>IF(B6=13,IF(OR(G502=1,I502=1),0,IF(E502=D506,X502,[1]DB!BI502)),[1]DB!BI502)</f>
        <v>1</v>
      </c>
      <c r="BJ502" s="25">
        <f>IF(B6=13,IF(OR(G502=1,I502=1),0,IF(E502=D506,AD502,[1]DB!BJ502)),[1]DB!BJ502)</f>
        <v>-1</v>
      </c>
      <c r="BK502" s="25">
        <f>IF(B6=13,IF(OR(G502=1,I502=1),0,IF(E502=D507,R502,[1]DB!BK502)),[1]DB!BK502)</f>
        <v>8</v>
      </c>
      <c r="BL502" s="25">
        <f>IF(B6=13,IF(OR(G502=1,I502=1),0,IF(E502=D507,U502,[1]DB!BL502)),[1]DB!BL502)</f>
        <v>7</v>
      </c>
      <c r="BM502" s="25">
        <f>IF(B6=13,IF(OR(G502=1,I502=1),0,IF(E502=D507,X502,[1]DB!BM502)),[1]DB!BM502)</f>
        <v>3</v>
      </c>
      <c r="BN502" s="25">
        <f>IF(B6=13,IF(OR(G502=1,I502=1),0,IF(E502=D507,AD502,[1]DB!BN502)),[1]DB!BN502)</f>
        <v>1</v>
      </c>
      <c r="BO502" s="25">
        <f>IF(B6=13,IF(OR(G502=1,I502=1),0,IF(E502=D508,R502,[1]DB!BO502)),[1]DB!BO502)</f>
        <v>7</v>
      </c>
      <c r="BP502" s="25">
        <f>IF(B6=13,IF(OR(G502=1,I502=1),0,IF(E502=D508,U502,[1]DB!BP502)),[1]DB!BP502)</f>
        <v>6</v>
      </c>
      <c r="BQ502" s="25">
        <f>IF(B6=13,IF(OR(G502=1,I502=1),0,IF(E502=D508,X502,[1]DB!BQ502)),[1]DB!BQ502)</f>
        <v>3</v>
      </c>
      <c r="BR502" s="25">
        <f>IF(B6=13,IF(OR(G502=1,I502=1),0,IF(E502=D508,AD502,[1]DB!BR502)),[1]DB!BR502)</f>
        <v>1</v>
      </c>
      <c r="BS502" s="25">
        <f>IF(B6=13,IF(OR(G502=1,I502=1),0,IF(E502=D509,R502,[1]DB!BS502)),[1]DB!BS502)</f>
        <v>6</v>
      </c>
      <c r="BT502" s="25">
        <f>IF(B6=13,IF(OR(G502=1,I502=1),0,IF(E502=D509,U502,[1]DB!BT502)),[1]DB!BT502)</f>
        <v>6</v>
      </c>
      <c r="BU502" s="25">
        <f>IF(B6=13,IF(OR(G502=1,I502=1),0,IF(E502=D509,X502,[1]DB!BU502)),[1]DB!BU502)</f>
        <v>1</v>
      </c>
      <c r="BV502" s="25">
        <f>IF(B6=13,IF(OR(G502=1,I502=1),0,IF(E502=D509,AD502,[1]DB!BV502)),[1]DB!BV502)</f>
        <v>-1</v>
      </c>
      <c r="BW502" s="25">
        <f>IF(B6=13,IF(OR(G502=1,I502=1),0,IF(E502=D510,R502,[1]DB!BW502)),[1]DB!BW502)</f>
        <v>7</v>
      </c>
      <c r="BX502" s="25">
        <f>IF(B6=13,IF(OR(G502=1,I502=1),0,IF(E502=D510,U502,[1]DB!BX502)),[1]DB!BX502)</f>
        <v>9</v>
      </c>
      <c r="BY502" s="25">
        <f>IF(B6=13,IF(OR(G502=1,I502=1),0,IF(E502=D510,X502,[1]DB!BY502)),[1]DB!BY502)</f>
        <v>0</v>
      </c>
      <c r="BZ502" s="25">
        <f>IF(B6=13,IF(OR(G502=1,I502=1),0,IF(E502=D510,AD502,[1]DB!BZ502)),[1]DB!BZ502)</f>
        <v>-1</v>
      </c>
      <c r="CA502" s="25">
        <f>(RANK(Y502,Y499:Y510,1)*169)+(RANK(S502,S499:S510,1)*13)+RANK(V502,V499:V510,0)</f>
        <v>1811</v>
      </c>
      <c r="CB502" s="25">
        <f>RANK(CA502,CA499:CA510,1)</f>
        <v>11</v>
      </c>
      <c r="CC502" s="25">
        <f>IF(CB502=CB499,AE502,0)+IF(CB502=CB500,AI502,0)+IF(CB502=CB501,AM502,0)+IF(CB502=CB502,AQ502,0)+IF(CB502=CB503,AU502,0)+IF(CB502=CB504,AY502,0)+IF(CB502=CB505,BC502,0)+IF(CB502=CB506,BG502,0)+IF(CB502=CB507,BK502,0)+IF(CB502=CB508,BO502,0)+IF(CB502=CB509,BS502,0)+IF(CB502=CB510,BW502,0)</f>
        <v>0</v>
      </c>
      <c r="CD502" s="25">
        <f>IF(CB502=CB499,AF502,0)+IF(CB502=CB500,AJ502,0)+IF(CB502=CB501,AN502,0)+IF(CB502=CB502,AR502,0)+IF(CB502=CB503,AV502,0)+IF(CB502=CB504,AZ502,0)+IF(CB502=CB505,BD502,0)+IF(CB502=CB506,BH502,0)+IF(CB502=CB507,BL502,0)+IF(CB502=CB508,BP502,0)+IF(CB502=CB509,BT502,0)+IF(CB502=CB510,BX502,0)</f>
        <v>0</v>
      </c>
      <c r="CE502" s="25">
        <f>IF(CB502=CB499,AG502,0)+IF(CB502=CB500,AK502,0)+IF(CB502=CB501,AO502,0)+IF(CB502=CB502,AS502,0)+IF(CB502=CB503,AW502,0)+IF(CB502=CB504,BA502,0)+IF(CB502=CB505,BE502,0)+IF(CB502=CB506,BI502,0)+IF(CB502=CB507,BM502,0)+IF(CB502=CB508,BQ502,0)+IF(CB502=CB509,BU502,0)+IF(CB502=CB510,BY502,0)</f>
        <v>0</v>
      </c>
      <c r="CF502" s="25">
        <f>(RANK(CE502,CE499:CE510,1)*169)+(RANK(CC502,CC499:CC510,1)*13)+RANK(CD502,CD499:CD510,0)</f>
        <v>183</v>
      </c>
      <c r="CG502" s="25">
        <f>CB502+(RANK(CF502,CF499:CF510,1)*0.01)</f>
        <v>11.01</v>
      </c>
      <c r="CH502" s="25">
        <f>IF(COUNTIF(CG499:CG510,CG502)=2,IF(CG502=CG499,1,0)+IF(CG502=CG500,2,0)+IF(CG502=CG501,3,0)+IF(CG502=CG502,4,0)+IF(CG502=CG503,5,0)+IF(CG502=CG504,6,0)+IF(CG502=CG505,7,0)+IF(CG502=CG506,8,0)+IF(CG502=CG507,9,0)+IF(CG502=CG508,10,0)+IF(CG502=CG509,11,0)+IF(CG502=CG510,12,0)-4,0)</f>
        <v>0</v>
      </c>
      <c r="CI502" s="25">
        <f t="shared" si="101"/>
        <v>0</v>
      </c>
      <c r="CJ502" s="25">
        <f t="shared" si="102"/>
        <v>11.01</v>
      </c>
      <c r="CK502" s="25">
        <f>(RANK(CJ502,CJ499:CJ510,1)*17850625)+(RANK(K502,K499:K510,0)*274625)+(RANK(M502,M499:M510,0)*4225)+(RANK(AC502,AC499:AC510,1)*65)+RANK(C502,C499:C510,0)</f>
        <v>196640611</v>
      </c>
      <c r="CL502" s="25">
        <f>RANK(CK502,CK499:CK510,0)</f>
        <v>2</v>
      </c>
    </row>
    <row r="503" spans="1:90" x14ac:dyDescent="0.15">
      <c r="A503" s="25" t="str">
        <f>[1]DB!A503</f>
        <v>Percy</v>
      </c>
      <c r="B503" s="25" t="str">
        <f>[1]DB!B503</f>
        <v>Percy (16)</v>
      </c>
      <c r="C503" s="25">
        <f>[1]DB!C503</f>
        <v>39</v>
      </c>
      <c r="D503" s="25">
        <f t="shared" si="98"/>
        <v>5</v>
      </c>
      <c r="E503" s="25">
        <f t="shared" si="103"/>
        <v>6</v>
      </c>
      <c r="F503" s="25">
        <f>[1]DB!G503</f>
        <v>0</v>
      </c>
      <c r="G503" s="25">
        <f>IF(B6=13,DGET(A11:K75,"Dis E",R544:R545),F503)</f>
        <v>0</v>
      </c>
      <c r="H503" s="25">
        <f>[1]DB!I503</f>
        <v>0</v>
      </c>
      <c r="I503" s="25">
        <f>IF(B6=13,DGET(A11:K75,"Udm E",R544:R545),H503)</f>
        <v>0</v>
      </c>
      <c r="J503" s="25">
        <f>[1]DB!K503</f>
        <v>0</v>
      </c>
      <c r="K503" s="25">
        <f>IF(B6=13,DGET(A11:K75,"MR E",R544:R545),J503)</f>
        <v>0</v>
      </c>
      <c r="L503" s="25">
        <f>[1]DB!M503</f>
        <v>0</v>
      </c>
      <c r="M503" s="25">
        <f>IF(B6=13,DGET(A11:K75,"Res E",R544:R545),L503)</f>
        <v>0</v>
      </c>
      <c r="N503" s="25">
        <f>[1]DB!O503</f>
        <v>9</v>
      </c>
      <c r="O503" s="25">
        <f>IF(B6=13,IF(AND(G503=0,I503=0),N503+1,0),N503)</f>
        <v>10</v>
      </c>
      <c r="P503" s="25">
        <f>[1]DB!S503</f>
        <v>62</v>
      </c>
      <c r="Q503" s="25">
        <f>IF(A503="",0,DGET(A11:AF75,"Total",R544:R545))</f>
        <v>4</v>
      </c>
      <c r="R503" s="25">
        <f>IF(A503="",0,DGET(A11:AF75,"ES N",R544:R545))</f>
        <v>4</v>
      </c>
      <c r="S503" s="25">
        <f>IF(B6=13,IF(OR(G503=1,I503=1),0,P503+R503),P503)</f>
        <v>66</v>
      </c>
      <c r="T503" s="25">
        <f>[1]DB!V503</f>
        <v>62</v>
      </c>
      <c r="U503" s="25">
        <f>IF(A503="",0,DGET(A498:Q510,"Total N",R546:R547))</f>
        <v>6</v>
      </c>
      <c r="V503" s="25">
        <f>IF(B6=13,IF(OR(G503=1,I503=1),0,T503+U503),T503)</f>
        <v>68</v>
      </c>
      <c r="W503" s="25">
        <f>[1]DB!Y503</f>
        <v>14</v>
      </c>
      <c r="X503" s="25">
        <f t="shared" si="99"/>
        <v>0</v>
      </c>
      <c r="Y503" s="25">
        <f>IF(B6=13,IF(OR(G503=1,I503=1),0,W503+X503),W503)</f>
        <v>14</v>
      </c>
      <c r="Z503" s="25">
        <f>[1]DB!AC503</f>
        <v>7</v>
      </c>
      <c r="AA503" s="25">
        <f>IF(A503="",0,DGET(A11:AF75,"BU Pl.",R544:R545))</f>
        <v>13</v>
      </c>
      <c r="AB503" s="25">
        <f t="shared" si="100"/>
        <v>852</v>
      </c>
      <c r="AC503" s="25">
        <f>IF(B6=13,RANK(AB503,AB499:AB510,1),Z503)</f>
        <v>1</v>
      </c>
      <c r="AD503" s="25">
        <f>IF(B6=13,IF(AA503&gt;DGET(A498:AC510,"BU N",R546:R547),1,IF(AA503=DGET(A498:AC510,"BU N",R546:R547),0,-1)),0)</f>
        <v>-1</v>
      </c>
      <c r="AE503" s="25">
        <f>IF(B6=13,IF(OR(G503=1,I503=1),0,IF(E503=D499,R503,[1]DB!AE503)),[1]DB!AE503)</f>
        <v>6</v>
      </c>
      <c r="AF503" s="25">
        <f>IF(B6=13,IF(OR(G503=1,I503=1),0,IF(E503=D499,U503,[1]DB!AF503)),[1]DB!AF503)</f>
        <v>8</v>
      </c>
      <c r="AG503" s="25">
        <f>IF(B6=13,IF(OR(G503=1,I503=1),0,IF(E503=D499,X503,[1]DB!AG503)),[1]DB!AG503)</f>
        <v>0</v>
      </c>
      <c r="AH503" s="25">
        <f>IF(B6=13,IF(OR(G503=1,I503=1),0,IF(E503=D499,AD503,[1]DB!AH503)),[1]DB!AH503)</f>
        <v>-1</v>
      </c>
      <c r="AI503" s="25">
        <f>IF(B6=13,IF(OR(G503=1,I503=1),0,IF(E503=D500,R503,[1]DB!AI503)),[1]DB!AI503)</f>
        <v>8</v>
      </c>
      <c r="AJ503" s="25">
        <f>IF(B6=13,IF(OR(G503=1,I503=1),0,IF(E503=D500,U503,[1]DB!AJ503)),[1]DB!AJ503)</f>
        <v>5</v>
      </c>
      <c r="AK503" s="25">
        <f>IF(B6=13,IF(OR(G503=1,I503=1),0,IF(E503=D500,X503,[1]DB!AK503)),[1]DB!AK503)</f>
        <v>3</v>
      </c>
      <c r="AL503" s="25">
        <f>IF(B6=13,IF(OR(G503=1,I503=1),0,IF(E503=D500,AD503,[1]DB!AL503)),[1]DB!AL503)</f>
        <v>1</v>
      </c>
      <c r="AM503" s="25">
        <f>IF(B6=13,IF(OR(G503=1,I503=1),0,IF(E503=D501,R503,[1]DB!AM503)),[1]DB!AM503)</f>
        <v>8</v>
      </c>
      <c r="AN503" s="25">
        <f>IF(B6=13,IF(OR(G503=1,I503=1),0,IF(E503=D501,U503,[1]DB!AN503)),[1]DB!AN503)</f>
        <v>7</v>
      </c>
      <c r="AO503" s="25">
        <f>IF(B6=13,IF(OR(G503=1,I503=1),0,IF(E503=D501,X503,[1]DB!AO503)),[1]DB!AO503)</f>
        <v>3</v>
      </c>
      <c r="AP503" s="25">
        <f>IF(B6=13,IF(OR(G503=1,I503=1),0,IF(E503=D501,AD503,[1]DB!AP503)),[1]DB!AP503)</f>
        <v>1</v>
      </c>
      <c r="AQ503" s="25">
        <f>IF(B6=13,IF(OR(G503=1,I503=1),0,IF(E503=D502,R503,[1]DB!AQ503)),[1]DB!AQ503)</f>
        <v>6</v>
      </c>
      <c r="AR503" s="25">
        <f>IF(B6=13,IF(OR(G503=1,I503=1),0,IF(E503=D502,U503,[1]DB!AR503)),[1]DB!AR503)</f>
        <v>6</v>
      </c>
      <c r="AS503" s="25">
        <f>IF(B6=13,IF(OR(G503=1,I503=1),0,IF(E503=D502,X503,[1]DB!AS503)),[1]DB!AS503)</f>
        <v>1</v>
      </c>
      <c r="AT503" s="25">
        <f>IF(B6=13,IF(OR(G503=1,I503=1),0,IF(E503=D502,AD503,[1]DB!AT503)),[1]DB!AT503)</f>
        <v>-1</v>
      </c>
      <c r="AU503" s="25">
        <f>IF(B6=13,IF(OR(G503=1,I503=1),0,IF(E503=D503,R503,[1]DB!AU503)),[1]DB!AU503)</f>
        <v>0</v>
      </c>
      <c r="AV503" s="25">
        <f>IF(B6=13,IF(OR(G503=1,I503=1),0,IF(E503=D503,U503,[1]DB!AV503)),[1]DB!AV503)</f>
        <v>0</v>
      </c>
      <c r="AW503" s="25">
        <f>IF(B6=13,IF(OR(G503=1,I503=1),0,IF(E503=D503,X503,[1]DB!AW503)),[1]DB!AW503)</f>
        <v>0</v>
      </c>
      <c r="AX503" s="25">
        <f>IF(B6=13,IF(OR(G503=1,I503=1),0,IF(E503=D503,AD503,[1]DB!AX503)),[1]DB!AX503)</f>
        <v>0</v>
      </c>
      <c r="AY503" s="25">
        <f>IF(B6=13,IF(OR(G503=1,I503=1),0,IF(E503=D504,R503,[1]DB!AY503)),[1]DB!AY503)</f>
        <v>5</v>
      </c>
      <c r="AZ503" s="25">
        <f>IF(B6=13,IF(OR(G503=1,I503=1),0,IF(E503=D504,U503,[1]DB!AZ503)),[1]DB!AZ503)</f>
        <v>5</v>
      </c>
      <c r="BA503" s="25">
        <f>IF(B6=13,IF(OR(G503=1,I503=1),0,IF(E503=D504,X503,[1]DB!BA503)),[1]DB!BA503)</f>
        <v>1</v>
      </c>
      <c r="BB503" s="25">
        <f>IF(B6=13,IF(OR(G503=1,I503=1),0,IF(E503=D504,AD503,[1]DB!BB503)),[1]DB!BB503)</f>
        <v>-1</v>
      </c>
      <c r="BC503" s="25">
        <f>IF(B6=13,IF(OR(G503=1,I503=1),0,IF(E503=D505,R503,[1]DB!BC503)),[1]DB!BC503)</f>
        <v>8</v>
      </c>
      <c r="BD503" s="25">
        <f>IF(B6=13,IF(OR(G503=1,I503=1),0,IF(E503=D505,U503,[1]DB!BD503)),[1]DB!BD503)</f>
        <v>7</v>
      </c>
      <c r="BE503" s="25">
        <f>IF(B6=13,IF(OR(G503=1,I503=1),0,IF(E503=D505,X503,[1]DB!BE503)),[1]DB!BE503)</f>
        <v>3</v>
      </c>
      <c r="BF503" s="25">
        <f>IF(B6=13,IF(OR(G503=1,I503=1),0,IF(E503=D505,AD503,[1]DB!BF503)),[1]DB!BF503)</f>
        <v>1</v>
      </c>
      <c r="BG503" s="25">
        <f>IF(B6=13,IF(OR(G503=1,I503=1),0,IF(E503=D506,R503,[1]DB!BG503)),[1]DB!BG503)</f>
        <v>0</v>
      </c>
      <c r="BH503" s="25">
        <f>IF(B6=13,IF(OR(G503=1,I503=1),0,IF(E503=D506,U503,[1]DB!BH503)),[1]DB!BH503)</f>
        <v>0</v>
      </c>
      <c r="BI503" s="25">
        <f>IF(B6=13,IF(OR(G503=1,I503=1),0,IF(E503=D506,X503,[1]DB!BI503)),[1]DB!BI503)</f>
        <v>0</v>
      </c>
      <c r="BJ503" s="25">
        <f>IF(B6=13,IF(OR(G503=1,I503=1),0,IF(E503=D506,AD503,[1]DB!BJ503)),[1]DB!BJ503)</f>
        <v>0</v>
      </c>
      <c r="BK503" s="25">
        <f>IF(B6=13,IF(OR(G503=1,I503=1),0,IF(E503=D507,R503,[1]DB!BK503)),[1]DB!BK503)</f>
        <v>6</v>
      </c>
      <c r="BL503" s="25">
        <f>IF(B6=13,IF(OR(G503=1,I503=1),0,IF(E503=D507,U503,[1]DB!BL503)),[1]DB!BL503)</f>
        <v>8</v>
      </c>
      <c r="BM503" s="25">
        <f>IF(B6=13,IF(OR(G503=1,I503=1),0,IF(E503=D507,X503,[1]DB!BM503)),[1]DB!BM503)</f>
        <v>0</v>
      </c>
      <c r="BN503" s="25">
        <f>IF(B6=13,IF(OR(G503=1,I503=1),0,IF(E503=D507,AD503,[1]DB!BN503)),[1]DB!BN503)</f>
        <v>-1</v>
      </c>
      <c r="BO503" s="25">
        <f>IF(B6=13,IF(OR(G503=1,I503=1),0,IF(E503=D508,R503,[1]DB!BO503)),[1]DB!BO503)</f>
        <v>4</v>
      </c>
      <c r="BP503" s="25">
        <f>IF(B6=13,IF(OR(G503=1,I503=1),0,IF(E503=D508,U503,[1]DB!BP503)),[1]DB!BP503)</f>
        <v>6</v>
      </c>
      <c r="BQ503" s="25">
        <f>IF(B6=13,IF(OR(G503=1,I503=1),0,IF(E503=D508,X503,[1]DB!BQ503)),[1]DB!BQ503)</f>
        <v>0</v>
      </c>
      <c r="BR503" s="25">
        <f>IF(B6=13,IF(OR(G503=1,I503=1),0,IF(E503=D508,AD503,[1]DB!BR503)),[1]DB!BR503)</f>
        <v>-1</v>
      </c>
      <c r="BS503" s="25">
        <f>IF(B6=13,IF(OR(G503=1,I503=1),0,IF(E503=D509,R503,[1]DB!BS503)),[1]DB!BS503)</f>
        <v>6</v>
      </c>
      <c r="BT503" s="25">
        <f>IF(B6=13,IF(OR(G503=1,I503=1),0,IF(E503=D509,U503,[1]DB!BT503)),[1]DB!BT503)</f>
        <v>8</v>
      </c>
      <c r="BU503" s="25">
        <f>IF(B6=13,IF(OR(G503=1,I503=1),0,IF(E503=D509,X503,[1]DB!BU503)),[1]DB!BU503)</f>
        <v>0</v>
      </c>
      <c r="BV503" s="25">
        <f>IF(B6=13,IF(OR(G503=1,I503=1),0,IF(E503=D509,AD503,[1]DB!BV503)),[1]DB!BV503)</f>
        <v>-1</v>
      </c>
      <c r="BW503" s="25">
        <f>IF(B6=13,IF(OR(G503=1,I503=1),0,IF(E503=D510,R503,[1]DB!BW503)),[1]DB!BW503)</f>
        <v>9</v>
      </c>
      <c r="BX503" s="25">
        <f>IF(B6=13,IF(OR(G503=1,I503=1),0,IF(E503=D510,U503,[1]DB!BX503)),[1]DB!BX503)</f>
        <v>8</v>
      </c>
      <c r="BY503" s="25">
        <f>IF(B6=13,IF(OR(G503=1,I503=1),0,IF(E503=D510,X503,[1]DB!BY503)),[1]DB!BY503)</f>
        <v>3</v>
      </c>
      <c r="BZ503" s="25">
        <f>IF(B6=13,IF(OR(G503=1,I503=1),0,IF(E503=D510,AD503,[1]DB!BZ503)),[1]DB!BZ503)</f>
        <v>1</v>
      </c>
      <c r="CA503" s="25">
        <f>(RANK(Y503,Y499:Y510,1)*169)+(RANK(S503,S499:S510,1)*13)+RANK(V503,V499:V510,0)</f>
        <v>1044</v>
      </c>
      <c r="CB503" s="25">
        <f>RANK(CA503,CA499:CA510,1)</f>
        <v>6</v>
      </c>
      <c r="CC503" s="25">
        <f>IF(CB503=CB499,AE503,0)+IF(CB503=CB500,AI503,0)+IF(CB503=CB501,AM503,0)+IF(CB503=CB502,AQ503,0)+IF(CB503=CB503,AU503,0)+IF(CB503=CB504,AY503,0)+IF(CB503=CB505,BC503,0)+IF(CB503=CB506,BG503,0)+IF(CB503=CB507,BK503,0)+IF(CB503=CB508,BO503,0)+IF(CB503=CB509,BS503,0)+IF(CB503=CB510,BW503,0)</f>
        <v>0</v>
      </c>
      <c r="CD503" s="25">
        <f>IF(CB503=CB499,AF503,0)+IF(CB503=CB500,AJ503,0)+IF(CB503=CB501,AN503,0)+IF(CB503=CB502,AR503,0)+IF(CB503=CB503,AV503,0)+IF(CB503=CB504,AZ503,0)+IF(CB503=CB505,BD503,0)+IF(CB503=CB506,BH503,0)+IF(CB503=CB507,BL503,0)+IF(CB503=CB508,BP503,0)+IF(CB503=CB509,BT503,0)+IF(CB503=CB510,BX503,0)</f>
        <v>0</v>
      </c>
      <c r="CE503" s="25">
        <f>IF(CB503=CB499,AG503,0)+IF(CB503=CB500,AK503,0)+IF(CB503=CB501,AO503,0)+IF(CB503=CB502,AS503,0)+IF(CB503=CB503,AW503,0)+IF(CB503=CB504,BA503,0)+IF(CB503=CB505,BE503,0)+IF(CB503=CB506,BI503,0)+IF(CB503=CB507,BM503,0)+IF(CB503=CB508,BQ503,0)+IF(CB503=CB509,BU503,0)+IF(CB503=CB510,BY503,0)</f>
        <v>0</v>
      </c>
      <c r="CF503" s="25">
        <f>(RANK(CE503,CE499:CE510,1)*169)+(RANK(CC503,CC499:CC510,1)*13)+RANK(CD503,CD499:CD510,0)</f>
        <v>183</v>
      </c>
      <c r="CG503" s="25">
        <f>CB503+(RANK(CF503,CF499:CF510,1)*0.01)</f>
        <v>6.01</v>
      </c>
      <c r="CH503" s="25">
        <f>IF(COUNTIF(CG499:CG510,CG503)=2,IF(CG503=CG499,1,0)+IF(CG503=CG500,2,0)+IF(CG503=CG501,3,0)+IF(CG503=CG502,4,0)+IF(CG503=CG503,5,0)+IF(CG503=CG504,6,0)+IF(CG503=CG505,7,0)+IF(CG503=CG506,8,0)+IF(CG503=CG507,9,0)+IF(CG503=CG508,10,0)+IF(CG503=CG509,11,0)+IF(CG503=CG510,12,0)-5,0)</f>
        <v>0</v>
      </c>
      <c r="CI503" s="25">
        <f t="shared" si="101"/>
        <v>0</v>
      </c>
      <c r="CJ503" s="25">
        <f t="shared" si="102"/>
        <v>6.01</v>
      </c>
      <c r="CK503" s="25">
        <f>(RANK(CJ503,CJ499:CJ510,1)*17850625)+(RANK(K503,K499:K510,0)*274625)+(RANK(M503,M499:M510,0)*4225)+(RANK(AC503,AC499:AC510,1)*65)+RANK(C503,C499:C510,0)</f>
        <v>107386893</v>
      </c>
      <c r="CL503" s="25">
        <f>RANK(CK503,CK499:CK510,0)</f>
        <v>7</v>
      </c>
    </row>
    <row r="504" spans="1:90" x14ac:dyDescent="0.15">
      <c r="A504" s="25" t="str">
        <f>[1]DB!A504</f>
        <v>Steam</v>
      </c>
      <c r="B504" s="25" t="str">
        <f>[1]DB!B504</f>
        <v>Steam (16)</v>
      </c>
      <c r="C504" s="25">
        <f>[1]DB!C504</f>
        <v>46</v>
      </c>
      <c r="D504" s="25">
        <f t="shared" si="98"/>
        <v>2</v>
      </c>
      <c r="E504" s="25">
        <f t="shared" si="103"/>
        <v>1</v>
      </c>
      <c r="F504" s="25">
        <f>[1]DB!G504</f>
        <v>0</v>
      </c>
      <c r="G504" s="25">
        <f>IF(B6=13,DGET(A11:K75,"Dis E",S544:S545),F504)</f>
        <v>0</v>
      </c>
      <c r="H504" s="25">
        <f>[1]DB!I504</f>
        <v>0</v>
      </c>
      <c r="I504" s="25">
        <f>IF(B6=13,DGET(A11:K75,"Udm E",S544:S545),H504)</f>
        <v>0</v>
      </c>
      <c r="J504" s="25">
        <f>[1]DB!K504</f>
        <v>0</v>
      </c>
      <c r="K504" s="25">
        <f>IF(B6=13,DGET(A11:K75,"MR E",S544:S545),J504)</f>
        <v>0</v>
      </c>
      <c r="L504" s="25">
        <f>[1]DB!M504</f>
        <v>0</v>
      </c>
      <c r="M504" s="25">
        <f>IF(B6=13,DGET(A11:K75,"Res E",S544:S545),L504)</f>
        <v>0</v>
      </c>
      <c r="N504" s="25">
        <f>[1]DB!O504</f>
        <v>9</v>
      </c>
      <c r="O504" s="25">
        <f>IF(B6=13,IF(AND(G504=0,I504=0),N504+1,0),N504)</f>
        <v>10</v>
      </c>
      <c r="P504" s="25">
        <f>[1]DB!S504</f>
        <v>61</v>
      </c>
      <c r="Q504" s="25">
        <f>IF(A504="",0,DGET(A11:AF75,"Total",S544:S545))</f>
        <v>5</v>
      </c>
      <c r="R504" s="25">
        <f>IF(A504="",0,DGET(A11:AF75,"ES N",S544:S545))</f>
        <v>5</v>
      </c>
      <c r="S504" s="25">
        <f>IF(B6=13,IF(OR(G504=1,I504=1),0,P504+R504),P504)</f>
        <v>66</v>
      </c>
      <c r="T504" s="25">
        <f>[1]DB!V504</f>
        <v>59</v>
      </c>
      <c r="U504" s="25">
        <f>IF(A504="",0,DGET(A498:Q510,"Total N",S546:S547))</f>
        <v>5</v>
      </c>
      <c r="V504" s="25">
        <f>IF(B6=13,IF(OR(G504=1,I504=1),0,T504+U504),T504)</f>
        <v>64</v>
      </c>
      <c r="W504" s="25">
        <f>[1]DB!Y504</f>
        <v>11</v>
      </c>
      <c r="X504" s="25">
        <f t="shared" si="99"/>
        <v>1</v>
      </c>
      <c r="Y504" s="25">
        <f>IF(B6=13,IF(OR(G504=1,I504=1),0,W504+X504),W504)</f>
        <v>12</v>
      </c>
      <c r="Z504" s="25">
        <f>[1]DB!AC504</f>
        <v>6</v>
      </c>
      <c r="AA504" s="25">
        <f>IF(A504="",0,DGET(A11:AF75,"BU Pl.",S544:S545))</f>
        <v>32</v>
      </c>
      <c r="AB504" s="25">
        <f t="shared" si="100"/>
        <v>2086</v>
      </c>
      <c r="AC504" s="25">
        <f>IF(B6=13,RANK(AB504,AB499:AB510,1),Z504)</f>
        <v>4</v>
      </c>
      <c r="AD504" s="25">
        <f>IF(B6=13,IF(AA504&gt;DGET(A498:AC510,"BU N",S546:S547),1,IF(AA504=DGET(A498:AC510,"BU N",S546:S547),0,-1)),0)</f>
        <v>0</v>
      </c>
      <c r="AE504" s="25">
        <f>IF(B6=13,IF(OR(G504=1,I504=1),0,IF(E504=D499,R504,[1]DB!AE504)),[1]DB!AE504)</f>
        <v>5</v>
      </c>
      <c r="AF504" s="25">
        <f>IF(B6=13,IF(OR(G504=1,I504=1),0,IF(E504=D499,U504,[1]DB!AF504)),[1]DB!AF504)</f>
        <v>5</v>
      </c>
      <c r="AG504" s="25">
        <f>IF(B6=13,IF(OR(G504=1,I504=1),0,IF(E504=D499,X504,[1]DB!AG504)),[1]DB!AG504)</f>
        <v>1</v>
      </c>
      <c r="AH504" s="25">
        <f>IF(B6=13,IF(OR(G504=1,I504=1),0,IF(E504=D499,AD504,[1]DB!AH504)),[1]DB!AH504)</f>
        <v>0</v>
      </c>
      <c r="AI504" s="25">
        <f>IF(B6=13,IF(OR(G504=1,I504=1),0,IF(E504=D500,R504,[1]DB!AI504)),[1]DB!AI504)</f>
        <v>7</v>
      </c>
      <c r="AJ504" s="25">
        <f>IF(B6=13,IF(OR(G504=1,I504=1),0,IF(E504=D500,U504,[1]DB!AJ504)),[1]DB!AJ504)</f>
        <v>7</v>
      </c>
      <c r="AK504" s="25">
        <f>IF(B6=13,IF(OR(G504=1,I504=1),0,IF(E504=D500,X504,[1]DB!AK504)),[1]DB!AK504)</f>
        <v>1</v>
      </c>
      <c r="AL504" s="25">
        <f>IF(B6=13,IF(OR(G504=1,I504=1),0,IF(E504=D500,AD504,[1]DB!AL504)),[1]DB!AL504)</f>
        <v>-1</v>
      </c>
      <c r="AM504" s="25">
        <f>IF(B6=13,IF(OR(G504=1,I504=1),0,IF(E504=D501,R504,[1]DB!AM504)),[1]DB!AM504)</f>
        <v>0</v>
      </c>
      <c r="AN504" s="25">
        <f>IF(B6=13,IF(OR(G504=1,I504=1),0,IF(E504=D501,U504,[1]DB!AN504)),[1]DB!AN504)</f>
        <v>0</v>
      </c>
      <c r="AO504" s="25">
        <f>IF(B6=13,IF(OR(G504=1,I504=1),0,IF(E504=D501,X504,[1]DB!AO504)),[1]DB!AO504)</f>
        <v>0</v>
      </c>
      <c r="AP504" s="25">
        <f>IF(B6=13,IF(OR(G504=1,I504=1),0,IF(E504=D501,AD504,[1]DB!AP504)),[1]DB!AP504)</f>
        <v>0</v>
      </c>
      <c r="AQ504" s="25">
        <f>IF(B6=13,IF(OR(G504=1,I504=1),0,IF(E504=D502,R504,[1]DB!AQ504)),[1]DB!AQ504)</f>
        <v>9</v>
      </c>
      <c r="AR504" s="25">
        <f>IF(B6=13,IF(OR(G504=1,I504=1),0,IF(E504=D502,U504,[1]DB!AR504)),[1]DB!AR504)</f>
        <v>9</v>
      </c>
      <c r="AS504" s="25">
        <f>IF(B6=13,IF(OR(G504=1,I504=1),0,IF(E504=D502,X504,[1]DB!AS504)),[1]DB!AS504)</f>
        <v>1</v>
      </c>
      <c r="AT504" s="25">
        <f>IF(B6=13,IF(OR(G504=1,I504=1),0,IF(E504=D502,AD504,[1]DB!AT504)),[1]DB!AT504)</f>
        <v>-1</v>
      </c>
      <c r="AU504" s="25">
        <f>IF(B6=13,IF(OR(G504=1,I504=1),0,IF(E504=D503,R504,[1]DB!AU504)),[1]DB!AU504)</f>
        <v>5</v>
      </c>
      <c r="AV504" s="25">
        <f>IF(B6=13,IF(OR(G504=1,I504=1),0,IF(E504=D503,U504,[1]DB!AV504)),[1]DB!AV504)</f>
        <v>5</v>
      </c>
      <c r="AW504" s="25">
        <f>IF(B6=13,IF(OR(G504=1,I504=1),0,IF(E504=D503,X504,[1]DB!AW504)),[1]DB!AW504)</f>
        <v>1</v>
      </c>
      <c r="AX504" s="25">
        <f>IF(B6=13,IF(OR(G504=1,I504=1),0,IF(E504=D503,AD504,[1]DB!AX504)),[1]DB!AX504)</f>
        <v>1</v>
      </c>
      <c r="AY504" s="25">
        <f>IF(B6=13,IF(OR(G504=1,I504=1),0,IF(E504=D504,R504,[1]DB!AY504)),[1]DB!AY504)</f>
        <v>0</v>
      </c>
      <c r="AZ504" s="25">
        <f>IF(B6=13,IF(OR(G504=1,I504=1),0,IF(E504=D504,U504,[1]DB!AZ504)),[1]DB!AZ504)</f>
        <v>0</v>
      </c>
      <c r="BA504" s="25">
        <f>IF(B6=13,IF(OR(G504=1,I504=1),0,IF(E504=D504,X504,[1]DB!BA504)),[1]DB!BA504)</f>
        <v>0</v>
      </c>
      <c r="BB504" s="25">
        <f>IF(B6=13,IF(OR(G504=1,I504=1),0,IF(E504=D504,AD504,[1]DB!BB504)),[1]DB!BB504)</f>
        <v>0</v>
      </c>
      <c r="BC504" s="25">
        <f>IF(B6=13,IF(OR(G504=1,I504=1),0,IF(E504=D505,R504,[1]DB!BC504)),[1]DB!BC504)</f>
        <v>7</v>
      </c>
      <c r="BD504" s="25">
        <f>IF(B6=13,IF(OR(G504=1,I504=1),0,IF(E504=D505,U504,[1]DB!BD504)),[1]DB!BD504)</f>
        <v>7</v>
      </c>
      <c r="BE504" s="25">
        <f>IF(B6=13,IF(OR(G504=1,I504=1),0,IF(E504=D505,X504,[1]DB!BE504)),[1]DB!BE504)</f>
        <v>1</v>
      </c>
      <c r="BF504" s="25">
        <f>IF(B6=13,IF(OR(G504=1,I504=1),0,IF(E504=D505,AD504,[1]DB!BF504)),[1]DB!BF504)</f>
        <v>0</v>
      </c>
      <c r="BG504" s="25">
        <f>IF(B6=13,IF(OR(G504=1,I504=1),0,IF(E504=D506,R504,[1]DB!BG504)),[1]DB!BG504)</f>
        <v>7</v>
      </c>
      <c r="BH504" s="25">
        <f>IF(B6=13,IF(OR(G504=1,I504=1),0,IF(E504=D506,U504,[1]DB!BH504)),[1]DB!BH504)</f>
        <v>7</v>
      </c>
      <c r="BI504" s="25">
        <f>IF(B6=13,IF(OR(G504=1,I504=1),0,IF(E504=D506,X504,[1]DB!BI504)),[1]DB!BI504)</f>
        <v>1</v>
      </c>
      <c r="BJ504" s="25">
        <f>IF(B6=13,IF(OR(G504=1,I504=1),0,IF(E504=D506,AD504,[1]DB!BJ504)),[1]DB!BJ504)</f>
        <v>-1</v>
      </c>
      <c r="BK504" s="25">
        <f>IF(B6=13,IF(OR(G504=1,I504=1),0,IF(E504=D507,R504,[1]DB!BK504)),[1]DB!BK504)</f>
        <v>6</v>
      </c>
      <c r="BL504" s="25">
        <f>IF(B6=13,IF(OR(G504=1,I504=1),0,IF(E504=D507,U504,[1]DB!BL504)),[1]DB!BL504)</f>
        <v>3</v>
      </c>
      <c r="BM504" s="25">
        <f>IF(B6=13,IF(OR(G504=1,I504=1),0,IF(E504=D507,X504,[1]DB!BM504)),[1]DB!BM504)</f>
        <v>3</v>
      </c>
      <c r="BN504" s="25">
        <f>IF(B6=13,IF(OR(G504=1,I504=1),0,IF(E504=D507,AD504,[1]DB!BN504)),[1]DB!BN504)</f>
        <v>1</v>
      </c>
      <c r="BO504" s="25">
        <f>IF(B6=13,IF(OR(G504=1,I504=1),0,IF(E504=D508,R504,[1]DB!BO504)),[1]DB!BO504)</f>
        <v>6</v>
      </c>
      <c r="BP504" s="25">
        <f>IF(B6=13,IF(OR(G504=1,I504=1),0,IF(E504=D508,U504,[1]DB!BP504)),[1]DB!BP504)</f>
        <v>7</v>
      </c>
      <c r="BQ504" s="25">
        <f>IF(B6=13,IF(OR(G504=1,I504=1),0,IF(E504=D508,X504,[1]DB!BQ504)),[1]DB!BQ504)</f>
        <v>0</v>
      </c>
      <c r="BR504" s="25">
        <f>IF(B6=13,IF(OR(G504=1,I504=1),0,IF(E504=D508,AD504,[1]DB!BR504)),[1]DB!BR504)</f>
        <v>-1</v>
      </c>
      <c r="BS504" s="25">
        <f>IF(B6=13,IF(OR(G504=1,I504=1),0,IF(E504=D509,R504,[1]DB!BS504)),[1]DB!BS504)</f>
        <v>7</v>
      </c>
      <c r="BT504" s="25">
        <f>IF(B6=13,IF(OR(G504=1,I504=1),0,IF(E504=D509,U504,[1]DB!BT504)),[1]DB!BT504)</f>
        <v>8</v>
      </c>
      <c r="BU504" s="25">
        <f>IF(B6=13,IF(OR(G504=1,I504=1),0,IF(E504=D509,X504,[1]DB!BU504)),[1]DB!BU504)</f>
        <v>0</v>
      </c>
      <c r="BV504" s="25">
        <f>IF(B6=13,IF(OR(G504=1,I504=1),0,IF(E504=D509,AD504,[1]DB!BV504)),[1]DB!BV504)</f>
        <v>-1</v>
      </c>
      <c r="BW504" s="25">
        <f>IF(B6=13,IF(OR(G504=1,I504=1),0,IF(E504=D510,R504,[1]DB!BW504)),[1]DB!BW504)</f>
        <v>7</v>
      </c>
      <c r="BX504" s="25">
        <f>IF(B6=13,IF(OR(G504=1,I504=1),0,IF(E504=D510,U504,[1]DB!BX504)),[1]DB!BX504)</f>
        <v>6</v>
      </c>
      <c r="BY504" s="25">
        <f>IF(B6=13,IF(OR(G504=1,I504=1),0,IF(E504=D510,X504,[1]DB!BY504)),[1]DB!BY504)</f>
        <v>3</v>
      </c>
      <c r="BZ504" s="25">
        <f>IF(B6=13,IF(OR(G504=1,I504=1),0,IF(E504=D510,AD504,[1]DB!BZ504)),[1]DB!BZ504)</f>
        <v>1</v>
      </c>
      <c r="CA504" s="25">
        <f>(RANK(Y504,Y499:Y510,1)*169)+(RANK(S504,S499:S510,1)*13)+RANK(V504,V499:V510,0)</f>
        <v>883</v>
      </c>
      <c r="CB504" s="25">
        <f>RANK(CA504,CA499:CA510,1)</f>
        <v>5</v>
      </c>
      <c r="CC504" s="25">
        <f>IF(CB504=CB499,AE504,0)+IF(CB504=CB500,AI504,0)+IF(CB504=CB501,AM504,0)+IF(CB504=CB502,AQ504,0)+IF(CB504=CB503,AU504,0)+IF(CB504=CB504,AY504,0)+IF(CB504=CB505,BC504,0)+IF(CB504=CB506,BG504,0)+IF(CB504=CB507,BK504,0)+IF(CB504=CB508,BO504,0)+IF(CB504=CB509,BS504,0)+IF(CB504=CB510,BW504,0)</f>
        <v>0</v>
      </c>
      <c r="CD504" s="25">
        <f>IF(CB504=CB499,AF504,0)+IF(CB504=CB500,AJ504,0)+IF(CB504=CB501,AN504,0)+IF(CB504=CB502,AR504,0)+IF(CB504=CB503,AV504,0)+IF(CB504=CB504,AZ504,0)+IF(CB504=CB505,BD504,0)+IF(CB504=CB506,BH504,0)+IF(CB504=CB507,BL504,0)+IF(CB504=CB508,BP504,0)+IF(CB504=CB509,BT504,0)+IF(CB504=CB510,BX504,0)</f>
        <v>0</v>
      </c>
      <c r="CE504" s="25">
        <f>IF(CB504=CB499,AG504,0)+IF(CB504=CB500,AK504,0)+IF(CB504=CB501,AO504,0)+IF(CB504=CB502,AS504,0)+IF(CB504=CB503,AW504,0)+IF(CB504=CB504,BA504,0)+IF(CB504=CB505,BE504,0)+IF(CB504=CB506,BI504,0)+IF(CB504=CB507,BM504,0)+IF(CB504=CB508,BQ504,0)+IF(CB504=CB509,BU504,0)+IF(CB504=CB510,BY504,0)</f>
        <v>0</v>
      </c>
      <c r="CF504" s="25">
        <f>(RANK(CE504,CE499:CE510,1)*169)+(RANK(CC504,CC499:CC510,1)*13)+RANK(CD504,CD499:CD510,0)</f>
        <v>183</v>
      </c>
      <c r="CG504" s="25">
        <f>CB504+(RANK(CF504,CF499:CF510,1)*0.01)</f>
        <v>5.01</v>
      </c>
      <c r="CH504" s="25">
        <f>IF(COUNTIF(CG499:CG510,CG504)=2,IF(CG504=CG499,1,0)+IF(CG504=CG500,2,0)+IF(CG504=CG501,3,0)+IF(CG504=CG502,4,0)+IF(CG504=CG503,5,0)+IF(CG504=CG504,6,0)+IF(CG504=CG505,7,0)+IF(CG504=CG506,8,0)+IF(CG504=CG507,9,0)+IF(CG504=CG508,10,0)+IF(CG504=CG509,11,0)+IF(CG504=CG510,12,0)-6,0)</f>
        <v>0</v>
      </c>
      <c r="CI504" s="25">
        <f t="shared" si="101"/>
        <v>0</v>
      </c>
      <c r="CJ504" s="25">
        <f t="shared" si="102"/>
        <v>5.01</v>
      </c>
      <c r="CK504" s="25">
        <f>(RANK(CJ504,CJ499:CJ510,1)*17850625)+(RANK(K504,K499:K510,0)*274625)+(RANK(M504,M499:M510,0)*4225)+(RANK(AC504,AC499:AC510,1)*65)+RANK(C504,C499:C510,0)</f>
        <v>89536461</v>
      </c>
      <c r="CL504" s="25">
        <f>RANK(CK504,CK499:CK510,0)</f>
        <v>8</v>
      </c>
    </row>
    <row r="505" spans="1:90" x14ac:dyDescent="0.15">
      <c r="A505" s="25" t="str">
        <f>[1]DB!A505</f>
        <v>LPHJ</v>
      </c>
      <c r="B505" s="25" t="str">
        <f>[1]DB!B505</f>
        <v>LPHJ (16)</v>
      </c>
      <c r="C505" s="25">
        <f>[1]DB!C505</f>
        <v>29</v>
      </c>
      <c r="D505" s="25">
        <f t="shared" si="98"/>
        <v>7</v>
      </c>
      <c r="E505" s="25">
        <f t="shared" si="103"/>
        <v>8</v>
      </c>
      <c r="F505" s="25">
        <f>[1]DB!G505</f>
        <v>0</v>
      </c>
      <c r="G505" s="25">
        <f>IF(B6=13,DGET(A11:K75,"Dis E",T544:T545),F505)</f>
        <v>0</v>
      </c>
      <c r="H505" s="25">
        <f>[1]DB!I505</f>
        <v>0</v>
      </c>
      <c r="I505" s="25">
        <f>IF(B6=13,DGET(A11:K75,"Udm E",T544:T545),H505)</f>
        <v>0</v>
      </c>
      <c r="J505" s="25">
        <f>[1]DB!K505</f>
        <v>0</v>
      </c>
      <c r="K505" s="25">
        <f>IF(B6=13,DGET(A11:K75,"MR E",T544:T545),J505)</f>
        <v>0</v>
      </c>
      <c r="L505" s="25">
        <f>[1]DB!M505</f>
        <v>0</v>
      </c>
      <c r="M505" s="25">
        <f>IF(B6=13,DGET(A11:K75,"Res E",T544:T545),L505)</f>
        <v>0</v>
      </c>
      <c r="N505" s="25">
        <f>[1]DB!O505</f>
        <v>9</v>
      </c>
      <c r="O505" s="25">
        <f>IF(B6=13,IF(AND(G505=0,I505=0),N505+1,0),N505)</f>
        <v>10</v>
      </c>
      <c r="P505" s="25">
        <f>[1]DB!S505</f>
        <v>62</v>
      </c>
      <c r="Q505" s="25">
        <f>IF(A505="",0,DGET(A11:AF75,"Total",T544:T545))</f>
        <v>6</v>
      </c>
      <c r="R505" s="25">
        <f>IF(A505="",0,DGET(A11:AF75,"ES N",T544:T545))</f>
        <v>6</v>
      </c>
      <c r="S505" s="25">
        <f>IF(B6=13,IF(OR(G505=1,I505=1),0,P505+R505),P505)</f>
        <v>68</v>
      </c>
      <c r="T505" s="25">
        <f>[1]DB!V505</f>
        <v>64</v>
      </c>
      <c r="U505" s="25">
        <f>IF(A505="",0,DGET(A498:Q510,"Total N",T546:T547))</f>
        <v>5</v>
      </c>
      <c r="V505" s="25">
        <f>IF(B6=13,IF(OR(G505=1,I505=1),0,T505+U505),T505)</f>
        <v>69</v>
      </c>
      <c r="W505" s="25">
        <f>[1]DB!Y505</f>
        <v>8</v>
      </c>
      <c r="X505" s="25">
        <f t="shared" si="99"/>
        <v>3</v>
      </c>
      <c r="Y505" s="25">
        <f>IF(B6=13,IF(OR(G505=1,I505=1),0,W505+X505),W505)</f>
        <v>11</v>
      </c>
      <c r="Z505" s="25">
        <f>[1]DB!AC505</f>
        <v>4</v>
      </c>
      <c r="AA505" s="25">
        <f>IF(A505="",0,DGET(A11:AF75,"BU Pl.",T544:T545))</f>
        <v>52</v>
      </c>
      <c r="AB505" s="25">
        <f t="shared" si="100"/>
        <v>3384</v>
      </c>
      <c r="AC505" s="25">
        <f>IF(B6=13,RANK(AB505,AB499:AB510,1),Z505)</f>
        <v>8</v>
      </c>
      <c r="AD505" s="25">
        <f>IF(B6=13,IF(AA505&gt;DGET(A498:AC510,"BU N",T546:T547),1,IF(AA505=DGET(A498:AC510,"BU N",T546:T547),0,-1)),0)</f>
        <v>1</v>
      </c>
      <c r="AE505" s="25">
        <f>IF(B6=13,IF(OR(G505=1,I505=1),0,IF(E505=D499,R505,[1]DB!AE505)),[1]DB!AE505)</f>
        <v>8</v>
      </c>
      <c r="AF505" s="25">
        <f>IF(B6=13,IF(OR(G505=1,I505=1),0,IF(E505=D499,U505,[1]DB!AF505)),[1]DB!AF505)</f>
        <v>8</v>
      </c>
      <c r="AG505" s="25">
        <f>IF(B6=13,IF(OR(G505=1,I505=1),0,IF(E505=D499,X505,[1]DB!AG505)),[1]DB!AG505)</f>
        <v>1</v>
      </c>
      <c r="AH505" s="25">
        <f>IF(B6=13,IF(OR(G505=1,I505=1),0,IF(E505=D499,AD505,[1]DB!AH505)),[1]DB!AH505)</f>
        <v>0</v>
      </c>
      <c r="AI505" s="25">
        <f>IF(B6=13,IF(OR(G505=1,I505=1),0,IF(E505=D500,R505,[1]DB!AI505)),[1]DB!AI505)</f>
        <v>6</v>
      </c>
      <c r="AJ505" s="25">
        <f>IF(B6=13,IF(OR(G505=1,I505=1),0,IF(E505=D500,U505,[1]DB!AJ505)),[1]DB!AJ505)</f>
        <v>7</v>
      </c>
      <c r="AK505" s="25">
        <f>IF(B6=13,IF(OR(G505=1,I505=1),0,IF(E505=D500,X505,[1]DB!AK505)),[1]DB!AK505)</f>
        <v>0</v>
      </c>
      <c r="AL505" s="25">
        <f>IF(B6=13,IF(OR(G505=1,I505=1),0,IF(E505=D500,AD505,[1]DB!AL505)),[1]DB!AL505)</f>
        <v>-1</v>
      </c>
      <c r="AM505" s="25">
        <f>IF(B6=13,IF(OR(G505=1,I505=1),0,IF(E505=D501,R505,[1]DB!AM505)),[1]DB!AM505)</f>
        <v>6</v>
      </c>
      <c r="AN505" s="25">
        <f>IF(B6=13,IF(OR(G505=1,I505=1),0,IF(E505=D501,U505,[1]DB!AN505)),[1]DB!AN505)</f>
        <v>6</v>
      </c>
      <c r="AO505" s="25">
        <f>IF(B6=13,IF(OR(G505=1,I505=1),0,IF(E505=D501,X505,[1]DB!AO505)),[1]DB!AO505)</f>
        <v>1</v>
      </c>
      <c r="AP505" s="25">
        <f>IF(B6=13,IF(OR(G505=1,I505=1),0,IF(E505=D501,AD505,[1]DB!AP505)),[1]DB!AP505)</f>
        <v>-1</v>
      </c>
      <c r="AQ505" s="25">
        <f>IF(B6=13,IF(OR(G505=1,I505=1),0,IF(E505=D502,R505,[1]DB!AQ505)),[1]DB!AQ505)</f>
        <v>7</v>
      </c>
      <c r="AR505" s="25">
        <f>IF(B6=13,IF(OR(G505=1,I505=1),0,IF(E505=D502,U505,[1]DB!AR505)),[1]DB!AR505)</f>
        <v>6</v>
      </c>
      <c r="AS505" s="25">
        <f>IF(B6=13,IF(OR(G505=1,I505=1),0,IF(E505=D502,X505,[1]DB!AS505)),[1]DB!AS505)</f>
        <v>3</v>
      </c>
      <c r="AT505" s="25">
        <f>IF(B6=13,IF(OR(G505=1,I505=1),0,IF(E505=D502,AD505,[1]DB!AT505)),[1]DB!AT505)</f>
        <v>1</v>
      </c>
      <c r="AU505" s="25">
        <f>IF(B6=13,IF(OR(G505=1,I505=1),0,IF(E505=D503,R505,[1]DB!AU505)),[1]DB!AU505)</f>
        <v>7</v>
      </c>
      <c r="AV505" s="25">
        <f>IF(B6=13,IF(OR(G505=1,I505=1),0,IF(E505=D503,U505,[1]DB!AV505)),[1]DB!AV505)</f>
        <v>8</v>
      </c>
      <c r="AW505" s="25">
        <f>IF(B6=13,IF(OR(G505=1,I505=1),0,IF(E505=D503,X505,[1]DB!AW505)),[1]DB!AW505)</f>
        <v>0</v>
      </c>
      <c r="AX505" s="25">
        <f>IF(B6=13,IF(OR(G505=1,I505=1),0,IF(E505=D503,AD505,[1]DB!AX505)),[1]DB!AX505)</f>
        <v>-1</v>
      </c>
      <c r="AY505" s="25">
        <f>IF(B6=13,IF(OR(G505=1,I505=1),0,IF(E505=D504,R505,[1]DB!AY505)),[1]DB!AY505)</f>
        <v>7</v>
      </c>
      <c r="AZ505" s="25">
        <f>IF(B6=13,IF(OR(G505=1,I505=1),0,IF(E505=D504,U505,[1]DB!AZ505)),[1]DB!AZ505)</f>
        <v>7</v>
      </c>
      <c r="BA505" s="25">
        <f>IF(B6=13,IF(OR(G505=1,I505=1),0,IF(E505=D504,X505,[1]DB!BA505)),[1]DB!BA505)</f>
        <v>1</v>
      </c>
      <c r="BB505" s="25">
        <f>IF(B6=13,IF(OR(G505=1,I505=1),0,IF(E505=D504,AD505,[1]DB!BB505)),[1]DB!BB505)</f>
        <v>0</v>
      </c>
      <c r="BC505" s="25">
        <f>IF(B6=13,IF(OR(G505=1,I505=1),0,IF(E505=D505,R505,[1]DB!BC505)),[1]DB!BC505)</f>
        <v>0</v>
      </c>
      <c r="BD505" s="25">
        <f>IF(B6=13,IF(OR(G505=1,I505=1),0,IF(E505=D505,U505,[1]DB!BD505)),[1]DB!BD505)</f>
        <v>0</v>
      </c>
      <c r="BE505" s="25">
        <f>IF(B6=13,IF(OR(G505=1,I505=1),0,IF(E505=D505,X505,[1]DB!BE505)),[1]DB!BE505)</f>
        <v>0</v>
      </c>
      <c r="BF505" s="25">
        <f>IF(B6=13,IF(OR(G505=1,I505=1),0,IF(E505=D505,AD505,[1]DB!BF505)),[1]DB!BF505)</f>
        <v>0</v>
      </c>
      <c r="BG505" s="25">
        <f>IF(B6=13,IF(OR(G505=1,I505=1),0,IF(E505=D506,R505,[1]DB!BG505)),[1]DB!BG505)</f>
        <v>6</v>
      </c>
      <c r="BH505" s="25">
        <f>IF(B6=13,IF(OR(G505=1,I505=1),0,IF(E505=D506,U505,[1]DB!BH505)),[1]DB!BH505)</f>
        <v>6</v>
      </c>
      <c r="BI505" s="25">
        <f>IF(B6=13,IF(OR(G505=1,I505=1),0,IF(E505=D506,X505,[1]DB!BI505)),[1]DB!BI505)</f>
        <v>1</v>
      </c>
      <c r="BJ505" s="25">
        <f>IF(B6=13,IF(OR(G505=1,I505=1),0,IF(E505=D506,AD505,[1]DB!BJ505)),[1]DB!BJ505)</f>
        <v>-1</v>
      </c>
      <c r="BK505" s="25">
        <f>IF(B6=13,IF(OR(G505=1,I505=1),0,IF(E505=D507,R505,[1]DB!BK505)),[1]DB!BK505)</f>
        <v>7</v>
      </c>
      <c r="BL505" s="25">
        <f>IF(B6=13,IF(OR(G505=1,I505=1),0,IF(E505=D507,U505,[1]DB!BL505)),[1]DB!BL505)</f>
        <v>8</v>
      </c>
      <c r="BM505" s="25">
        <f>IF(B6=13,IF(OR(G505=1,I505=1),0,IF(E505=D507,X505,[1]DB!BM505)),[1]DB!BM505)</f>
        <v>0</v>
      </c>
      <c r="BN505" s="25">
        <f>IF(B6=13,IF(OR(G505=1,I505=1),0,IF(E505=D507,AD505,[1]DB!BN505)),[1]DB!BN505)</f>
        <v>-1</v>
      </c>
      <c r="BO505" s="25">
        <f>IF(B6=13,IF(OR(G505=1,I505=1),0,IF(E505=D508,R505,[1]DB!BO505)),[1]DB!BO505)</f>
        <v>0</v>
      </c>
      <c r="BP505" s="25">
        <f>IF(B6=13,IF(OR(G505=1,I505=1),0,IF(E505=D508,U505,[1]DB!BP505)),[1]DB!BP505)</f>
        <v>0</v>
      </c>
      <c r="BQ505" s="25">
        <f>IF(B6=13,IF(OR(G505=1,I505=1),0,IF(E505=D508,X505,[1]DB!BQ505)),[1]DB!BQ505)</f>
        <v>0</v>
      </c>
      <c r="BR505" s="25">
        <f>IF(B6=13,IF(OR(G505=1,I505=1),0,IF(E505=D508,AD505,[1]DB!BR505)),[1]DB!BR505)</f>
        <v>0</v>
      </c>
      <c r="BS505" s="25">
        <f>IF(B6=13,IF(OR(G505=1,I505=1),0,IF(E505=D509,R505,[1]DB!BS505)),[1]DB!BS505)</f>
        <v>8</v>
      </c>
      <c r="BT505" s="25">
        <f>IF(B6=13,IF(OR(G505=1,I505=1),0,IF(E505=D509,U505,[1]DB!BT505)),[1]DB!BT505)</f>
        <v>8</v>
      </c>
      <c r="BU505" s="25">
        <f>IF(B6=13,IF(OR(G505=1,I505=1),0,IF(E505=D509,X505,[1]DB!BU505)),[1]DB!BU505)</f>
        <v>1</v>
      </c>
      <c r="BV505" s="25">
        <f>IF(B6=13,IF(OR(G505=1,I505=1),0,IF(E505=D509,AD505,[1]DB!BV505)),[1]DB!BV505)</f>
        <v>-1</v>
      </c>
      <c r="BW505" s="25">
        <f>IF(B6=13,IF(OR(G505=1,I505=1),0,IF(E505=D510,R505,[1]DB!BW505)),[1]DB!BW505)</f>
        <v>6</v>
      </c>
      <c r="BX505" s="25">
        <f>IF(B6=13,IF(OR(G505=1,I505=1),0,IF(E505=D510,U505,[1]DB!BX505)),[1]DB!BX505)</f>
        <v>5</v>
      </c>
      <c r="BY505" s="25">
        <f>IF(B6=13,IF(OR(G505=1,I505=1),0,IF(E505=D510,X505,[1]DB!BY505)),[1]DB!BY505)</f>
        <v>3</v>
      </c>
      <c r="BZ505" s="25">
        <f>IF(B6=13,IF(OR(G505=1,I505=1),0,IF(E505=D510,AD505,[1]DB!BZ505)),[1]DB!BZ505)</f>
        <v>1</v>
      </c>
      <c r="CA505" s="25">
        <f>(RANK(Y505,Y499:Y510,1)*169)+(RANK(S505,S499:S510,1)*13)+RANK(V505,V499:V510,0)</f>
        <v>770</v>
      </c>
      <c r="CB505" s="25">
        <f>RANK(CA505,CA499:CA510,1)</f>
        <v>4</v>
      </c>
      <c r="CC505" s="25">
        <f>IF(CB505=CB499,AE505,0)+IF(CB505=CB500,AI505,0)+IF(CB505=CB501,AM505,0)+IF(CB505=CB502,AQ505,0)+IF(CB505=CB503,AU505,0)+IF(CB505=CB504,AY505,0)+IF(CB505=CB505,BC505,0)+IF(CB505=CB506,BG505,0)+IF(CB505=CB507,BK505,0)+IF(CB505=CB508,BO505,0)+IF(CB505=CB509,BS505,0)+IF(CB505=CB510,BW505,0)</f>
        <v>0</v>
      </c>
      <c r="CD505" s="25">
        <f>IF(CB505=CB499,AF505,0)+IF(CB505=CB500,AJ505,0)+IF(CB505=CB501,AN505,0)+IF(CB505=CB502,AR505,0)+IF(CB505=CB503,AV505,0)+IF(CB505=CB504,AZ505,0)+IF(CB505=CB505,BD505,0)+IF(CB505=CB506,BH505,0)+IF(CB505=CB507,BL505,0)+IF(CB505=CB508,BP505,0)+IF(CB505=CB509,BT505,0)+IF(CB505=CB510,BX505,0)</f>
        <v>0</v>
      </c>
      <c r="CE505" s="25">
        <f>IF(CB505=CB499,AG505,0)+IF(CB505=CB500,AK505,0)+IF(CB505=CB501,AO505,0)+IF(CB505=CB502,AS505,0)+IF(CB505=CB503,AW505,0)+IF(CB505=CB504,BA505,0)+IF(CB505=CB505,BE505,0)+IF(CB505=CB506,BI505,0)+IF(CB505=CB507,BM505,0)+IF(CB505=CB508,BQ505,0)+IF(CB505=CB509,BU505,0)+IF(CB505=CB510,BY505,0)</f>
        <v>0</v>
      </c>
      <c r="CF505" s="25">
        <f>(RANK(CE505,CE499:CE510,1)*169)+(RANK(CC505,CC499:CC510,1)*13)+RANK(CD505,CD499:CD510,0)</f>
        <v>183</v>
      </c>
      <c r="CG505" s="25">
        <f>CB505+(RANK(CF505,CF499:CF510,1)*0.01)</f>
        <v>4.01</v>
      </c>
      <c r="CH505" s="25">
        <f>IF(COUNTIF(CG499:CG510,CG505)=2,IF(CG505=CG499,1,0)+IF(CG505=CG500,2,0)+IF(CG505=CG501,3,0)+IF(CG505=CG502,4,0)+IF(CG505=CG503,5,0)+IF(CG505=CG504,6,0)+IF(CG505=CG505,7,0)+IF(CG505=CG506,8,0)+IF(CG505=CG507,9,0)+IF(CG505=CG508,10,0)+IF(CG505=CG509,11,0)+IF(CG505=CG510,12,0)-7,0)</f>
        <v>0</v>
      </c>
      <c r="CI505" s="25">
        <f t="shared" si="101"/>
        <v>0</v>
      </c>
      <c r="CJ505" s="25">
        <f t="shared" si="102"/>
        <v>4.01</v>
      </c>
      <c r="CK505" s="25">
        <f>(RANK(CJ505,CJ499:CJ510,1)*17850625)+(RANK(K505,K499:K510,0)*274625)+(RANK(M505,M499:M510,0)*4225)+(RANK(AC505,AC499:AC510,1)*65)+RANK(C505,C499:C510,0)</f>
        <v>71686100</v>
      </c>
      <c r="CL505" s="25">
        <f>RANK(CK505,CK499:CK510,0)</f>
        <v>9</v>
      </c>
    </row>
    <row r="506" spans="1:90" x14ac:dyDescent="0.15">
      <c r="A506" s="25" t="str">
        <f>[1]DB!A506</f>
        <v>Gunners</v>
      </c>
      <c r="B506" s="25" t="str">
        <f>[1]DB!B506</f>
        <v>Gunners (16)</v>
      </c>
      <c r="C506" s="25">
        <f>[1]DB!C506</f>
        <v>15</v>
      </c>
      <c r="D506" s="25">
        <f t="shared" si="98"/>
        <v>4</v>
      </c>
      <c r="E506" s="25">
        <f t="shared" si="103"/>
        <v>3</v>
      </c>
      <c r="F506" s="25">
        <f>[1]DB!G506</f>
        <v>0</v>
      </c>
      <c r="G506" s="25">
        <f>IF(B6=13,DGET(A11:K75,"Dis E",U544:U545),F506)</f>
        <v>0</v>
      </c>
      <c r="H506" s="25">
        <f>[1]DB!I506</f>
        <v>0</v>
      </c>
      <c r="I506" s="25">
        <f>IF(B6=13,DGET(A11:K75,"Udm E",U544:U545),H506)</f>
        <v>0</v>
      </c>
      <c r="J506" s="25">
        <f>[1]DB!K506</f>
        <v>0</v>
      </c>
      <c r="K506" s="25">
        <f>IF(B6=13,DGET(A11:K75,"MR E",U544:U545),J506)</f>
        <v>0</v>
      </c>
      <c r="L506" s="25">
        <f>[1]DB!M506</f>
        <v>0</v>
      </c>
      <c r="M506" s="25">
        <f>IF(B6=13,DGET(A11:K75,"Res E",U544:U545),L506)</f>
        <v>0</v>
      </c>
      <c r="N506" s="25">
        <f>[1]DB!O506</f>
        <v>9</v>
      </c>
      <c r="O506" s="25">
        <f>IF(B6=13,IF(AND(G506=0,I506=0),N506+1,0),N506)</f>
        <v>10</v>
      </c>
      <c r="P506" s="25">
        <f>[1]DB!S506</f>
        <v>59</v>
      </c>
      <c r="Q506" s="25">
        <f>IF(A506="",0,DGET(A11:AF75,"Total",U544:U545))</f>
        <v>7</v>
      </c>
      <c r="R506" s="25">
        <f>IF(A506="",0,DGET(A11:AF75,"ES N",U544:U545))</f>
        <v>7</v>
      </c>
      <c r="S506" s="25">
        <f>IF(B6=13,IF(OR(G506=1,I506=1),0,P506+R506),P506)</f>
        <v>66</v>
      </c>
      <c r="T506" s="25">
        <f>[1]DB!V506</f>
        <v>63</v>
      </c>
      <c r="U506" s="25">
        <f>IF(A506="",0,DGET(A498:Q510,"Total N",U546:U547))</f>
        <v>7</v>
      </c>
      <c r="V506" s="25">
        <f>IF(B6=13,IF(OR(G506=1,I506=1),0,T506+U506),T506)</f>
        <v>70</v>
      </c>
      <c r="W506" s="25">
        <f>[1]DB!Y506</f>
        <v>9</v>
      </c>
      <c r="X506" s="25">
        <f t="shared" si="99"/>
        <v>1</v>
      </c>
      <c r="Y506" s="25">
        <f>IF(B6=13,IF(OR(G506=1,I506=1),0,W506+X506),W506)</f>
        <v>10</v>
      </c>
      <c r="Z506" s="25">
        <f>[1]DB!AC506</f>
        <v>1</v>
      </c>
      <c r="AA506" s="25">
        <f>IF(A506="",0,DGET(A11:AF75,"BU Pl.",U544:U545))</f>
        <v>63</v>
      </c>
      <c r="AB506" s="25">
        <f t="shared" si="100"/>
        <v>4096</v>
      </c>
      <c r="AC506" s="25">
        <f>IF(B6=13,RANK(AB506,AB499:AB510,1),Z506)</f>
        <v>12</v>
      </c>
      <c r="AD506" s="25">
        <f>IF(B6=13,IF(AA506&gt;DGET(A498:AC510,"BU N",U546:U547),1,IF(AA506=DGET(A498:AC510,"BU N",U546:U547),0,-1)),0)</f>
        <v>1</v>
      </c>
      <c r="AE506" s="25">
        <f>IF(B6=13,IF(OR(G506=1,I506=1),0,IF(E506=D499,R506,[1]DB!AE506)),[1]DB!AE506)</f>
        <v>6</v>
      </c>
      <c r="AF506" s="25">
        <f>IF(B6=13,IF(OR(G506=1,I506=1),0,IF(E506=D499,U506,[1]DB!AF506)),[1]DB!AF506)</f>
        <v>9</v>
      </c>
      <c r="AG506" s="25">
        <f>IF(B6=13,IF(OR(G506=1,I506=1),0,IF(E506=D499,X506,[1]DB!AG506)),[1]DB!AG506)</f>
        <v>0</v>
      </c>
      <c r="AH506" s="25">
        <f>IF(B6=13,IF(OR(G506=1,I506=1),0,IF(E506=D499,AD506,[1]DB!AH506)),[1]DB!AH506)</f>
        <v>-1</v>
      </c>
      <c r="AI506" s="25">
        <f>IF(B6=13,IF(OR(G506=1,I506=1),0,IF(E506=D500,R506,[1]DB!AI506)),[1]DB!AI506)</f>
        <v>5</v>
      </c>
      <c r="AJ506" s="25">
        <f>IF(B6=13,IF(OR(G506=1,I506=1),0,IF(E506=D500,U506,[1]DB!AJ506)),[1]DB!AJ506)</f>
        <v>6</v>
      </c>
      <c r="AK506" s="25">
        <f>IF(B6=13,IF(OR(G506=1,I506=1),0,IF(E506=D500,X506,[1]DB!AK506)),[1]DB!AK506)</f>
        <v>0</v>
      </c>
      <c r="AL506" s="25">
        <f>IF(B6=13,IF(OR(G506=1,I506=1),0,IF(E506=D500,AD506,[1]DB!AL506)),[1]DB!AL506)</f>
        <v>-1</v>
      </c>
      <c r="AM506" s="25">
        <f>IF(B6=13,IF(OR(G506=1,I506=1),0,IF(E506=D501,R506,[1]DB!AM506)),[1]DB!AM506)</f>
        <v>7</v>
      </c>
      <c r="AN506" s="25">
        <f>IF(B6=13,IF(OR(G506=1,I506=1),0,IF(E506=D501,U506,[1]DB!AN506)),[1]DB!AN506)</f>
        <v>7</v>
      </c>
      <c r="AO506" s="25">
        <f>IF(B6=13,IF(OR(G506=1,I506=1),0,IF(E506=D501,X506,[1]DB!AO506)),[1]DB!AO506)</f>
        <v>1</v>
      </c>
      <c r="AP506" s="25">
        <f>IF(B6=13,IF(OR(G506=1,I506=1),0,IF(E506=D501,AD506,[1]DB!AP506)),[1]DB!AP506)</f>
        <v>1</v>
      </c>
      <c r="AQ506" s="25">
        <f>IF(B6=13,IF(OR(G506=1,I506=1),0,IF(E506=D502,R506,[1]DB!AQ506)),[1]DB!AQ506)</f>
        <v>8</v>
      </c>
      <c r="AR506" s="25">
        <f>IF(B6=13,IF(OR(G506=1,I506=1),0,IF(E506=D502,U506,[1]DB!AR506)),[1]DB!AR506)</f>
        <v>8</v>
      </c>
      <c r="AS506" s="25">
        <f>IF(B6=13,IF(OR(G506=1,I506=1),0,IF(E506=D502,X506,[1]DB!AS506)),[1]DB!AS506)</f>
        <v>1</v>
      </c>
      <c r="AT506" s="25">
        <f>IF(B6=13,IF(OR(G506=1,I506=1),0,IF(E506=D502,AD506,[1]DB!AT506)),[1]DB!AT506)</f>
        <v>1</v>
      </c>
      <c r="AU506" s="25">
        <f>IF(B6=13,IF(OR(G506=1,I506=1),0,IF(E506=D503,R506,[1]DB!AU506)),[1]DB!AU506)</f>
        <v>0</v>
      </c>
      <c r="AV506" s="25">
        <f>IF(B6=13,IF(OR(G506=1,I506=1),0,IF(E506=D503,U506,[1]DB!AV506)),[1]DB!AV506)</f>
        <v>0</v>
      </c>
      <c r="AW506" s="25">
        <f>IF(B6=13,IF(OR(G506=1,I506=1),0,IF(E506=D503,X506,[1]DB!AW506)),[1]DB!AW506)</f>
        <v>0</v>
      </c>
      <c r="AX506" s="25">
        <f>IF(B6=13,IF(OR(G506=1,I506=1),0,IF(E506=D503,AD506,[1]DB!AX506)),[1]DB!AX506)</f>
        <v>0</v>
      </c>
      <c r="AY506" s="25">
        <f>IF(B6=13,IF(OR(G506=1,I506=1),0,IF(E506=D504,R506,[1]DB!AY506)),[1]DB!AY506)</f>
        <v>7</v>
      </c>
      <c r="AZ506" s="25">
        <f>IF(B6=13,IF(OR(G506=1,I506=1),0,IF(E506=D504,U506,[1]DB!AZ506)),[1]DB!AZ506)</f>
        <v>7</v>
      </c>
      <c r="BA506" s="25">
        <f>IF(B6=13,IF(OR(G506=1,I506=1),0,IF(E506=D504,X506,[1]DB!BA506)),[1]DB!BA506)</f>
        <v>1</v>
      </c>
      <c r="BB506" s="25">
        <f>IF(B6=13,IF(OR(G506=1,I506=1),0,IF(E506=D504,AD506,[1]DB!BB506)),[1]DB!BB506)</f>
        <v>1</v>
      </c>
      <c r="BC506" s="25">
        <f>IF(B6=13,IF(OR(G506=1,I506=1),0,IF(E506=D505,R506,[1]DB!BC506)),[1]DB!BC506)</f>
        <v>6</v>
      </c>
      <c r="BD506" s="25">
        <f>IF(B6=13,IF(OR(G506=1,I506=1),0,IF(E506=D505,U506,[1]DB!BD506)),[1]DB!BD506)</f>
        <v>6</v>
      </c>
      <c r="BE506" s="25">
        <f>IF(B6=13,IF(OR(G506=1,I506=1),0,IF(E506=D505,X506,[1]DB!BE506)),[1]DB!BE506)</f>
        <v>1</v>
      </c>
      <c r="BF506" s="25">
        <f>IF(B6=13,IF(OR(G506=1,I506=1),0,IF(E506=D505,AD506,[1]DB!BF506)),[1]DB!BF506)</f>
        <v>1</v>
      </c>
      <c r="BG506" s="25">
        <f>IF(B6=13,IF(OR(G506=1,I506=1),0,IF(E506=D506,R506,[1]DB!BG506)),[1]DB!BG506)</f>
        <v>0</v>
      </c>
      <c r="BH506" s="25">
        <f>IF(B6=13,IF(OR(G506=1,I506=1),0,IF(E506=D506,U506,[1]DB!BH506)),[1]DB!BH506)</f>
        <v>0</v>
      </c>
      <c r="BI506" s="25">
        <f>IF(B6=13,IF(OR(G506=1,I506=1),0,IF(E506=D506,X506,[1]DB!BI506)),[1]DB!BI506)</f>
        <v>0</v>
      </c>
      <c r="BJ506" s="25">
        <f>IF(B6=13,IF(OR(G506=1,I506=1),0,IF(E506=D506,AD506,[1]DB!BJ506)),[1]DB!BJ506)</f>
        <v>0</v>
      </c>
      <c r="BK506" s="25">
        <f>IF(B6=13,IF(OR(G506=1,I506=1),0,IF(E506=D507,R506,[1]DB!BK506)),[1]DB!BK506)</f>
        <v>9</v>
      </c>
      <c r="BL506" s="25">
        <f>IF(B6=13,IF(OR(G506=1,I506=1),0,IF(E506=D507,U506,[1]DB!BL506)),[1]DB!BL506)</f>
        <v>7</v>
      </c>
      <c r="BM506" s="25">
        <f>IF(B6=13,IF(OR(G506=1,I506=1),0,IF(E506=D507,X506,[1]DB!BM506)),[1]DB!BM506)</f>
        <v>3</v>
      </c>
      <c r="BN506" s="25">
        <f>IF(B6=13,IF(OR(G506=1,I506=1),0,IF(E506=D507,AD506,[1]DB!BN506)),[1]DB!BN506)</f>
        <v>1</v>
      </c>
      <c r="BO506" s="25">
        <f>IF(B6=13,IF(OR(G506=1,I506=1),0,IF(E506=D508,R506,[1]DB!BO506)),[1]DB!BO506)</f>
        <v>5</v>
      </c>
      <c r="BP506" s="25">
        <f>IF(B6=13,IF(OR(G506=1,I506=1),0,IF(E506=D508,U506,[1]DB!BP506)),[1]DB!BP506)</f>
        <v>6</v>
      </c>
      <c r="BQ506" s="25">
        <f>IF(B6=13,IF(OR(G506=1,I506=1),0,IF(E506=D508,X506,[1]DB!BQ506)),[1]DB!BQ506)</f>
        <v>0</v>
      </c>
      <c r="BR506" s="25">
        <f>IF(B6=13,IF(OR(G506=1,I506=1),0,IF(E506=D508,AD506,[1]DB!BR506)),[1]DB!BR506)</f>
        <v>-1</v>
      </c>
      <c r="BS506" s="25">
        <f>IF(B6=13,IF(OR(G506=1,I506=1),0,IF(E506=D509,R506,[1]DB!BS506)),[1]DB!BS506)</f>
        <v>7</v>
      </c>
      <c r="BT506" s="25">
        <f>IF(B6=13,IF(OR(G506=1,I506=1),0,IF(E506=D509,U506,[1]DB!BT506)),[1]DB!BT506)</f>
        <v>6</v>
      </c>
      <c r="BU506" s="25">
        <f>IF(B6=13,IF(OR(G506=1,I506=1),0,IF(E506=D509,X506,[1]DB!BU506)),[1]DB!BU506)</f>
        <v>3</v>
      </c>
      <c r="BV506" s="25">
        <f>IF(B6=13,IF(OR(G506=1,I506=1),0,IF(E506=D509,AD506,[1]DB!BV506)),[1]DB!BV506)</f>
        <v>1</v>
      </c>
      <c r="BW506" s="25">
        <f>IF(B6=13,IF(OR(G506=1,I506=1),0,IF(E506=D510,R506,[1]DB!BW506)),[1]DB!BW506)</f>
        <v>6</v>
      </c>
      <c r="BX506" s="25">
        <f>IF(B6=13,IF(OR(G506=1,I506=1),0,IF(E506=D510,U506,[1]DB!BX506)),[1]DB!BX506)</f>
        <v>8</v>
      </c>
      <c r="BY506" s="25">
        <f>IF(B6=13,IF(OR(G506=1,I506=1),0,IF(E506=D510,X506,[1]DB!BY506)),[1]DB!BY506)</f>
        <v>0</v>
      </c>
      <c r="BZ506" s="25">
        <f>IF(B6=13,IF(OR(G506=1,I506=1),0,IF(E506=D510,AD506,[1]DB!BZ506)),[1]DB!BZ506)</f>
        <v>-1</v>
      </c>
      <c r="CA506" s="25">
        <f>(RANK(Y506,Y499:Y510,1)*169)+(RANK(S506,S499:S510,1)*13)+RANK(V506,V499:V510,0)</f>
        <v>535</v>
      </c>
      <c r="CB506" s="25">
        <f>RANK(CA506,CA499:CA510,1)</f>
        <v>3</v>
      </c>
      <c r="CC506" s="25">
        <f>IF(CB506=CB499,AE506,0)+IF(CB506=CB500,AI506,0)+IF(CB506=CB501,AM506,0)+IF(CB506=CB502,AQ506,0)+IF(CB506=CB503,AU506,0)+IF(CB506=CB504,AY506,0)+IF(CB506=CB505,BC506,0)+IF(CB506=CB506,BG506,0)+IF(CB506=CB507,BK506,0)+IF(CB506=CB508,BO506,0)+IF(CB506=CB509,BS506,0)+IF(CB506=CB510,BW506,0)</f>
        <v>0</v>
      </c>
      <c r="CD506" s="25">
        <f>IF(CB506=CB499,AF506,0)+IF(CB506=CB500,AJ506,0)+IF(CB506=CB501,AN506,0)+IF(CB506=CB502,AR506,0)+IF(CB506=CB503,AV506,0)+IF(CB506=CB504,AZ506,0)+IF(CB506=CB505,BD506,0)+IF(CB506=CB506,BH506,0)+IF(CB506=CB507,BL506,0)+IF(CB506=CB508,BP506,0)+IF(CB506=CB509,BT506,0)+IF(CB506=CB510,BX506,0)</f>
        <v>0</v>
      </c>
      <c r="CE506" s="25">
        <f>IF(CB506=CB499,AG506,0)+IF(CB506=CB500,AK506,0)+IF(CB506=CB501,AO506,0)+IF(CB506=CB502,AS506,0)+IF(CB506=CB503,AW506,0)+IF(CB506=CB504,BA506,0)+IF(CB506=CB505,BE506,0)+IF(CB506=CB506,BI506,0)+IF(CB506=CB507,BM506,0)+IF(CB506=CB508,BQ506,0)+IF(CB506=CB509,BU506,0)+IF(CB506=CB510,BY506,0)</f>
        <v>0</v>
      </c>
      <c r="CF506" s="25">
        <f>(RANK(CE506,CE499:CE510,1)*169)+(RANK(CC506,CC499:CC510,1)*13)+RANK(CD506,CD499:CD510,0)</f>
        <v>183</v>
      </c>
      <c r="CG506" s="25">
        <f>CB506+(RANK(CF506,CF499:CF510,1)*0.01)</f>
        <v>3.01</v>
      </c>
      <c r="CH506" s="25">
        <f>IF(COUNTIF(CG499:CG510,CG506)=2,IF(CG506=CG499,1,0)+IF(CG506=CG500,2,0)+IF(CG506=CG501,3,0)+IF(CG506=CG502,4,0)+IF(CG506=CG503,5,0)+IF(CG506=CG504,6,0)+IF(CG506=CG505,7,0)+IF(CG506=CG506,8,0)+IF(CG506=CG507,9,0)+IF(CG506=CG508,10,0)+IF(CG506=CG509,11,0)+IF(CG506=CG510,12,0)-8,0)</f>
        <v>0</v>
      </c>
      <c r="CI506" s="25">
        <f t="shared" si="101"/>
        <v>0</v>
      </c>
      <c r="CJ506" s="25">
        <f t="shared" si="102"/>
        <v>3.01</v>
      </c>
      <c r="CK506" s="25">
        <f>(RANK(CJ506,CJ499:CJ510,1)*17850625)+(RANK(K506,K499:K510,0)*274625)+(RANK(M506,M499:M510,0)*4225)+(RANK(AC506,AC499:AC510,1)*65)+RANK(C506,C499:C510,0)</f>
        <v>53835737</v>
      </c>
      <c r="CL506" s="25">
        <f>RANK(CK506,CK499:CK510,0)</f>
        <v>10</v>
      </c>
    </row>
    <row r="507" spans="1:90" x14ac:dyDescent="0.15">
      <c r="A507" s="25" t="str">
        <f>[1]DB!A507</f>
        <v>Himbo</v>
      </c>
      <c r="B507" s="25" t="str">
        <f>[1]DB!B507</f>
        <v>Himbo (16)</v>
      </c>
      <c r="C507" s="25">
        <f>[1]DB!C507</f>
        <v>19</v>
      </c>
      <c r="D507" s="25">
        <f t="shared" si="98"/>
        <v>9</v>
      </c>
      <c r="E507" s="25">
        <f t="shared" si="103"/>
        <v>10</v>
      </c>
      <c r="F507" s="25">
        <f>[1]DB!G507</f>
        <v>0</v>
      </c>
      <c r="G507" s="25">
        <f>IF(B6=13,DGET(A11:K75,"Dis E",V544:V545),F507)</f>
        <v>0</v>
      </c>
      <c r="H507" s="25">
        <f>[1]DB!I507</f>
        <v>0</v>
      </c>
      <c r="I507" s="25">
        <f>IF(B6=13,DGET(A11:K75,"Udm E",V544:V545),H507)</f>
        <v>0</v>
      </c>
      <c r="J507" s="25">
        <f>[1]DB!K507</f>
        <v>0</v>
      </c>
      <c r="K507" s="25">
        <f>IF(B6=13,DGET(A11:K75,"MR E",V544:V545),J507)</f>
        <v>0</v>
      </c>
      <c r="L507" s="25">
        <f>[1]DB!M507</f>
        <v>0</v>
      </c>
      <c r="M507" s="25">
        <f>IF(B6=13,DGET(A11:K75,"Res E",V544:V545),L507)</f>
        <v>0</v>
      </c>
      <c r="N507" s="25">
        <f>[1]DB!O507</f>
        <v>9</v>
      </c>
      <c r="O507" s="25">
        <f>IF(B6=13,IF(AND(G507=0,I507=0),N507+1,0),N507)</f>
        <v>10</v>
      </c>
      <c r="P507" s="25">
        <f>[1]DB!S507</f>
        <v>62</v>
      </c>
      <c r="Q507" s="25">
        <f>IF(A507="",0,DGET(A11:AF75,"Total",V544:V545))</f>
        <v>5</v>
      </c>
      <c r="R507" s="25">
        <f>IF(A507="",0,DGET(A11:AF75,"ES N",V544:V545))</f>
        <v>5</v>
      </c>
      <c r="S507" s="25">
        <f>IF(B6=13,IF(OR(G507=1,I507=1),0,P507+R507),P507)</f>
        <v>67</v>
      </c>
      <c r="T507" s="25">
        <f>[1]DB!V507</f>
        <v>62</v>
      </c>
      <c r="U507" s="25">
        <f>IF(A507="",0,DGET(A498:Q510,"Total N",V546:V547))</f>
        <v>6</v>
      </c>
      <c r="V507" s="25">
        <f>IF(B6=13,IF(OR(G507=1,I507=1),0,T507+U507),T507)</f>
        <v>68</v>
      </c>
      <c r="W507" s="25">
        <f>[1]DB!Y507</f>
        <v>15</v>
      </c>
      <c r="X507" s="25">
        <f t="shared" si="99"/>
        <v>0</v>
      </c>
      <c r="Y507" s="25">
        <f>IF(B6=13,IF(OR(G507=1,I507=1),0,W507+X507),W507)</f>
        <v>15</v>
      </c>
      <c r="Z507" s="25">
        <f>[1]DB!AC507</f>
        <v>12</v>
      </c>
      <c r="AA507" s="25">
        <f>IF(A507="",0,DGET(A11:AF75,"BU Pl.",V544:V545))</f>
        <v>32</v>
      </c>
      <c r="AB507" s="25">
        <f t="shared" si="100"/>
        <v>2092</v>
      </c>
      <c r="AC507" s="25">
        <f>IF(B6=13,RANK(AB507,AB499:AB510,1),Z507)</f>
        <v>6</v>
      </c>
      <c r="AD507" s="25">
        <f>IF(B6=13,IF(AA507&gt;DGET(A498:AC510,"BU N",V546:V547),1,IF(AA507=DGET(A498:AC510,"BU N",V546:V547),0,-1)),0)</f>
        <v>-1</v>
      </c>
      <c r="AE507" s="25">
        <f>IF(B6=13,IF(OR(G507=1,I507=1),0,IF(E507=D499,R507,[1]DB!AE507)),[1]DB!AE507)</f>
        <v>8</v>
      </c>
      <c r="AF507" s="25">
        <f>IF(B6=13,IF(OR(G507=1,I507=1),0,IF(E507=D499,U507,[1]DB!AF507)),[1]DB!AF507)</f>
        <v>6</v>
      </c>
      <c r="AG507" s="25">
        <f>IF(B6=13,IF(OR(G507=1,I507=1),0,IF(E507=D499,X507,[1]DB!AG507)),[1]DB!AG507)</f>
        <v>3</v>
      </c>
      <c r="AH507" s="25">
        <f>IF(B6=13,IF(OR(G507=1,I507=1),0,IF(E507=D499,AD507,[1]DB!AH507)),[1]DB!AH507)</f>
        <v>1</v>
      </c>
      <c r="AI507" s="25">
        <f>IF(B6=13,IF(OR(G507=1,I507=1),0,IF(E507=D500,R507,[1]DB!AI507)),[1]DB!AI507)</f>
        <v>9</v>
      </c>
      <c r="AJ507" s="25">
        <f>IF(B6=13,IF(OR(G507=1,I507=1),0,IF(E507=D500,U507,[1]DB!AJ507)),[1]DB!AJ507)</f>
        <v>8</v>
      </c>
      <c r="AK507" s="25">
        <f>IF(B6=13,IF(OR(G507=1,I507=1),0,IF(E507=D500,X507,[1]DB!AK507)),[1]DB!AK507)</f>
        <v>3</v>
      </c>
      <c r="AL507" s="25">
        <f>IF(B6=13,IF(OR(G507=1,I507=1),0,IF(E507=D500,AD507,[1]DB!AL507)),[1]DB!AL507)</f>
        <v>1</v>
      </c>
      <c r="AM507" s="25">
        <f>IF(B6=13,IF(OR(G507=1,I507=1),0,IF(E507=D501,R507,[1]DB!AM507)),[1]DB!AM507)</f>
        <v>7</v>
      </c>
      <c r="AN507" s="25">
        <f>IF(B6=13,IF(OR(G507=1,I507=1),0,IF(E507=D501,U507,[1]DB!AN507)),[1]DB!AN507)</f>
        <v>6</v>
      </c>
      <c r="AO507" s="25">
        <f>IF(B6=13,IF(OR(G507=1,I507=1),0,IF(E507=D501,X507,[1]DB!AO507)),[1]DB!AO507)</f>
        <v>3</v>
      </c>
      <c r="AP507" s="25">
        <f>IF(B6=13,IF(OR(G507=1,I507=1),0,IF(E507=D501,AD507,[1]DB!AP507)),[1]DB!AP507)</f>
        <v>1</v>
      </c>
      <c r="AQ507" s="25">
        <f>IF(B6=13,IF(OR(G507=1,I507=1),0,IF(E507=D502,R507,[1]DB!AQ507)),[1]DB!AQ507)</f>
        <v>7</v>
      </c>
      <c r="AR507" s="25">
        <f>IF(B6=13,IF(OR(G507=1,I507=1),0,IF(E507=D502,U507,[1]DB!AR507)),[1]DB!AR507)</f>
        <v>8</v>
      </c>
      <c r="AS507" s="25">
        <f>IF(B6=13,IF(OR(G507=1,I507=1),0,IF(E507=D502,X507,[1]DB!AS507)),[1]DB!AS507)</f>
        <v>0</v>
      </c>
      <c r="AT507" s="25">
        <f>IF(B6=13,IF(OR(G507=1,I507=1),0,IF(E507=D502,AD507,[1]DB!AT507)),[1]DB!AT507)</f>
        <v>-1</v>
      </c>
      <c r="AU507" s="25">
        <f>IF(B6=13,IF(OR(G507=1,I507=1),0,IF(E507=D503,R507,[1]DB!AU507)),[1]DB!AU507)</f>
        <v>8</v>
      </c>
      <c r="AV507" s="25">
        <f>IF(B6=13,IF(OR(G507=1,I507=1),0,IF(E507=D503,U507,[1]DB!AV507)),[1]DB!AV507)</f>
        <v>6</v>
      </c>
      <c r="AW507" s="25">
        <f>IF(B6=13,IF(OR(G507=1,I507=1),0,IF(E507=D503,X507,[1]DB!AW507)),[1]DB!AW507)</f>
        <v>3</v>
      </c>
      <c r="AX507" s="25">
        <f>IF(B6=13,IF(OR(G507=1,I507=1),0,IF(E507=D503,AD507,[1]DB!AX507)),[1]DB!AX507)</f>
        <v>1</v>
      </c>
      <c r="AY507" s="25">
        <f>IF(B6=13,IF(OR(G507=1,I507=1),0,IF(E507=D504,R507,[1]DB!AY507)),[1]DB!AY507)</f>
        <v>3</v>
      </c>
      <c r="AZ507" s="25">
        <f>IF(B6=13,IF(OR(G507=1,I507=1),0,IF(E507=D504,U507,[1]DB!AZ507)),[1]DB!AZ507)</f>
        <v>6</v>
      </c>
      <c r="BA507" s="25">
        <f>IF(B6=13,IF(OR(G507=1,I507=1),0,IF(E507=D504,X507,[1]DB!BA507)),[1]DB!BA507)</f>
        <v>0</v>
      </c>
      <c r="BB507" s="25">
        <f>IF(B6=13,IF(OR(G507=1,I507=1),0,IF(E507=D504,AD507,[1]DB!BB507)),[1]DB!BB507)</f>
        <v>-1</v>
      </c>
      <c r="BC507" s="25">
        <f>IF(B6=13,IF(OR(G507=1,I507=1),0,IF(E507=D505,R507,[1]DB!BC507)),[1]DB!BC507)</f>
        <v>8</v>
      </c>
      <c r="BD507" s="25">
        <f>IF(B6=13,IF(OR(G507=1,I507=1),0,IF(E507=D505,U507,[1]DB!BD507)),[1]DB!BD507)</f>
        <v>7</v>
      </c>
      <c r="BE507" s="25">
        <f>IF(B6=13,IF(OR(G507=1,I507=1),0,IF(E507=D505,X507,[1]DB!BE507)),[1]DB!BE507)</f>
        <v>3</v>
      </c>
      <c r="BF507" s="25">
        <f>IF(B6=13,IF(OR(G507=1,I507=1),0,IF(E507=D505,AD507,[1]DB!BF507)),[1]DB!BF507)</f>
        <v>1</v>
      </c>
      <c r="BG507" s="25">
        <f>IF(B6=13,IF(OR(G507=1,I507=1),0,IF(E507=D506,R507,[1]DB!BG507)),[1]DB!BG507)</f>
        <v>7</v>
      </c>
      <c r="BH507" s="25">
        <f>IF(B6=13,IF(OR(G507=1,I507=1),0,IF(E507=D506,U507,[1]DB!BH507)),[1]DB!BH507)</f>
        <v>9</v>
      </c>
      <c r="BI507" s="25">
        <f>IF(B6=13,IF(OR(G507=1,I507=1),0,IF(E507=D506,X507,[1]DB!BI507)),[1]DB!BI507)</f>
        <v>0</v>
      </c>
      <c r="BJ507" s="25">
        <f>IF(B6=13,IF(OR(G507=1,I507=1),0,IF(E507=D506,AD507,[1]DB!BJ507)),[1]DB!BJ507)</f>
        <v>-1</v>
      </c>
      <c r="BK507" s="25">
        <f>IF(B6=13,IF(OR(G507=1,I507=1),0,IF(E507=D507,R507,[1]DB!BK507)),[1]DB!BK507)</f>
        <v>0</v>
      </c>
      <c r="BL507" s="25">
        <f>IF(B6=13,IF(OR(G507=1,I507=1),0,IF(E507=D507,U507,[1]DB!BL507)),[1]DB!BL507)</f>
        <v>0</v>
      </c>
      <c r="BM507" s="25">
        <f>IF(B6=13,IF(OR(G507=1,I507=1),0,IF(E507=D507,X507,[1]DB!BM507)),[1]DB!BM507)</f>
        <v>0</v>
      </c>
      <c r="BN507" s="25">
        <f>IF(B6=13,IF(OR(G507=1,I507=1),0,IF(E507=D507,AD507,[1]DB!BN507)),[1]DB!BN507)</f>
        <v>0</v>
      </c>
      <c r="BO507" s="25">
        <f>IF(B6=13,IF(OR(G507=1,I507=1),0,IF(E507=D508,R507,[1]DB!BO507)),[1]DB!BO507)</f>
        <v>5</v>
      </c>
      <c r="BP507" s="25">
        <f>IF(B6=13,IF(OR(G507=1,I507=1),0,IF(E507=D508,U507,[1]DB!BP507)),[1]DB!BP507)</f>
        <v>6</v>
      </c>
      <c r="BQ507" s="25">
        <f>IF(B6=13,IF(OR(G507=1,I507=1),0,IF(E507=D508,X507,[1]DB!BQ507)),[1]DB!BQ507)</f>
        <v>0</v>
      </c>
      <c r="BR507" s="25">
        <f>IF(B6=13,IF(OR(G507=1,I507=1),0,IF(E507=D508,AD507,[1]DB!BR507)),[1]DB!BR507)</f>
        <v>-1</v>
      </c>
      <c r="BS507" s="25">
        <f>IF(B6=13,IF(OR(G507=1,I507=1),0,IF(E507=D509,R507,[1]DB!BS507)),[1]DB!BS507)</f>
        <v>5</v>
      </c>
      <c r="BT507" s="25">
        <f>IF(B6=13,IF(OR(G507=1,I507=1),0,IF(E507=D509,U507,[1]DB!BT507)),[1]DB!BT507)</f>
        <v>6</v>
      </c>
      <c r="BU507" s="25">
        <f>IF(B6=13,IF(OR(G507=1,I507=1),0,IF(E507=D509,X507,[1]DB!BU507)),[1]DB!BU507)</f>
        <v>0</v>
      </c>
      <c r="BV507" s="25">
        <f>IF(B6=13,IF(OR(G507=1,I507=1),0,IF(E507=D509,AD507,[1]DB!BV507)),[1]DB!BV507)</f>
        <v>-1</v>
      </c>
      <c r="BW507" s="25">
        <f>IF(B6=13,IF(OR(G507=1,I507=1),0,IF(E507=D510,R507,[1]DB!BW507)),[1]DB!BW507)</f>
        <v>0</v>
      </c>
      <c r="BX507" s="25">
        <f>IF(B6=13,IF(OR(G507=1,I507=1),0,IF(E507=D510,U507,[1]DB!BX507)),[1]DB!BX507)</f>
        <v>0</v>
      </c>
      <c r="BY507" s="25">
        <f>IF(B6=13,IF(OR(G507=1,I507=1),0,IF(E507=D510,X507,[1]DB!BY507)),[1]DB!BY507)</f>
        <v>0</v>
      </c>
      <c r="BZ507" s="25">
        <f>IF(B6=13,IF(OR(G507=1,I507=1),0,IF(E507=D510,AD507,[1]DB!BZ507)),[1]DB!BZ507)</f>
        <v>0</v>
      </c>
      <c r="CA507" s="25">
        <f>(RANK(Y507,Y499:Y510,1)*169)+(RANK(S507,S499:S510,1)*13)+RANK(V507,V499:V510,0)</f>
        <v>1603</v>
      </c>
      <c r="CB507" s="25">
        <f>RANK(CA507,CA499:CA510,1)</f>
        <v>9</v>
      </c>
      <c r="CC507" s="25">
        <f>IF(CB507=CB499,AE507,0)+IF(CB507=CB500,AI507,0)+IF(CB507=CB501,AM507,0)+IF(CB507=CB502,AQ507,0)+IF(CB507=CB503,AU507,0)+IF(CB507=CB504,AY507,0)+IF(CB507=CB505,BC507,0)+IF(CB507=CB506,BG507,0)+IF(CB507=CB507,BK507,0)+IF(CB507=CB508,BO507,0)+IF(CB507=CB509,BS507,0)+IF(CB507=CB510,BW507,0)</f>
        <v>0</v>
      </c>
      <c r="CD507" s="25">
        <f>IF(CB507=CB499,AF507,0)+IF(CB507=CB500,AJ507,0)+IF(CB507=CB501,AN507,0)+IF(CB507=CB502,AR507,0)+IF(CB507=CB503,AV507,0)+IF(CB507=CB504,AZ507,0)+IF(CB507=CB505,BD507,0)+IF(CB507=CB506,BH507,0)+IF(CB507=CB507,BL507,0)+IF(CB507=CB508,BP507,0)+IF(CB507=CB509,BT507,0)+IF(CB507=CB510,BX507,0)</f>
        <v>0</v>
      </c>
      <c r="CE507" s="25">
        <f>IF(CB507=CB499,AG507,0)+IF(CB507=CB500,AK507,0)+IF(CB507=CB501,AO507,0)+IF(CB507=CB502,AS507,0)+IF(CB507=CB503,AW507,0)+IF(CB507=CB504,BA507,0)+IF(CB507=CB505,BE507,0)+IF(CB507=CB506,BI507,0)+IF(CB507=CB507,BM507,0)+IF(CB507=CB508,BQ507,0)+IF(CB507=CB509,BU507,0)+IF(CB507=CB510,BY507,0)</f>
        <v>0</v>
      </c>
      <c r="CF507" s="25">
        <f>(RANK(CE507,CE499:CE510,1)*169)+(RANK(CC507,CC499:CC510,1)*13)+RANK(CD507,CD499:CD510,0)</f>
        <v>183</v>
      </c>
      <c r="CG507" s="25">
        <f>CB507+(RANK(CF507,CF499:CF510,1)*0.01)</f>
        <v>9.01</v>
      </c>
      <c r="CH507" s="25">
        <f>IF(COUNTIF(CG499:CG510,CG507)=2,IF(CG507=CG499,1,0)+IF(CG507=CG500,2,0)+IF(CG507=CG501,3,0)+IF(CG507=CG502,4,0)+IF(CG507=CG503,5,0)+IF(CG507=CG504,6,0)+IF(CG507=CG505,7,0)+IF(CG507=CG506,8,0)+IF(CG507=CG507,9,0)+IF(CG507=CG508,10,0)+IF(CG507=CG509,11,0)+IF(CG507=CG510,12,0)-9,0)</f>
        <v>0</v>
      </c>
      <c r="CI507" s="25">
        <f t="shared" si="101"/>
        <v>0</v>
      </c>
      <c r="CJ507" s="25">
        <f t="shared" si="102"/>
        <v>9.01</v>
      </c>
      <c r="CK507" s="25">
        <f>(RANK(CJ507,CJ499:CJ510,1)*17850625)+(RANK(K507,K499:K510,0)*274625)+(RANK(M507,M499:M510,0)*4225)+(RANK(AC507,AC499:AC510,1)*65)+RANK(C507,C499:C510,0)</f>
        <v>160939096</v>
      </c>
      <c r="CL507" s="25">
        <f>RANK(CK507,CK499:CK510,0)</f>
        <v>4</v>
      </c>
    </row>
    <row r="508" spans="1:90" x14ac:dyDescent="0.15">
      <c r="A508" s="25" t="str">
        <f>[1]DB!A508</f>
        <v>Select</v>
      </c>
      <c r="B508" s="25" t="str">
        <f>[1]DB!B508</f>
        <v>Select (16)</v>
      </c>
      <c r="C508" s="25">
        <f>[1]DB!C508</f>
        <v>44</v>
      </c>
      <c r="D508" s="25">
        <f t="shared" si="98"/>
        <v>6</v>
      </c>
      <c r="E508" s="25">
        <f t="shared" si="103"/>
        <v>5</v>
      </c>
      <c r="F508" s="25">
        <f>[1]DB!G508</f>
        <v>0</v>
      </c>
      <c r="G508" s="25">
        <f>IF(B6=13,DGET(A11:K75,"Dis E",W544:W545),F508)</f>
        <v>0</v>
      </c>
      <c r="H508" s="25">
        <f>[1]DB!I508</f>
        <v>0</v>
      </c>
      <c r="I508" s="25">
        <f>IF(B6=13,DGET(A11:K75,"Udm E",W544:W545),H508)</f>
        <v>0</v>
      </c>
      <c r="J508" s="25">
        <f>[1]DB!K508</f>
        <v>0</v>
      </c>
      <c r="K508" s="25">
        <f>IF(B6=13,DGET(A11:K75,"MR E",W544:W545),J508)</f>
        <v>0</v>
      </c>
      <c r="L508" s="25">
        <f>[1]DB!M508</f>
        <v>0</v>
      </c>
      <c r="M508" s="25">
        <f>IF(B6=13,DGET(A11:K75,"Res E",W544:W545),L508)</f>
        <v>0</v>
      </c>
      <c r="N508" s="25">
        <f>[1]DB!O508</f>
        <v>9</v>
      </c>
      <c r="O508" s="25">
        <f>IF(B6=13,IF(AND(G508=0,I508=0),N508+1,0),N508)</f>
        <v>10</v>
      </c>
      <c r="P508" s="25">
        <f>[1]DB!S508</f>
        <v>62</v>
      </c>
      <c r="Q508" s="25">
        <f>IF(A508="",0,DGET(A11:AF75,"Total",W544:W545))</f>
        <v>6</v>
      </c>
      <c r="R508" s="25">
        <f>IF(A508="",0,DGET(A11:AF75,"ES N",W544:W545))</f>
        <v>6</v>
      </c>
      <c r="S508" s="25">
        <f>IF(B6=13,IF(OR(G508=1,I508=1),0,P508+R508),P508)</f>
        <v>68</v>
      </c>
      <c r="T508" s="25">
        <f>[1]DB!V508</f>
        <v>61</v>
      </c>
      <c r="U508" s="25">
        <f>IF(A508="",0,DGET(A498:Q510,"Total N",W546:W547))</f>
        <v>4</v>
      </c>
      <c r="V508" s="25">
        <f>IF(B6=13,IF(OR(G508=1,I508=1),0,T508+U508),T508)</f>
        <v>65</v>
      </c>
      <c r="W508" s="25">
        <f>[1]DB!Y508</f>
        <v>13</v>
      </c>
      <c r="X508" s="25">
        <f t="shared" si="99"/>
        <v>3</v>
      </c>
      <c r="Y508" s="25">
        <f>IF(B6=13,IF(OR(G508=1,I508=1),0,W508+X508),W508)</f>
        <v>16</v>
      </c>
      <c r="Z508" s="25">
        <f>[1]DB!AC508</f>
        <v>10</v>
      </c>
      <c r="AA508" s="25">
        <f>IF(A508="",0,DGET(A11:AF75,"BU Pl.",W544:W545))</f>
        <v>50</v>
      </c>
      <c r="AB508" s="25">
        <f t="shared" si="100"/>
        <v>3260</v>
      </c>
      <c r="AC508" s="25">
        <f>IF(B6=13,RANK(AB508,AB499:AB510,1),Z508)</f>
        <v>7</v>
      </c>
      <c r="AD508" s="25">
        <f>IF(B6=13,IF(AA508&gt;DGET(A498:AC510,"BU N",W546:W547),1,IF(AA508=DGET(A498:AC510,"BU N",W546:W547),0,-1)),0)</f>
        <v>1</v>
      </c>
      <c r="AE508" s="25">
        <f>IF(B6=13,IF(OR(G508=1,I508=1),0,IF(E508=D499,R508,[1]DB!AE508)),[1]DB!AE508)</f>
        <v>8</v>
      </c>
      <c r="AF508" s="25">
        <f>IF(B6=13,IF(OR(G508=1,I508=1),0,IF(E508=D499,U508,[1]DB!AF508)),[1]DB!AF508)</f>
        <v>8</v>
      </c>
      <c r="AG508" s="25">
        <f>IF(B6=13,IF(OR(G508=1,I508=1),0,IF(E508=D499,X508,[1]DB!AG508)),[1]DB!AG508)</f>
        <v>1</v>
      </c>
      <c r="AH508" s="25">
        <f>IF(B6=13,IF(OR(G508=1,I508=1),0,IF(E508=D499,AD508,[1]DB!AH508)),[1]DB!AH508)</f>
        <v>0</v>
      </c>
      <c r="AI508" s="25">
        <f>IF(B6=13,IF(OR(G508=1,I508=1),0,IF(E508=D500,R508,[1]DB!AI508)),[1]DB!AI508)</f>
        <v>8</v>
      </c>
      <c r="AJ508" s="25">
        <f>IF(B6=13,IF(OR(G508=1,I508=1),0,IF(E508=D500,U508,[1]DB!AJ508)),[1]DB!AJ508)</f>
        <v>8</v>
      </c>
      <c r="AK508" s="25">
        <f>IF(B6=13,IF(OR(G508=1,I508=1),0,IF(E508=D500,X508,[1]DB!AK508)),[1]DB!AK508)</f>
        <v>1</v>
      </c>
      <c r="AL508" s="25">
        <f>IF(B6=13,IF(OR(G508=1,I508=1),0,IF(E508=D500,AD508,[1]DB!AL508)),[1]DB!AL508)</f>
        <v>0</v>
      </c>
      <c r="AM508" s="25">
        <f>IF(B6=13,IF(OR(G508=1,I508=1),0,IF(E508=D501,R508,[1]DB!AM508)),[1]DB!AM508)</f>
        <v>9</v>
      </c>
      <c r="AN508" s="25">
        <f>IF(B6=13,IF(OR(G508=1,I508=1),0,IF(E508=D501,U508,[1]DB!AN508)),[1]DB!AN508)</f>
        <v>9</v>
      </c>
      <c r="AO508" s="25">
        <f>IF(B6=13,IF(OR(G508=1,I508=1),0,IF(E508=D501,X508,[1]DB!AO508)),[1]DB!AO508)</f>
        <v>1</v>
      </c>
      <c r="AP508" s="25">
        <f>IF(B6=13,IF(OR(G508=1,I508=1),0,IF(E508=D501,AD508,[1]DB!AP508)),[1]DB!AP508)</f>
        <v>0</v>
      </c>
      <c r="AQ508" s="25">
        <f>IF(B6=13,IF(OR(G508=1,I508=1),0,IF(E508=D502,R508,[1]DB!AQ508)),[1]DB!AQ508)</f>
        <v>6</v>
      </c>
      <c r="AR508" s="25">
        <f>IF(B6=13,IF(OR(G508=1,I508=1),0,IF(E508=D502,U508,[1]DB!AR508)),[1]DB!AR508)</f>
        <v>7</v>
      </c>
      <c r="AS508" s="25">
        <f>IF(B6=13,IF(OR(G508=1,I508=1),0,IF(E508=D502,X508,[1]DB!AS508)),[1]DB!AS508)</f>
        <v>0</v>
      </c>
      <c r="AT508" s="25">
        <f>IF(B6=13,IF(OR(G508=1,I508=1),0,IF(E508=D502,AD508,[1]DB!AT508)),[1]DB!AT508)</f>
        <v>-1</v>
      </c>
      <c r="AU508" s="25">
        <f>IF(B6=13,IF(OR(G508=1,I508=1),0,IF(E508=D503,R508,[1]DB!AU508)),[1]DB!AU508)</f>
        <v>6</v>
      </c>
      <c r="AV508" s="25">
        <f>IF(B6=13,IF(OR(G508=1,I508=1),0,IF(E508=D503,U508,[1]DB!AV508)),[1]DB!AV508)</f>
        <v>4</v>
      </c>
      <c r="AW508" s="25">
        <f>IF(B6=13,IF(OR(G508=1,I508=1),0,IF(E508=D503,X508,[1]DB!AW508)),[1]DB!AW508)</f>
        <v>3</v>
      </c>
      <c r="AX508" s="25">
        <f>IF(B6=13,IF(OR(G508=1,I508=1),0,IF(E508=D503,AD508,[1]DB!AX508)),[1]DB!AX508)</f>
        <v>1</v>
      </c>
      <c r="AY508" s="25">
        <f>IF(B6=13,IF(OR(G508=1,I508=1),0,IF(E508=D504,R508,[1]DB!AY508)),[1]DB!AY508)</f>
        <v>7</v>
      </c>
      <c r="AZ508" s="25">
        <f>IF(B6=13,IF(OR(G508=1,I508=1),0,IF(E508=D504,U508,[1]DB!AZ508)),[1]DB!AZ508)</f>
        <v>6</v>
      </c>
      <c r="BA508" s="25">
        <f>IF(B6=13,IF(OR(G508=1,I508=1),0,IF(E508=D504,X508,[1]DB!BA508)),[1]DB!BA508)</f>
        <v>3</v>
      </c>
      <c r="BB508" s="25">
        <f>IF(B6=13,IF(OR(G508=1,I508=1),0,IF(E508=D504,AD508,[1]DB!BB508)),[1]DB!BB508)</f>
        <v>1</v>
      </c>
      <c r="BC508" s="25">
        <f>IF(B6=13,IF(OR(G508=1,I508=1),0,IF(E508=D505,R508,[1]DB!BC508)),[1]DB!BC508)</f>
        <v>0</v>
      </c>
      <c r="BD508" s="25">
        <f>IF(B6=13,IF(OR(G508=1,I508=1),0,IF(E508=D505,U508,[1]DB!BD508)),[1]DB!BD508)</f>
        <v>0</v>
      </c>
      <c r="BE508" s="25">
        <f>IF(B6=13,IF(OR(G508=1,I508=1),0,IF(E508=D505,X508,[1]DB!BE508)),[1]DB!BE508)</f>
        <v>0</v>
      </c>
      <c r="BF508" s="25">
        <f>IF(B6=13,IF(OR(G508=1,I508=1),0,IF(E508=D505,AD508,[1]DB!BF508)),[1]DB!BF508)</f>
        <v>0</v>
      </c>
      <c r="BG508" s="25">
        <f>IF(B6=13,IF(OR(G508=1,I508=1),0,IF(E508=D506,R508,[1]DB!BG508)),[1]DB!BG508)</f>
        <v>6</v>
      </c>
      <c r="BH508" s="25">
        <f>IF(B6=13,IF(OR(G508=1,I508=1),0,IF(E508=D506,U508,[1]DB!BH508)),[1]DB!BH508)</f>
        <v>5</v>
      </c>
      <c r="BI508" s="25">
        <f>IF(B6=13,IF(OR(G508=1,I508=1),0,IF(E508=D506,X508,[1]DB!BI508)),[1]DB!BI508)</f>
        <v>3</v>
      </c>
      <c r="BJ508" s="25">
        <f>IF(B6=13,IF(OR(G508=1,I508=1),0,IF(E508=D506,AD508,[1]DB!BJ508)),[1]DB!BJ508)</f>
        <v>1</v>
      </c>
      <c r="BK508" s="25">
        <f>IF(B6=13,IF(OR(G508=1,I508=1),0,IF(E508=D507,R508,[1]DB!BK508)),[1]DB!BK508)</f>
        <v>6</v>
      </c>
      <c r="BL508" s="25">
        <f>IF(B6=13,IF(OR(G508=1,I508=1),0,IF(E508=D507,U508,[1]DB!BL508)),[1]DB!BL508)</f>
        <v>5</v>
      </c>
      <c r="BM508" s="25">
        <f>IF(B6=13,IF(OR(G508=1,I508=1),0,IF(E508=D507,X508,[1]DB!BM508)),[1]DB!BM508)</f>
        <v>3</v>
      </c>
      <c r="BN508" s="25">
        <f>IF(B6=13,IF(OR(G508=1,I508=1),0,IF(E508=D507,AD508,[1]DB!BN508)),[1]DB!BN508)</f>
        <v>1</v>
      </c>
      <c r="BO508" s="25">
        <f>IF(B6=13,IF(OR(G508=1,I508=1),0,IF(E508=D508,R508,[1]DB!BO508)),[1]DB!BO508)</f>
        <v>0</v>
      </c>
      <c r="BP508" s="25">
        <f>IF(B6=13,IF(OR(G508=1,I508=1),0,IF(E508=D508,U508,[1]DB!BP508)),[1]DB!BP508)</f>
        <v>0</v>
      </c>
      <c r="BQ508" s="25">
        <f>IF(B6=13,IF(OR(G508=1,I508=1),0,IF(E508=D508,X508,[1]DB!BQ508)),[1]DB!BQ508)</f>
        <v>0</v>
      </c>
      <c r="BR508" s="25">
        <f>IF(B6=13,IF(OR(G508=1,I508=1),0,IF(E508=D508,AD508,[1]DB!BR508)),[1]DB!BR508)</f>
        <v>0</v>
      </c>
      <c r="BS508" s="25">
        <f>IF(B6=13,IF(OR(G508=1,I508=1),0,IF(E508=D509,R508,[1]DB!BS508)),[1]DB!BS508)</f>
        <v>6</v>
      </c>
      <c r="BT508" s="25">
        <f>IF(B6=13,IF(OR(G508=1,I508=1),0,IF(E508=D509,U508,[1]DB!BT508)),[1]DB!BT508)</f>
        <v>7</v>
      </c>
      <c r="BU508" s="25">
        <f>IF(B6=13,IF(OR(G508=1,I508=1),0,IF(E508=D509,X508,[1]DB!BU508)),[1]DB!BU508)</f>
        <v>0</v>
      </c>
      <c r="BV508" s="25">
        <f>IF(B6=13,IF(OR(G508=1,I508=1),0,IF(E508=D509,AD508,[1]DB!BV508)),[1]DB!BV508)</f>
        <v>-1</v>
      </c>
      <c r="BW508" s="25">
        <f>IF(B6=13,IF(OR(G508=1,I508=1),0,IF(E508=D510,R508,[1]DB!BW508)),[1]DB!BW508)</f>
        <v>6</v>
      </c>
      <c r="BX508" s="25">
        <f>IF(B6=13,IF(OR(G508=1,I508=1),0,IF(E508=D510,U508,[1]DB!BX508)),[1]DB!BX508)</f>
        <v>6</v>
      </c>
      <c r="BY508" s="25">
        <f>IF(B6=13,IF(OR(G508=1,I508=1),0,IF(E508=D510,X508,[1]DB!BY508)),[1]DB!BY508)</f>
        <v>1</v>
      </c>
      <c r="BZ508" s="25">
        <f>IF(B6=13,IF(OR(G508=1,I508=1),0,IF(E508=D510,AD508,[1]DB!BZ508)),[1]DB!BZ508)</f>
        <v>1</v>
      </c>
      <c r="CA508" s="25">
        <f>(RANK(Y508,Y499:Y510,1)*169)+(RANK(S508,S499:S510,1)*13)+RANK(V508,V499:V510,0)</f>
        <v>1792</v>
      </c>
      <c r="CB508" s="25">
        <f>RANK(CA508,CA499:CA510,1)</f>
        <v>10</v>
      </c>
      <c r="CC508" s="25">
        <f>IF(CB508=CB499,AE508,0)+IF(CB508=CB500,AI508,0)+IF(CB508=CB501,AM508,0)+IF(CB508=CB502,AQ508,0)+IF(CB508=CB503,AU508,0)+IF(CB508=CB504,AY508,0)+IF(CB508=CB505,BC508,0)+IF(CB508=CB506,BG508,0)+IF(CB508=CB507,BK508,0)+IF(CB508=CB508,BO508,0)+IF(CB508=CB509,BS508,0)+IF(CB508=CB510,BW508,0)</f>
        <v>0</v>
      </c>
      <c r="CD508" s="25">
        <f>IF(CB508=CB499,AF508,0)+IF(CB508=CB500,AJ508,0)+IF(CB508=CB501,AN508,0)+IF(CB508=CB502,AR508,0)+IF(CB508=CB503,AV508,0)+IF(CB508=CB504,AZ508,0)+IF(CB508=CB505,BD508,0)+IF(CB508=CB506,BH508,0)+IF(CB508=CB507,BL508,0)+IF(CB508=CB508,BP508,0)+IF(CB508=CB509,BT508,0)+IF(CB508=CB510,BX508,0)</f>
        <v>0</v>
      </c>
      <c r="CE508" s="25">
        <f>IF(CB508=CB499,AG508,0)+IF(CB508=CB500,AK508,0)+IF(CB508=CB501,AO508,0)+IF(CB508=CB502,AS508,0)+IF(CB508=CB503,AW508,0)+IF(CB508=CB504,BA508,0)+IF(CB508=CB505,BE508,0)+IF(CB508=CB506,BI508,0)+IF(CB508=CB507,BM508,0)+IF(CB508=CB508,BQ508,0)+IF(CB508=CB509,BU508,0)+IF(CB508=CB510,BY508,0)</f>
        <v>0</v>
      </c>
      <c r="CF508" s="25">
        <f>(RANK(CE508,CE499:CE510,1)*169)+(RANK(CC508,CC499:CC510,1)*13)+RANK(CD508,CD499:CD510,0)</f>
        <v>183</v>
      </c>
      <c r="CG508" s="25">
        <f>CB508+(RANK(CF508,CF499:CF510,1)*0.01)</f>
        <v>10.01</v>
      </c>
      <c r="CH508" s="25">
        <f>IF(COUNTIF(CG499:CG510,CG508)=2,IF(CG508=CG499,1,0)+IF(CG508=CG500,2,0)+IF(CG508=CG501,3,0)+IF(CG508=CG502,4,0)+IF(CG508=CG503,5,0)+IF(CG508=CG504,6,0)+IF(CG508=CG505,7,0)+IF(CG508=CG506,8,0)+IF(CG508=CG507,9,0)+IF(CG508=CG508,10,0)+IF(CG508=CG509,11,0)+IF(CG508=CG510,12,0)-10,0)</f>
        <v>0</v>
      </c>
      <c r="CI508" s="25">
        <f t="shared" si="101"/>
        <v>0</v>
      </c>
      <c r="CJ508" s="25">
        <f t="shared" si="102"/>
        <v>10.01</v>
      </c>
      <c r="CK508" s="25">
        <f>(RANK(CJ508,CJ499:CJ510,1)*17850625)+(RANK(K508,K499:K510,0)*274625)+(RANK(M508,M499:M510,0)*4225)+(RANK(AC508,AC499:AC510,1)*65)+RANK(C508,C499:C510,0)</f>
        <v>178789782</v>
      </c>
      <c r="CL508" s="25">
        <f>RANK(CK508,CK499:CK510,0)</f>
        <v>3</v>
      </c>
    </row>
    <row r="509" spans="1:90" x14ac:dyDescent="0.15">
      <c r="A509" s="25" t="str">
        <f>[1]DB!A509</f>
        <v>Benbo</v>
      </c>
      <c r="B509" s="25" t="str">
        <f>[1]DB!B509</f>
        <v>Benbo (16)</v>
      </c>
      <c r="C509" s="25">
        <f>[1]DB!C509</f>
        <v>5</v>
      </c>
      <c r="D509" s="25">
        <f t="shared" si="98"/>
        <v>10</v>
      </c>
      <c r="E509" s="25">
        <f t="shared" si="103"/>
        <v>9</v>
      </c>
      <c r="F509" s="25">
        <f>[1]DB!G509</f>
        <v>0</v>
      </c>
      <c r="G509" s="25">
        <f>IF(B6=13,DGET(A11:K75,"Dis E",X544:X545),F509)</f>
        <v>0</v>
      </c>
      <c r="H509" s="25">
        <f>[1]DB!I509</f>
        <v>0</v>
      </c>
      <c r="I509" s="25">
        <f>IF(B6=13,DGET(A11:K75,"Udm E",X544:X545),H509)</f>
        <v>0</v>
      </c>
      <c r="J509" s="25">
        <f>[1]DB!K509</f>
        <v>0</v>
      </c>
      <c r="K509" s="25">
        <f>IF(B6=13,DGET(A11:K75,"MR E",X544:X545),J509)</f>
        <v>0</v>
      </c>
      <c r="L509" s="25">
        <f>[1]DB!M509</f>
        <v>1</v>
      </c>
      <c r="M509" s="25">
        <f>IF(B6=13,DGET(A11:K75,"Res E",X544:X545),L509)</f>
        <v>1</v>
      </c>
      <c r="N509" s="25">
        <f>[1]DB!O509</f>
        <v>9</v>
      </c>
      <c r="O509" s="25">
        <f>IF(B6=13,IF(AND(G509=0,I509=0),N509+1,0),N509)</f>
        <v>10</v>
      </c>
      <c r="P509" s="25">
        <f>[1]DB!S509</f>
        <v>68</v>
      </c>
      <c r="Q509" s="25">
        <f>IF(A509="",0,DGET(A11:AF75,"Total",X544:X545))</f>
        <v>6</v>
      </c>
      <c r="R509" s="25">
        <f>IF(A509="",0,DGET(A11:AF75,"ES N",X544:X545))</f>
        <v>6</v>
      </c>
      <c r="S509" s="25">
        <f>IF(B6=13,IF(OR(G509=1,I509=1),0,P509+R509),P509)</f>
        <v>74</v>
      </c>
      <c r="T509" s="25">
        <f>[1]DB!V509</f>
        <v>61</v>
      </c>
      <c r="U509" s="25">
        <f>IF(A509="",0,DGET(A498:Q510,"Total N",X546:X547))</f>
        <v>5</v>
      </c>
      <c r="V509" s="25">
        <f>IF(B6=13,IF(OR(G509=1,I509=1),0,T509+U509),T509)</f>
        <v>66</v>
      </c>
      <c r="W509" s="25">
        <f>[1]DB!Y509</f>
        <v>17</v>
      </c>
      <c r="X509" s="25">
        <f t="shared" si="99"/>
        <v>3</v>
      </c>
      <c r="Y509" s="25">
        <f>IF(B6=13,IF(OR(G509=1,I509=1),0,W509+X509),W509)</f>
        <v>20</v>
      </c>
      <c r="Z509" s="25">
        <f>[1]DB!AC509</f>
        <v>5</v>
      </c>
      <c r="AA509" s="25">
        <f>IF(A509="",0,DGET(A11:AF75,"BU Pl.",X544:X545))</f>
        <v>52</v>
      </c>
      <c r="AB509" s="25">
        <f t="shared" si="100"/>
        <v>3385</v>
      </c>
      <c r="AC509" s="25">
        <f>IF(B6=13,RANK(AB509,AB499:AB510,1),Z509)</f>
        <v>9</v>
      </c>
      <c r="AD509" s="25">
        <f>IF(B6=13,IF(AA509&gt;DGET(A498:AC510,"BU N",X546:X547),1,IF(AA509=DGET(A498:AC510,"BU N",X546:X547),0,-1)),0)</f>
        <v>1</v>
      </c>
      <c r="AE509" s="25">
        <f>IF(B6=13,IF(OR(G509=1,I509=1),0,IF(E509=D499,R509,[1]DB!AE509)),[1]DB!AE509)</f>
        <v>9</v>
      </c>
      <c r="AF509" s="25">
        <f>IF(B6=13,IF(OR(G509=1,I509=1),0,IF(E509=D499,U509,[1]DB!AF509)),[1]DB!AF509)</f>
        <v>6</v>
      </c>
      <c r="AG509" s="25">
        <f>IF(B6=13,IF(OR(G509=1,I509=1),0,IF(E509=D499,X509,[1]DB!AG509)),[1]DB!AG509)</f>
        <v>3</v>
      </c>
      <c r="AH509" s="25">
        <f>IF(B6=13,IF(OR(G509=1,I509=1),0,IF(E509=D499,AD509,[1]DB!AH509)),[1]DB!AH509)</f>
        <v>1</v>
      </c>
      <c r="AI509" s="25">
        <f>IF(B6=13,IF(OR(G509=1,I509=1),0,IF(E509=D500,R509,[1]DB!AI509)),[1]DB!AI509)</f>
        <v>0</v>
      </c>
      <c r="AJ509" s="25">
        <f>IF(B6=13,IF(OR(G509=1,I509=1),0,IF(E509=D500,U509,[1]DB!AJ509)),[1]DB!AJ509)</f>
        <v>0</v>
      </c>
      <c r="AK509" s="25">
        <f>IF(B6=13,IF(OR(G509=1,I509=1),0,IF(E509=D500,X509,[1]DB!AK509)),[1]DB!AK509)</f>
        <v>0</v>
      </c>
      <c r="AL509" s="25">
        <f>IF(B6=13,IF(OR(G509=1,I509=1),0,IF(E509=D500,AD509,[1]DB!AL509)),[1]DB!AL509)</f>
        <v>0</v>
      </c>
      <c r="AM509" s="25">
        <f>IF(B6=13,IF(OR(G509=1,I509=1),0,IF(E509=D501,R509,[1]DB!AM509)),[1]DB!AM509)</f>
        <v>8</v>
      </c>
      <c r="AN509" s="25">
        <f>IF(B6=13,IF(OR(G509=1,I509=1),0,IF(E509=D501,U509,[1]DB!AN509)),[1]DB!AN509)</f>
        <v>9</v>
      </c>
      <c r="AO509" s="25">
        <f>IF(B6=13,IF(OR(G509=1,I509=1),0,IF(E509=D501,X509,[1]DB!AO509)),[1]DB!AO509)</f>
        <v>0</v>
      </c>
      <c r="AP509" s="25">
        <f>IF(B6=13,IF(OR(G509=1,I509=1),0,IF(E509=D501,AD509,[1]DB!AP509)),[1]DB!AP509)</f>
        <v>-1</v>
      </c>
      <c r="AQ509" s="25">
        <f>IF(B6=13,IF(OR(G509=1,I509=1),0,IF(E509=D502,R509,[1]DB!AQ509)),[1]DB!AQ509)</f>
        <v>6</v>
      </c>
      <c r="AR509" s="25">
        <f>IF(B6=13,IF(OR(G509=1,I509=1),0,IF(E509=D502,U509,[1]DB!AR509)),[1]DB!AR509)</f>
        <v>6</v>
      </c>
      <c r="AS509" s="25">
        <f>IF(B6=13,IF(OR(G509=1,I509=1),0,IF(E509=D502,X509,[1]DB!AS509)),[1]DB!AS509)</f>
        <v>1</v>
      </c>
      <c r="AT509" s="25">
        <f>IF(B6=13,IF(OR(G509=1,I509=1),0,IF(E509=D502,AD509,[1]DB!AT509)),[1]DB!AT509)</f>
        <v>1</v>
      </c>
      <c r="AU509" s="25">
        <f>IF(B6=13,IF(OR(G509=1,I509=1),0,IF(E509=D503,R509,[1]DB!AU509)),[1]DB!AU509)</f>
        <v>8</v>
      </c>
      <c r="AV509" s="25">
        <f>IF(B6=13,IF(OR(G509=1,I509=1),0,IF(E509=D503,U509,[1]DB!AV509)),[1]DB!AV509)</f>
        <v>6</v>
      </c>
      <c r="AW509" s="25">
        <f>IF(B6=13,IF(OR(G509=1,I509=1),0,IF(E509=D503,X509,[1]DB!AW509)),[1]DB!AW509)</f>
        <v>3</v>
      </c>
      <c r="AX509" s="25">
        <f>IF(B6=13,IF(OR(G509=1,I509=1),0,IF(E509=D503,AD509,[1]DB!AX509)),[1]DB!AX509)</f>
        <v>1</v>
      </c>
      <c r="AY509" s="25">
        <f>IF(B6=13,IF(OR(G509=1,I509=1),0,IF(E509=D504,R509,[1]DB!AY509)),[1]DB!AY509)</f>
        <v>8</v>
      </c>
      <c r="AZ509" s="25">
        <f>IF(B6=13,IF(OR(G509=1,I509=1),0,IF(E509=D504,U509,[1]DB!AZ509)),[1]DB!AZ509)</f>
        <v>7</v>
      </c>
      <c r="BA509" s="25">
        <f>IF(B6=13,IF(OR(G509=1,I509=1),0,IF(E509=D504,X509,[1]DB!BA509)),[1]DB!BA509)</f>
        <v>3</v>
      </c>
      <c r="BB509" s="25">
        <f>IF(B6=13,IF(OR(G509=1,I509=1),0,IF(E509=D504,AD509,[1]DB!BB509)),[1]DB!BB509)</f>
        <v>1</v>
      </c>
      <c r="BC509" s="25">
        <f>IF(B6=13,IF(OR(G509=1,I509=1),0,IF(E509=D505,R509,[1]DB!BC509)),[1]DB!BC509)</f>
        <v>8</v>
      </c>
      <c r="BD509" s="25">
        <f>IF(B6=13,IF(OR(G509=1,I509=1),0,IF(E509=D505,U509,[1]DB!BD509)),[1]DB!BD509)</f>
        <v>8</v>
      </c>
      <c r="BE509" s="25">
        <f>IF(B6=13,IF(OR(G509=1,I509=1),0,IF(E509=D505,X509,[1]DB!BE509)),[1]DB!BE509)</f>
        <v>1</v>
      </c>
      <c r="BF509" s="25">
        <f>IF(B6=13,IF(OR(G509=1,I509=1),0,IF(E509=D505,AD509,[1]DB!BF509)),[1]DB!BF509)</f>
        <v>1</v>
      </c>
      <c r="BG509" s="25">
        <f>IF(B6=13,IF(OR(G509=1,I509=1),0,IF(E509=D506,R509,[1]DB!BG509)),[1]DB!BG509)</f>
        <v>6</v>
      </c>
      <c r="BH509" s="25">
        <f>IF(B6=13,IF(OR(G509=1,I509=1),0,IF(E509=D506,U509,[1]DB!BH509)),[1]DB!BH509)</f>
        <v>7</v>
      </c>
      <c r="BI509" s="25">
        <f>IF(B6=13,IF(OR(G509=1,I509=1),0,IF(E509=D506,X509,[1]DB!BI509)),[1]DB!BI509)</f>
        <v>0</v>
      </c>
      <c r="BJ509" s="25">
        <f>IF(B6=13,IF(OR(G509=1,I509=1),0,IF(E509=D506,AD509,[1]DB!BJ509)),[1]DB!BJ509)</f>
        <v>-1</v>
      </c>
      <c r="BK509" s="25">
        <f>IF(B6=13,IF(OR(G509=1,I509=1),0,IF(E509=D507,R509,[1]DB!BK509)),[1]DB!BK509)</f>
        <v>6</v>
      </c>
      <c r="BL509" s="25">
        <f>IF(B6=13,IF(OR(G509=1,I509=1),0,IF(E509=D507,U509,[1]DB!BL509)),[1]DB!BL509)</f>
        <v>5</v>
      </c>
      <c r="BM509" s="25">
        <f>IF(B6=13,IF(OR(G509=1,I509=1),0,IF(E509=D507,X509,[1]DB!BM509)),[1]DB!BM509)</f>
        <v>3</v>
      </c>
      <c r="BN509" s="25">
        <f>IF(B6=13,IF(OR(G509=1,I509=1),0,IF(E509=D507,AD509,[1]DB!BN509)),[1]DB!BN509)</f>
        <v>1</v>
      </c>
      <c r="BO509" s="25">
        <f>IF(B6=13,IF(OR(G509=1,I509=1),0,IF(E509=D508,R509,[1]DB!BO509)),[1]DB!BO509)</f>
        <v>7</v>
      </c>
      <c r="BP509" s="25">
        <f>IF(B6=13,IF(OR(G509=1,I509=1),0,IF(E509=D508,U509,[1]DB!BP509)),[1]DB!BP509)</f>
        <v>6</v>
      </c>
      <c r="BQ509" s="25">
        <f>IF(B6=13,IF(OR(G509=1,I509=1),0,IF(E509=D508,X509,[1]DB!BQ509)),[1]DB!BQ509)</f>
        <v>3</v>
      </c>
      <c r="BR509" s="25">
        <f>IF(B6=13,IF(OR(G509=1,I509=1),0,IF(E509=D508,AD509,[1]DB!BR509)),[1]DB!BR509)</f>
        <v>1</v>
      </c>
      <c r="BS509" s="25">
        <f>IF(B6=13,IF(OR(G509=1,I509=1),0,IF(E509=D509,R509,[1]DB!BS509)),[1]DB!BS509)</f>
        <v>0</v>
      </c>
      <c r="BT509" s="25">
        <f>IF(B6=13,IF(OR(G509=1,I509=1),0,IF(E509=D509,U509,[1]DB!BT509)),[1]DB!BT509)</f>
        <v>0</v>
      </c>
      <c r="BU509" s="25">
        <f>IF(B6=13,IF(OR(G509=1,I509=1),0,IF(E509=D509,X509,[1]DB!BU509)),[1]DB!BU509)</f>
        <v>0</v>
      </c>
      <c r="BV509" s="25">
        <f>IF(B6=13,IF(OR(G509=1,I509=1),0,IF(E509=D509,AD509,[1]DB!BV509)),[1]DB!BV509)</f>
        <v>0</v>
      </c>
      <c r="BW509" s="25">
        <f>IF(B6=13,IF(OR(G509=1,I509=1),0,IF(E509=D510,R509,[1]DB!BW509)),[1]DB!BW509)</f>
        <v>8</v>
      </c>
      <c r="BX509" s="25">
        <f>IF(B6=13,IF(OR(G509=1,I509=1),0,IF(E509=D510,U509,[1]DB!BX509)),[1]DB!BX509)</f>
        <v>6</v>
      </c>
      <c r="BY509" s="25">
        <f>IF(B6=13,IF(OR(G509=1,I509=1),0,IF(E509=D510,X509,[1]DB!BY509)),[1]DB!BY509)</f>
        <v>3</v>
      </c>
      <c r="BZ509" s="25">
        <f>IF(B6=13,IF(OR(G509=1,I509=1),0,IF(E509=D510,AD509,[1]DB!BZ509)),[1]DB!BZ509)</f>
        <v>1</v>
      </c>
      <c r="CA509" s="25">
        <f>(RANK(Y509,Y499:Y510,1)*169)+(RANK(S509,S499:S510,1)*13)+RANK(V509,V499:V510,0)</f>
        <v>2194</v>
      </c>
      <c r="CB509" s="25">
        <f>RANK(CA509,CA499:CA510,1)</f>
        <v>12</v>
      </c>
      <c r="CC509" s="25">
        <f>IF(CB509=CB499,AE509,0)+IF(CB509=CB500,AI509,0)+IF(CB509=CB501,AM509,0)+IF(CB509=CB502,AQ509,0)+IF(CB509=CB503,AU509,0)+IF(CB509=CB504,AY509,0)+IF(CB509=CB505,BC509,0)+IF(CB509=CB506,BG509,0)+IF(CB509=CB507,BK509,0)+IF(CB509=CB508,BO509,0)+IF(CB509=CB509,BS509,0)+IF(CB509=CB510,BW509,0)</f>
        <v>0</v>
      </c>
      <c r="CD509" s="25">
        <f>IF(CB509=CB499,AF509,0)+IF(CB509=CB500,AJ509,0)+IF(CB509=CB501,AN509,0)+IF(CB509=CB502,AR509,0)+IF(CB509=CB503,AV509,0)+IF(CB509=CB504,AZ509,0)+IF(CB509=CB505,BD509,0)+IF(CB509=CB506,BH509,0)+IF(CB509=CB507,BL509,0)+IF(CB509=CB508,BP509,0)+IF(CB509=CB509,BT509,0)+IF(CB509=CB510,BX509,0)</f>
        <v>0</v>
      </c>
      <c r="CE509" s="25">
        <f>IF(CB509=CB499,AG509,0)+IF(CB509=CB500,AK509,0)+IF(CB509=CB501,AO509,0)+IF(CB509=CB502,AS509,0)+IF(CB509=CB503,AW509,0)+IF(CB509=CB504,BA509,0)+IF(CB509=CB505,BE509,0)+IF(CB509=CB506,BI509,0)+IF(CB509=CB507,BM509,0)+IF(CB509=CB508,BQ509,0)+IF(CB509=CB509,BU509,0)+IF(CB509=CB510,BY509,0)</f>
        <v>0</v>
      </c>
      <c r="CF509" s="25">
        <f>(RANK(CE509,CE499:CE510,1)*169)+(RANK(CC509,CC499:CC510,1)*13)+RANK(CD509,CD499:CD510,0)</f>
        <v>183</v>
      </c>
      <c r="CG509" s="25">
        <f>CB509+(RANK(CF509,CF499:CF510,1)*0.01)</f>
        <v>12.01</v>
      </c>
      <c r="CH509" s="25">
        <f>IF(COUNTIF(CG499:CG510,CG509)=2,IF(CG509=CG499,1,0)+IF(CG509=CG500,2,0)+IF(CG509=CG501,3,0)+IF(CG509=CG502,4,0)+IF(CG509=CG503,5,0)+IF(CG509=CG504,6,0)+IF(CG509=CG505,7,0)+IF(CG509=CG506,8,0)+IF(CG509=CG507,9,0)+IF(CG509=CG508,10,0)+IF(CG509=CG509,11,0)+IF(CG509=CG510,12,0)-11,0)</f>
        <v>0</v>
      </c>
      <c r="CI509" s="25">
        <f t="shared" si="101"/>
        <v>0</v>
      </c>
      <c r="CJ509" s="25">
        <f t="shared" si="102"/>
        <v>12.01</v>
      </c>
      <c r="CK509" s="25">
        <f>(RANK(CJ509,CJ499:CJ510,1)*17850625)+(RANK(K509,K499:K510,0)*274625)+(RANK(M509,M499:M510,0)*4225)+(RANK(AC509,AC499:AC510,1)*65)+RANK(C509,C499:C510,0)</f>
        <v>214486947</v>
      </c>
      <c r="CL509" s="25">
        <f>RANK(CK509,CK499:CK510,0)</f>
        <v>1</v>
      </c>
    </row>
    <row r="510" spans="1:90" x14ac:dyDescent="0.15">
      <c r="A510" s="25" t="str">
        <f>[1]DB!A510</f>
        <v>Flinca</v>
      </c>
      <c r="B510" s="25" t="str">
        <f>[1]DB!B510</f>
        <v>Flinca (16)</v>
      </c>
      <c r="C510" s="25">
        <f>[1]DB!C510</f>
        <v>11</v>
      </c>
      <c r="D510" s="25">
        <f t="shared" si="98"/>
        <v>8</v>
      </c>
      <c r="E510" s="25">
        <f t="shared" si="103"/>
        <v>7</v>
      </c>
      <c r="F510" s="25">
        <f>[1]DB!G510</f>
        <v>0</v>
      </c>
      <c r="G510" s="25">
        <f>IF(B6=13,DGET(A11:K75,"Dis E",Y544:Y545),F510)</f>
        <v>0</v>
      </c>
      <c r="H510" s="25">
        <f>[1]DB!I510</f>
        <v>0</v>
      </c>
      <c r="I510" s="25">
        <f>IF(B6=13,DGET(A11:K75,"Udm E",Y544:Y545),H510)</f>
        <v>0</v>
      </c>
      <c r="J510" s="25">
        <f>[1]DB!K510</f>
        <v>0</v>
      </c>
      <c r="K510" s="25">
        <f>IF(B6=13,DGET(A11:K75,"MR E",Y544:Y545),J510)</f>
        <v>0</v>
      </c>
      <c r="L510" s="25">
        <f>[1]DB!M510</f>
        <v>0</v>
      </c>
      <c r="M510" s="25">
        <f>IF(B6=13,DGET(A11:K75,"Res E",Y544:Y545),L510)</f>
        <v>0</v>
      </c>
      <c r="N510" s="25">
        <f>[1]DB!O510</f>
        <v>9</v>
      </c>
      <c r="O510" s="25">
        <f>IF(B6=13,IF(AND(G510=0,I510=0),N510+1,0),N510)</f>
        <v>10</v>
      </c>
      <c r="P510" s="25">
        <f>[1]DB!S510</f>
        <v>65</v>
      </c>
      <c r="Q510" s="25">
        <f>IF(A510="",0,DGET(A11:AF75,"Total",Y544:Y545))</f>
        <v>5</v>
      </c>
      <c r="R510" s="25">
        <f>IF(A510="",0,DGET(A11:AF75,"ES N",Y544:Y545))</f>
        <v>5</v>
      </c>
      <c r="S510" s="25">
        <f>IF(B6=13,IF(OR(G510=1,I510=1),0,P510+R510),P510)</f>
        <v>70</v>
      </c>
      <c r="T510" s="25">
        <f>[1]DB!V510</f>
        <v>61</v>
      </c>
      <c r="U510" s="25">
        <f>IF(A510="",0,DGET(A498:Q510,"Total N",Y546:Y547))</f>
        <v>6</v>
      </c>
      <c r="V510" s="25">
        <f>IF(B6=13,IF(OR(G510=1,I510=1),0,T510+U510),T510)</f>
        <v>67</v>
      </c>
      <c r="W510" s="25">
        <f>[1]DB!Y510</f>
        <v>14</v>
      </c>
      <c r="X510" s="25">
        <f t="shared" si="99"/>
        <v>0</v>
      </c>
      <c r="Y510" s="25">
        <f>IF(B6=13,IF(OR(G510=1,I510=1),0,W510+X510),W510)</f>
        <v>14</v>
      </c>
      <c r="Z510" s="25">
        <f>[1]DB!AC510</f>
        <v>2</v>
      </c>
      <c r="AA510" s="25">
        <f>IF(A510="",0,DGET(A11:AF75,"BU Pl.",Y544:Y545))</f>
        <v>32</v>
      </c>
      <c r="AB510" s="25">
        <f t="shared" si="100"/>
        <v>2082</v>
      </c>
      <c r="AC510" s="25">
        <f>IF(B6=13,RANK(AB510,AB499:AB510,1),Z510)</f>
        <v>3</v>
      </c>
      <c r="AD510" s="25">
        <f>IF(B6=13,IF(AA510&gt;DGET(A498:AC510,"BU N",Y546:Y547),1,IF(AA510=DGET(A498:AC510,"BU N",Y546:Y547),0,-1)),0)</f>
        <v>-1</v>
      </c>
      <c r="AE510" s="25">
        <f>IF(B6=13,IF(OR(G510=1,I510=1),0,IF(E510=D499,R510,[1]DB!AE510)),[1]DB!AE510)</f>
        <v>7</v>
      </c>
      <c r="AF510" s="25">
        <f>IF(B6=13,IF(OR(G510=1,I510=1),0,IF(E510=D499,U510,[1]DB!AF510)),[1]DB!AF510)</f>
        <v>7</v>
      </c>
      <c r="AG510" s="25">
        <f>IF(B6=13,IF(OR(G510=1,I510=1),0,IF(E510=D499,X510,[1]DB!AG510)),[1]DB!AG510)</f>
        <v>1</v>
      </c>
      <c r="AH510" s="25">
        <f>IF(B6=13,IF(OR(G510=1,I510=1),0,IF(E510=D499,AD510,[1]DB!AH510)),[1]DB!AH510)</f>
        <v>0</v>
      </c>
      <c r="AI510" s="25">
        <f>IF(B6=13,IF(OR(G510=1,I510=1),0,IF(E510=D500,R510,[1]DB!AI510)),[1]DB!AI510)</f>
        <v>7</v>
      </c>
      <c r="AJ510" s="25">
        <f>IF(B6=13,IF(OR(G510=1,I510=1),0,IF(E510=D500,U510,[1]DB!AJ510)),[1]DB!AJ510)</f>
        <v>6</v>
      </c>
      <c r="AK510" s="25">
        <f>IF(B6=13,IF(OR(G510=1,I510=1),0,IF(E510=D500,X510,[1]DB!AK510)),[1]DB!AK510)</f>
        <v>3</v>
      </c>
      <c r="AL510" s="25">
        <f>IF(B6=13,IF(OR(G510=1,I510=1),0,IF(E510=D500,AD510,[1]DB!AL510)),[1]DB!AL510)</f>
        <v>1</v>
      </c>
      <c r="AM510" s="25">
        <f>IF(B6=13,IF(OR(G510=1,I510=1),0,IF(E510=D501,R510,[1]DB!AM510)),[1]DB!AM510)</f>
        <v>8</v>
      </c>
      <c r="AN510" s="25">
        <f>IF(B6=13,IF(OR(G510=1,I510=1),0,IF(E510=D501,U510,[1]DB!AN510)),[1]DB!AN510)</f>
        <v>5</v>
      </c>
      <c r="AO510" s="25">
        <f>IF(B6=13,IF(OR(G510=1,I510=1),0,IF(E510=D501,X510,[1]DB!AO510)),[1]DB!AO510)</f>
        <v>3</v>
      </c>
      <c r="AP510" s="25">
        <f>IF(B6=13,IF(OR(G510=1,I510=1),0,IF(E510=D501,AD510,[1]DB!AP510)),[1]DB!AP510)</f>
        <v>1</v>
      </c>
      <c r="AQ510" s="25">
        <f>IF(B6=13,IF(OR(G510=1,I510=1),0,IF(E510=D502,R510,[1]DB!AQ510)),[1]DB!AQ510)</f>
        <v>9</v>
      </c>
      <c r="AR510" s="25">
        <f>IF(B6=13,IF(OR(G510=1,I510=1),0,IF(E510=D502,U510,[1]DB!AR510)),[1]DB!AR510)</f>
        <v>7</v>
      </c>
      <c r="AS510" s="25">
        <f>IF(B6=13,IF(OR(G510=1,I510=1),0,IF(E510=D502,X510,[1]DB!AS510)),[1]DB!AS510)</f>
        <v>3</v>
      </c>
      <c r="AT510" s="25">
        <f>IF(B6=13,IF(OR(G510=1,I510=1),0,IF(E510=D502,AD510,[1]DB!AT510)),[1]DB!AT510)</f>
        <v>1</v>
      </c>
      <c r="AU510" s="25">
        <f>IF(B6=13,IF(OR(G510=1,I510=1),0,IF(E510=D503,R510,[1]DB!AU510)),[1]DB!AU510)</f>
        <v>8</v>
      </c>
      <c r="AV510" s="25">
        <f>IF(B6=13,IF(OR(G510=1,I510=1),0,IF(E510=D503,U510,[1]DB!AV510)),[1]DB!AV510)</f>
        <v>9</v>
      </c>
      <c r="AW510" s="25">
        <f>IF(B6=13,IF(OR(G510=1,I510=1),0,IF(E510=D503,X510,[1]DB!AW510)),[1]DB!AW510)</f>
        <v>0</v>
      </c>
      <c r="AX510" s="25">
        <f>IF(B6=13,IF(OR(G510=1,I510=1),0,IF(E510=D503,AD510,[1]DB!AX510)),[1]DB!AX510)</f>
        <v>-1</v>
      </c>
      <c r="AY510" s="25">
        <f>IF(B6=13,IF(OR(G510=1,I510=1),0,IF(E510=D504,R510,[1]DB!AY510)),[1]DB!AY510)</f>
        <v>6</v>
      </c>
      <c r="AZ510" s="25">
        <f>IF(B6=13,IF(OR(G510=1,I510=1),0,IF(E510=D504,U510,[1]DB!AZ510)),[1]DB!AZ510)</f>
        <v>7</v>
      </c>
      <c r="BA510" s="25">
        <f>IF(B6=13,IF(OR(G510=1,I510=1),0,IF(E510=D504,X510,[1]DB!BA510)),[1]DB!BA510)</f>
        <v>0</v>
      </c>
      <c r="BB510" s="25">
        <f>IF(B6=13,IF(OR(G510=1,I510=1),0,IF(E510=D504,AD510,[1]DB!BB510)),[1]DB!BB510)</f>
        <v>-1</v>
      </c>
      <c r="BC510" s="25">
        <f>IF(B6=13,IF(OR(G510=1,I510=1),0,IF(E510=D505,R510,[1]DB!BC510)),[1]DB!BC510)</f>
        <v>5</v>
      </c>
      <c r="BD510" s="25">
        <f>IF(B6=13,IF(OR(G510=1,I510=1),0,IF(E510=D505,U510,[1]DB!BD510)),[1]DB!BD510)</f>
        <v>6</v>
      </c>
      <c r="BE510" s="25">
        <f>IF(B6=13,IF(OR(G510=1,I510=1),0,IF(E510=D505,X510,[1]DB!BE510)),[1]DB!BE510)</f>
        <v>0</v>
      </c>
      <c r="BF510" s="25">
        <f>IF(B6=13,IF(OR(G510=1,I510=1),0,IF(E510=D505,AD510,[1]DB!BF510)),[1]DB!BF510)</f>
        <v>-1</v>
      </c>
      <c r="BG510" s="25">
        <f>IF(B6=13,IF(OR(G510=1,I510=1),0,IF(E510=D506,R510,[1]DB!BG510)),[1]DB!BG510)</f>
        <v>8</v>
      </c>
      <c r="BH510" s="25">
        <f>IF(B6=13,IF(OR(G510=1,I510=1),0,IF(E510=D506,U510,[1]DB!BH510)),[1]DB!BH510)</f>
        <v>6</v>
      </c>
      <c r="BI510" s="25">
        <f>IF(B6=13,IF(OR(G510=1,I510=1),0,IF(E510=D506,X510,[1]DB!BI510)),[1]DB!BI510)</f>
        <v>3</v>
      </c>
      <c r="BJ510" s="25">
        <f>IF(B6=13,IF(OR(G510=1,I510=1),0,IF(E510=D506,AD510,[1]DB!BJ510)),[1]DB!BJ510)</f>
        <v>1</v>
      </c>
      <c r="BK510" s="25">
        <f>IF(B6=13,IF(OR(G510=1,I510=1),0,IF(E510=D507,R510,[1]DB!BK510)),[1]DB!BK510)</f>
        <v>0</v>
      </c>
      <c r="BL510" s="25">
        <f>IF(B6=13,IF(OR(G510=1,I510=1),0,IF(E510=D507,U510,[1]DB!BL510)),[1]DB!BL510)</f>
        <v>0</v>
      </c>
      <c r="BM510" s="25">
        <f>IF(B6=13,IF(OR(G510=1,I510=1),0,IF(E510=D507,X510,[1]DB!BM510)),[1]DB!BM510)</f>
        <v>0</v>
      </c>
      <c r="BN510" s="25">
        <f>IF(B6=13,IF(OR(G510=1,I510=1),0,IF(E510=D507,AD510,[1]DB!BN510)),[1]DB!BN510)</f>
        <v>0</v>
      </c>
      <c r="BO510" s="25">
        <f>IF(B6=13,IF(OR(G510=1,I510=1),0,IF(E510=D508,R510,[1]DB!BO510)),[1]DB!BO510)</f>
        <v>6</v>
      </c>
      <c r="BP510" s="25">
        <f>IF(B6=13,IF(OR(G510=1,I510=1),0,IF(E510=D508,U510,[1]DB!BP510)),[1]DB!BP510)</f>
        <v>6</v>
      </c>
      <c r="BQ510" s="25">
        <f>IF(B6=13,IF(OR(G510=1,I510=1),0,IF(E510=D508,X510,[1]DB!BQ510)),[1]DB!BQ510)</f>
        <v>1</v>
      </c>
      <c r="BR510" s="25">
        <f>IF(B6=13,IF(OR(G510=1,I510=1),0,IF(E510=D508,AD510,[1]DB!BR510)),[1]DB!BR510)</f>
        <v>-1</v>
      </c>
      <c r="BS510" s="25">
        <f>IF(B6=13,IF(OR(G510=1,I510=1),0,IF(E510=D509,R510,[1]DB!BS510)),[1]DB!BS510)</f>
        <v>6</v>
      </c>
      <c r="BT510" s="25">
        <f>IF(B6=13,IF(OR(G510=1,I510=1),0,IF(E510=D509,U510,[1]DB!BT510)),[1]DB!BT510)</f>
        <v>8</v>
      </c>
      <c r="BU510" s="25">
        <f>IF(B6=13,IF(OR(G510=1,I510=1),0,IF(E510=D509,X510,[1]DB!BU510)),[1]DB!BU510)</f>
        <v>0</v>
      </c>
      <c r="BV510" s="25">
        <f>IF(B6=13,IF(OR(G510=1,I510=1),0,IF(E510=D509,AD510,[1]DB!BV510)),[1]DB!BV510)</f>
        <v>-1</v>
      </c>
      <c r="BW510" s="25">
        <f>IF(B6=13,IF(OR(G510=1,I510=1),0,IF(E510=D510,R510,[1]DB!BW510)),[1]DB!BW510)</f>
        <v>0</v>
      </c>
      <c r="BX510" s="25">
        <f>IF(B6=13,IF(OR(G510=1,I510=1),0,IF(E510=D510,U510,[1]DB!BX510)),[1]DB!BX510)</f>
        <v>0</v>
      </c>
      <c r="BY510" s="25">
        <f>IF(B6=13,IF(OR(G510=1,I510=1),0,IF(E510=D510,X510,[1]DB!BY510)),[1]DB!BY510)</f>
        <v>0</v>
      </c>
      <c r="BZ510" s="25">
        <f>IF(B6=13,IF(OR(G510=1,I510=1),0,IF(E510=D510,AD510,[1]DB!BZ510)),[1]DB!BZ510)</f>
        <v>0</v>
      </c>
      <c r="CA510" s="25">
        <f>(RANK(Y510,Y499:Y510,1)*169)+(RANK(S510,S499:S510,1)*13)+RANK(V510,V499:V510,0)</f>
        <v>1165</v>
      </c>
      <c r="CB510" s="25">
        <f>RANK(CA510,CA499:CA510,1)</f>
        <v>8</v>
      </c>
      <c r="CC510" s="25">
        <f>IF(CB510=CB499,AE510,0)+IF(CB510=CB500,AI510,0)+IF(CB510=CB501,AM510,0)+IF(CB510=CB502,AQ510,0)+IF(CB510=CB503,AU510,0)+IF(CB510=CB504,AY510,0)+IF(CB510=CB505,BC510,0)+IF(CB510=CB506,BG510,0)+IF(CB510=CB507,BK510,0)+IF(CB510=CB508,BO510,0)+IF(CB510=CB509,BS510,0)+IF(CB510=CB510,BW510,0)</f>
        <v>0</v>
      </c>
      <c r="CD510" s="25">
        <f>IF(CB510=CB499,AF510,0)+IF(CB510=CB500,AJ510,0)+IF(CB510=CB501,AN510,0)+IF(CB510=CB502,AR510,0)+IF(CB510=CB503,AV510,0)+IF(CB510=CB504,AZ510,0)+IF(CB510=CB505,BD510,0)+IF(CB510=CB506,BH510,0)+IF(CB510=CB507,BL510,0)+IF(CB510=CB508,BP510,0)+IF(CB510=CB509,BT510,0)+IF(CB510=CB510,BX510,0)</f>
        <v>0</v>
      </c>
      <c r="CE510" s="25">
        <f>IF(CB510=CB499,AG510,0)+IF(CB510=CB500,AK510,0)+IF(CB510=CB501,AO510,0)+IF(CB510=CB502,AS510,0)+IF(CB510=CB503,AW510,0)+IF(CB510=CB504,BA510,0)+IF(CB510=CB505,BE510,0)+IF(CB510=CB506,BI510,0)+IF(CB510=CB507,BM510,0)+IF(CB510=CB508,BQ510,0)+IF(CB510=CB509,BU510,0)+IF(CB510=CB510,BY510,0)</f>
        <v>0</v>
      </c>
      <c r="CF510" s="25">
        <f>(RANK(CE510,CE499:CE510,1)*169)+(RANK(CC510,CC499:CC510,1)*13)+RANK(CD510,CD499:CD510,0)</f>
        <v>183</v>
      </c>
      <c r="CG510" s="25">
        <f>CB510+(RANK(CF510,CF499:CF510,1)*0.01)</f>
        <v>8.01</v>
      </c>
      <c r="CH510" s="25">
        <f>IF(COUNTIF(CG499:CG510,CG510)=2,IF(CG510=CG499,1,0)+IF(CG510=CG500,2,0)+IF(CG510=CG501,3,0)+IF(CG510=CG502,4,0)+IF(CG510=CG503,5,0)+IF(CG510=CG504,6,0)+IF(CG510=CG505,7,0)+IF(CG510=CG506,8,0)+IF(CG510=CG507,9,0)+IF(CG510=CG508,10,0)+IF(CG510=CG509,11,0)+IF(CG510=CG510,12,0)-12,0)</f>
        <v>0</v>
      </c>
      <c r="CI510" s="25">
        <f t="shared" si="101"/>
        <v>0</v>
      </c>
      <c r="CJ510" s="25">
        <f t="shared" si="102"/>
        <v>8.01</v>
      </c>
      <c r="CK510" s="25">
        <f>(RANK(CJ510,CJ499:CJ510,1)*17850625)+(RANK(K510,K499:K510,0)*274625)+(RANK(M510,M499:M510,0)*4225)+(RANK(AC510,AC499:AC510,1)*65)+RANK(C510,C499:C510,0)</f>
        <v>143088280</v>
      </c>
      <c r="CL510" s="25">
        <f>RANK(CK510,CK499:CK510,0)</f>
        <v>5</v>
      </c>
    </row>
    <row r="512" spans="1:90" x14ac:dyDescent="0.15">
      <c r="A512" s="25" t="s">
        <v>45</v>
      </c>
      <c r="B512" s="25" t="s">
        <v>45</v>
      </c>
      <c r="C512" s="25" t="s">
        <v>45</v>
      </c>
      <c r="D512" s="25" t="s">
        <v>45</v>
      </c>
      <c r="E512" s="25" t="s">
        <v>45</v>
      </c>
      <c r="F512" s="25" t="s">
        <v>45</v>
      </c>
      <c r="G512" s="25" t="s">
        <v>45</v>
      </c>
      <c r="H512" s="25" t="s">
        <v>45</v>
      </c>
      <c r="I512" s="25" t="s">
        <v>45</v>
      </c>
      <c r="J512" s="25" t="s">
        <v>45</v>
      </c>
      <c r="K512" s="25" t="s">
        <v>45</v>
      </c>
      <c r="L512" s="25" t="s">
        <v>45</v>
      </c>
      <c r="M512" s="25" t="s">
        <v>45</v>
      </c>
      <c r="N512" s="25" t="s">
        <v>45</v>
      </c>
      <c r="O512" s="25" t="s">
        <v>45</v>
      </c>
      <c r="P512" s="25" t="s">
        <v>45</v>
      </c>
      <c r="Q512" s="25" t="s">
        <v>45</v>
      </c>
      <c r="R512" s="25" t="s">
        <v>45</v>
      </c>
      <c r="S512" s="25" t="s">
        <v>45</v>
      </c>
      <c r="T512" s="25" t="s">
        <v>45</v>
      </c>
      <c r="U512" s="25" t="s">
        <v>45</v>
      </c>
      <c r="V512" s="25" t="s">
        <v>45</v>
      </c>
      <c r="W512" s="25" t="s">
        <v>45</v>
      </c>
      <c r="X512" s="25" t="s">
        <v>45</v>
      </c>
      <c r="Y512" s="25" t="s">
        <v>45</v>
      </c>
      <c r="Z512" s="25" t="s">
        <v>45</v>
      </c>
      <c r="AA512" s="25" t="s">
        <v>45</v>
      </c>
      <c r="AB512" s="25" t="s">
        <v>45</v>
      </c>
      <c r="AC512" s="25" t="s">
        <v>45</v>
      </c>
      <c r="AD512" s="25" t="s">
        <v>45</v>
      </c>
      <c r="AE512" s="25" t="s">
        <v>45</v>
      </c>
      <c r="AF512" s="25" t="s">
        <v>45</v>
      </c>
      <c r="AG512" s="25" t="s">
        <v>45</v>
      </c>
      <c r="AH512" s="25" t="s">
        <v>45</v>
      </c>
      <c r="AI512" s="25" t="s">
        <v>45</v>
      </c>
      <c r="AJ512" s="25" t="s">
        <v>45</v>
      </c>
      <c r="AK512" s="25" t="s">
        <v>45</v>
      </c>
      <c r="AL512" s="25" t="s">
        <v>45</v>
      </c>
      <c r="AM512" s="25" t="s">
        <v>45</v>
      </c>
      <c r="AN512" s="25" t="s">
        <v>45</v>
      </c>
      <c r="AO512" s="25" t="s">
        <v>45</v>
      </c>
      <c r="AP512" s="25" t="s">
        <v>45</v>
      </c>
      <c r="AQ512" s="25" t="s">
        <v>45</v>
      </c>
      <c r="AR512" s="25" t="s">
        <v>45</v>
      </c>
      <c r="AS512" s="25" t="s">
        <v>45</v>
      </c>
      <c r="AT512" s="25" t="s">
        <v>45</v>
      </c>
      <c r="AU512" s="25" t="s">
        <v>45</v>
      </c>
      <c r="AV512" s="25" t="s">
        <v>45</v>
      </c>
      <c r="AW512" s="25" t="s">
        <v>45</v>
      </c>
      <c r="AX512" s="25" t="s">
        <v>45</v>
      </c>
      <c r="AY512" s="25" t="s">
        <v>45</v>
      </c>
      <c r="AZ512" s="25" t="s">
        <v>45</v>
      </c>
      <c r="BA512" s="25" t="s">
        <v>45</v>
      </c>
      <c r="BB512" s="25" t="s">
        <v>45</v>
      </c>
      <c r="BC512" s="25" t="s">
        <v>45</v>
      </c>
      <c r="BD512" s="25" t="s">
        <v>45</v>
      </c>
      <c r="BE512" s="25" t="s">
        <v>45</v>
      </c>
      <c r="BF512" s="25" t="s">
        <v>45</v>
      </c>
      <c r="BG512" s="25" t="s">
        <v>45</v>
      </c>
      <c r="BH512" s="25" t="s">
        <v>45</v>
      </c>
      <c r="BI512" s="25" t="s">
        <v>45</v>
      </c>
      <c r="BJ512" s="25" t="s">
        <v>45</v>
      </c>
      <c r="BK512" s="25" t="s">
        <v>45</v>
      </c>
      <c r="BL512" s="25" t="s">
        <v>45</v>
      </c>
    </row>
    <row r="513" spans="1:64" x14ac:dyDescent="0.15">
      <c r="A513" s="25">
        <v>1</v>
      </c>
      <c r="B513" s="25">
        <v>2</v>
      </c>
      <c r="C513" s="25">
        <v>3</v>
      </c>
      <c r="D513" s="25">
        <v>4</v>
      </c>
      <c r="E513" s="25">
        <v>5</v>
      </c>
      <c r="F513" s="25">
        <v>6</v>
      </c>
      <c r="G513" s="25">
        <v>7</v>
      </c>
      <c r="H513" s="25">
        <v>8</v>
      </c>
      <c r="I513" s="25">
        <v>9</v>
      </c>
      <c r="J513" s="25">
        <v>10</v>
      </c>
      <c r="K513" s="25">
        <v>11</v>
      </c>
      <c r="L513" s="25">
        <v>12</v>
      </c>
      <c r="M513" s="25">
        <v>13</v>
      </c>
      <c r="N513" s="25">
        <v>14</v>
      </c>
      <c r="O513" s="25">
        <v>15</v>
      </c>
      <c r="P513" s="25">
        <v>16</v>
      </c>
      <c r="Q513" s="25">
        <v>17</v>
      </c>
      <c r="R513" s="25">
        <v>18</v>
      </c>
      <c r="S513" s="25">
        <v>19</v>
      </c>
      <c r="T513" s="25">
        <v>20</v>
      </c>
      <c r="U513" s="25">
        <v>21</v>
      </c>
      <c r="V513" s="25">
        <v>22</v>
      </c>
      <c r="W513" s="25">
        <v>23</v>
      </c>
      <c r="X513" s="25">
        <v>24</v>
      </c>
      <c r="Y513" s="25">
        <v>25</v>
      </c>
      <c r="Z513" s="25">
        <v>26</v>
      </c>
      <c r="AA513" s="25">
        <v>27</v>
      </c>
      <c r="AB513" s="25">
        <v>28</v>
      </c>
      <c r="AC513" s="25">
        <v>29</v>
      </c>
      <c r="AD513" s="25">
        <v>30</v>
      </c>
      <c r="AE513" s="25">
        <v>31</v>
      </c>
      <c r="AF513" s="25">
        <v>32</v>
      </c>
      <c r="AG513" s="25">
        <v>33</v>
      </c>
      <c r="AH513" s="25">
        <v>34</v>
      </c>
      <c r="AI513" s="25">
        <v>35</v>
      </c>
      <c r="AJ513" s="25">
        <v>36</v>
      </c>
      <c r="AK513" s="25">
        <v>37</v>
      </c>
      <c r="AL513" s="25">
        <v>38</v>
      </c>
      <c r="AM513" s="25">
        <v>39</v>
      </c>
      <c r="AN513" s="25">
        <v>40</v>
      </c>
      <c r="AO513" s="25">
        <v>41</v>
      </c>
      <c r="AP513" s="25">
        <v>42</v>
      </c>
      <c r="AQ513" s="25">
        <v>43</v>
      </c>
      <c r="AR513" s="25">
        <v>44</v>
      </c>
      <c r="AS513" s="25">
        <v>45</v>
      </c>
      <c r="AT513" s="25">
        <v>46</v>
      </c>
      <c r="AU513" s="25">
        <v>47</v>
      </c>
      <c r="AV513" s="25">
        <v>48</v>
      </c>
      <c r="AW513" s="25">
        <v>49</v>
      </c>
      <c r="AX513" s="25">
        <v>50</v>
      </c>
      <c r="AY513" s="25">
        <v>51</v>
      </c>
      <c r="AZ513" s="25">
        <v>52</v>
      </c>
      <c r="BA513" s="25">
        <v>53</v>
      </c>
      <c r="BB513" s="25">
        <v>54</v>
      </c>
      <c r="BC513" s="25">
        <v>55</v>
      </c>
      <c r="BD513" s="25">
        <v>56</v>
      </c>
      <c r="BE513" s="25">
        <v>57</v>
      </c>
      <c r="BF513" s="25">
        <v>58</v>
      </c>
      <c r="BG513" s="25">
        <v>59</v>
      </c>
      <c r="BH513" s="25">
        <v>60</v>
      </c>
      <c r="BI513" s="25">
        <v>61</v>
      </c>
      <c r="BJ513" s="25">
        <v>62</v>
      </c>
      <c r="BK513" s="25">
        <v>63</v>
      </c>
      <c r="BL513" s="25">
        <v>64</v>
      </c>
    </row>
    <row r="514" spans="1:64" x14ac:dyDescent="0.15">
      <c r="A514" s="25" t="s">
        <v>17</v>
      </c>
      <c r="B514" s="25" t="s">
        <v>17</v>
      </c>
      <c r="C514" s="25" t="s">
        <v>17</v>
      </c>
      <c r="D514" s="25" t="s">
        <v>17</v>
      </c>
      <c r="E514" s="25" t="s">
        <v>17</v>
      </c>
      <c r="F514" s="25" t="s">
        <v>17</v>
      </c>
      <c r="G514" s="25" t="s">
        <v>17</v>
      </c>
      <c r="H514" s="25" t="s">
        <v>17</v>
      </c>
      <c r="I514" s="25" t="s">
        <v>17</v>
      </c>
      <c r="J514" s="25" t="s">
        <v>17</v>
      </c>
      <c r="K514" s="25" t="s">
        <v>17</v>
      </c>
      <c r="L514" s="25" t="s">
        <v>17</v>
      </c>
      <c r="N514" s="25" t="s">
        <v>17</v>
      </c>
      <c r="O514" s="25" t="s">
        <v>17</v>
      </c>
      <c r="P514" s="25" t="s">
        <v>17</v>
      </c>
      <c r="Q514" s="25" t="s">
        <v>17</v>
      </c>
      <c r="R514" s="25" t="s">
        <v>17</v>
      </c>
      <c r="S514" s="25" t="s">
        <v>17</v>
      </c>
      <c r="T514" s="25" t="s">
        <v>17</v>
      </c>
      <c r="U514" s="25" t="s">
        <v>17</v>
      </c>
      <c r="V514" s="25" t="s">
        <v>17</v>
      </c>
      <c r="W514" s="25" t="s">
        <v>17</v>
      </c>
      <c r="X514" s="25" t="s">
        <v>17</v>
      </c>
      <c r="Y514" s="25" t="s">
        <v>17</v>
      </c>
    </row>
    <row r="515" spans="1:64" x14ac:dyDescent="0.15">
      <c r="A515" s="25" t="str">
        <f>A78</f>
        <v>Far</v>
      </c>
      <c r="B515" s="25" t="str">
        <f>A79</f>
        <v>Chelsea</v>
      </c>
      <c r="C515" s="25" t="str">
        <f>A80</f>
        <v>SPVK</v>
      </c>
      <c r="D515" s="25" t="str">
        <f>A81</f>
        <v>Kinks</v>
      </c>
      <c r="E515" s="25" t="str">
        <f>A82</f>
        <v>Idskov</v>
      </c>
      <c r="F515" s="25" t="str">
        <f>A83</f>
        <v>LPHJ</v>
      </c>
      <c r="G515" s="25" t="str">
        <f>B78</f>
        <v>United</v>
      </c>
      <c r="H515" s="25" t="str">
        <f>B79</f>
        <v>Kudsken</v>
      </c>
      <c r="I515" s="25" t="str">
        <f>B80</f>
        <v>Højgård</v>
      </c>
      <c r="J515" s="25" t="str">
        <f>B81</f>
        <v>Select</v>
      </c>
      <c r="K515" s="25" t="str">
        <f>B82</f>
        <v>Lund</v>
      </c>
      <c r="L515" s="25" t="str">
        <f>B83</f>
        <v>Frydkær</v>
      </c>
      <c r="N515" s="25" t="str">
        <f>A304</f>
        <v>Far</v>
      </c>
      <c r="O515" s="25" t="str">
        <f>A305</f>
        <v>LPHJ</v>
      </c>
      <c r="P515" s="25" t="str">
        <f>A306</f>
        <v>Chelsea</v>
      </c>
      <c r="Q515" s="25" t="str">
        <f>A307</f>
        <v>Frydkær</v>
      </c>
      <c r="R515" s="25" t="str">
        <f>A308</f>
        <v>SPVK</v>
      </c>
      <c r="S515" s="25" t="str">
        <f>A309</f>
        <v>United</v>
      </c>
      <c r="T515" s="25" t="str">
        <f>A310</f>
        <v>Kinks</v>
      </c>
      <c r="U515" s="25" t="str">
        <f>A311</f>
        <v>Kudsken</v>
      </c>
      <c r="V515" s="25" t="str">
        <f>A312</f>
        <v>Idskov</v>
      </c>
      <c r="W515" s="25" t="str">
        <f>A313</f>
        <v>Højgård</v>
      </c>
      <c r="X515" s="25" t="str">
        <f>A314</f>
        <v>Lund</v>
      </c>
      <c r="Y515" s="25" t="str">
        <f>A315</f>
        <v>Select</v>
      </c>
    </row>
    <row r="516" spans="1:64" x14ac:dyDescent="0.15">
      <c r="A516" s="25" t="s">
        <v>17</v>
      </c>
      <c r="B516" s="25" t="s">
        <v>17</v>
      </c>
      <c r="C516" s="25" t="s">
        <v>17</v>
      </c>
      <c r="D516" s="25" t="s">
        <v>17</v>
      </c>
      <c r="E516" s="25" t="s">
        <v>17</v>
      </c>
      <c r="F516" s="25" t="s">
        <v>17</v>
      </c>
      <c r="G516" s="25" t="s">
        <v>17</v>
      </c>
      <c r="H516" s="25" t="s">
        <v>17</v>
      </c>
      <c r="I516" s="25" t="s">
        <v>17</v>
      </c>
      <c r="J516" s="25" t="s">
        <v>17</v>
      </c>
      <c r="K516" s="25" t="s">
        <v>17</v>
      </c>
      <c r="L516" s="25" t="s">
        <v>17</v>
      </c>
      <c r="N516" s="25" t="s">
        <v>17</v>
      </c>
      <c r="O516" s="25" t="s">
        <v>17</v>
      </c>
      <c r="P516" s="25" t="s">
        <v>17</v>
      </c>
      <c r="Q516" s="25" t="s">
        <v>17</v>
      </c>
      <c r="R516" s="25" t="s">
        <v>17</v>
      </c>
      <c r="S516" s="25" t="s">
        <v>17</v>
      </c>
      <c r="T516" s="25" t="s">
        <v>17</v>
      </c>
      <c r="U516" s="25" t="s">
        <v>17</v>
      </c>
      <c r="V516" s="25" t="s">
        <v>17</v>
      </c>
      <c r="W516" s="25" t="s">
        <v>17</v>
      </c>
      <c r="X516" s="25" t="s">
        <v>17</v>
      </c>
      <c r="Y516" s="25" t="s">
        <v>17</v>
      </c>
    </row>
    <row r="517" spans="1:64" x14ac:dyDescent="0.15">
      <c r="A517" s="25" t="str">
        <f>A85</f>
        <v>Harry</v>
      </c>
      <c r="B517" s="25" t="str">
        <f>A86</f>
        <v>Murer</v>
      </c>
      <c r="C517" s="25" t="str">
        <f>A87</f>
        <v>Anderup</v>
      </c>
      <c r="D517" s="25" t="str">
        <f>A88</f>
        <v>Robbo</v>
      </c>
      <c r="E517" s="25" t="str">
        <f>A89</f>
        <v>Livpool</v>
      </c>
      <c r="F517" s="25" t="str">
        <f>A90</f>
        <v>Forest</v>
      </c>
      <c r="G517" s="25" t="str">
        <f>B85</f>
        <v>Idskov</v>
      </c>
      <c r="H517" s="25" t="str">
        <f>B86</f>
        <v>Agger</v>
      </c>
      <c r="I517" s="25" t="str">
        <f>B87</f>
        <v>Degnen</v>
      </c>
      <c r="J517" s="25" t="str">
        <f>B88</f>
        <v>Cottee</v>
      </c>
      <c r="K517" s="25" t="str">
        <f>B89</f>
        <v>Steam</v>
      </c>
      <c r="L517" s="25" t="str">
        <f>B90</f>
        <v>Himbo</v>
      </c>
      <c r="N517" s="25" t="str">
        <f>A317</f>
        <v>Harry</v>
      </c>
      <c r="O517" s="25" t="str">
        <f>A318</f>
        <v>Forest</v>
      </c>
      <c r="P517" s="25" t="str">
        <f>A319</f>
        <v>Murer</v>
      </c>
      <c r="Q517" s="25" t="str">
        <f>A320</f>
        <v>Himbo</v>
      </c>
      <c r="R517" s="25" t="str">
        <f>A321</f>
        <v>Anderup</v>
      </c>
      <c r="S517" s="25" t="str">
        <f>A322</f>
        <v>Idskov</v>
      </c>
      <c r="T517" s="25" t="str">
        <f>A323</f>
        <v>Robbo</v>
      </c>
      <c r="U517" s="25" t="str">
        <f>A324</f>
        <v>Agger</v>
      </c>
      <c r="V517" s="25" t="str">
        <f>A325</f>
        <v>Livpool</v>
      </c>
      <c r="W517" s="25" t="str">
        <f>A326</f>
        <v>Degnen</v>
      </c>
      <c r="X517" s="25" t="str">
        <f>A327</f>
        <v>Steam</v>
      </c>
      <c r="Y517" s="25" t="str">
        <f>A328</f>
        <v>Cottee</v>
      </c>
    </row>
    <row r="518" spans="1:64" x14ac:dyDescent="0.15">
      <c r="A518" s="25" t="s">
        <v>17</v>
      </c>
      <c r="B518" s="25" t="s">
        <v>17</v>
      </c>
      <c r="C518" s="25" t="s">
        <v>17</v>
      </c>
      <c r="D518" s="25" t="s">
        <v>17</v>
      </c>
      <c r="E518" s="25" t="s">
        <v>17</v>
      </c>
      <c r="F518" s="25" t="s">
        <v>17</v>
      </c>
      <c r="G518" s="25" t="s">
        <v>17</v>
      </c>
      <c r="H518" s="25" t="s">
        <v>17</v>
      </c>
      <c r="I518" s="25" t="s">
        <v>17</v>
      </c>
      <c r="J518" s="25" t="s">
        <v>17</v>
      </c>
      <c r="K518" s="25" t="s">
        <v>17</v>
      </c>
      <c r="L518" s="25" t="s">
        <v>17</v>
      </c>
      <c r="N518" s="25" t="s">
        <v>17</v>
      </c>
      <c r="O518" s="25" t="s">
        <v>17</v>
      </c>
      <c r="P518" s="25" t="s">
        <v>17</v>
      </c>
      <c r="Q518" s="25" t="s">
        <v>17</v>
      </c>
      <c r="R518" s="25" t="s">
        <v>17</v>
      </c>
      <c r="S518" s="25" t="s">
        <v>17</v>
      </c>
      <c r="T518" s="25" t="s">
        <v>17</v>
      </c>
      <c r="U518" s="25" t="s">
        <v>17</v>
      </c>
      <c r="V518" s="25" t="s">
        <v>17</v>
      </c>
      <c r="W518" s="25" t="s">
        <v>17</v>
      </c>
      <c r="X518" s="25" t="s">
        <v>17</v>
      </c>
      <c r="Y518" s="25" t="s">
        <v>17</v>
      </c>
    </row>
    <row r="519" spans="1:64" x14ac:dyDescent="0.15">
      <c r="A519" s="25" t="str">
        <f>A92</f>
        <v>Zico</v>
      </c>
      <c r="B519" s="25" t="str">
        <f>A93</f>
        <v>Far</v>
      </c>
      <c r="C519" s="25" t="str">
        <f>A94</f>
        <v>Frydkær</v>
      </c>
      <c r="D519" s="25" t="str">
        <f>A95</f>
        <v>Chelsea</v>
      </c>
      <c r="E519" s="25" t="str">
        <f>A96</f>
        <v>Murer</v>
      </c>
      <c r="F519" s="25" t="str">
        <f>A97</f>
        <v>Flinca</v>
      </c>
      <c r="G519" s="25" t="str">
        <f>B92</f>
        <v>Select</v>
      </c>
      <c r="H519" s="25" t="str">
        <f>B93</f>
        <v>Lauge</v>
      </c>
      <c r="I519" s="25" t="str">
        <f>B94</f>
        <v>Halvor</v>
      </c>
      <c r="J519" s="25" t="str">
        <f>B95</f>
        <v>Nuser</v>
      </c>
      <c r="K519" s="25" t="str">
        <f>B96</f>
        <v>Lund</v>
      </c>
      <c r="L519" s="25" t="str">
        <f>B97</f>
        <v>LUFCMOT</v>
      </c>
      <c r="N519" s="25" t="str">
        <f>A330</f>
        <v>Zico</v>
      </c>
      <c r="O519" s="25" t="str">
        <f>A331</f>
        <v>Flinca</v>
      </c>
      <c r="P519" s="25" t="str">
        <f>A332</f>
        <v>Far</v>
      </c>
      <c r="Q519" s="25" t="str">
        <f>A333</f>
        <v>LUFCMOT</v>
      </c>
      <c r="R519" s="25" t="str">
        <f>A334</f>
        <v>Frydkær</v>
      </c>
      <c r="S519" s="25" t="str">
        <f>A335</f>
        <v>Select</v>
      </c>
      <c r="T519" s="25" t="str">
        <f>A336</f>
        <v>Chelsea</v>
      </c>
      <c r="U519" s="25" t="str">
        <f>A337</f>
        <v>Lauge</v>
      </c>
      <c r="V519" s="25" t="str">
        <f>A338</f>
        <v>Murer</v>
      </c>
      <c r="W519" s="25" t="str">
        <f>A339</f>
        <v>Halvor</v>
      </c>
      <c r="X519" s="25" t="str">
        <f>A340</f>
        <v>Lund</v>
      </c>
      <c r="Y519" s="25" t="str">
        <f>A341</f>
        <v>Nuser</v>
      </c>
    </row>
    <row r="520" spans="1:64" x14ac:dyDescent="0.15">
      <c r="A520" s="25" t="s">
        <v>17</v>
      </c>
      <c r="B520" s="25" t="s">
        <v>17</v>
      </c>
      <c r="C520" s="25" t="s">
        <v>17</v>
      </c>
      <c r="D520" s="25" t="s">
        <v>17</v>
      </c>
      <c r="E520" s="25" t="s">
        <v>17</v>
      </c>
      <c r="F520" s="25" t="s">
        <v>17</v>
      </c>
      <c r="G520" s="25" t="s">
        <v>17</v>
      </c>
      <c r="H520" s="25" t="s">
        <v>17</v>
      </c>
      <c r="I520" s="25" t="s">
        <v>17</v>
      </c>
      <c r="J520" s="25" t="s">
        <v>17</v>
      </c>
      <c r="K520" s="25" t="s">
        <v>17</v>
      </c>
      <c r="L520" s="25" t="s">
        <v>17</v>
      </c>
      <c r="N520" s="25" t="s">
        <v>17</v>
      </c>
      <c r="O520" s="25" t="s">
        <v>17</v>
      </c>
      <c r="P520" s="25" t="s">
        <v>17</v>
      </c>
      <c r="Q520" s="25" t="s">
        <v>17</v>
      </c>
      <c r="R520" s="25" t="s">
        <v>17</v>
      </c>
      <c r="S520" s="25" t="s">
        <v>17</v>
      </c>
      <c r="T520" s="25" t="s">
        <v>17</v>
      </c>
      <c r="U520" s="25" t="s">
        <v>17</v>
      </c>
      <c r="V520" s="25" t="s">
        <v>17</v>
      </c>
      <c r="W520" s="25" t="s">
        <v>17</v>
      </c>
      <c r="X520" s="25" t="s">
        <v>17</v>
      </c>
      <c r="Y520" s="25" t="s">
        <v>17</v>
      </c>
    </row>
    <row r="521" spans="1:64" x14ac:dyDescent="0.15">
      <c r="A521" s="25" t="str">
        <f>A99</f>
        <v>Steam</v>
      </c>
      <c r="B521" s="25" t="str">
        <f>A100</f>
        <v>Benbo</v>
      </c>
      <c r="C521" s="25" t="str">
        <f>A101</f>
        <v>Nielsen</v>
      </c>
      <c r="D521" s="25" t="str">
        <f>A102</f>
        <v>ÅZÆTZØW</v>
      </c>
      <c r="E521" s="25" t="str">
        <f>A103</f>
        <v>Futte</v>
      </c>
      <c r="F521" s="25" t="str">
        <f>A104</f>
        <v>Laplace</v>
      </c>
      <c r="G521" s="25" t="str">
        <f>B99</f>
        <v>Far</v>
      </c>
      <c r="H521" s="25" t="str">
        <f>B100</f>
        <v>Kinks</v>
      </c>
      <c r="I521" s="25" t="str">
        <f>B101</f>
        <v>MFP</v>
      </c>
      <c r="J521" s="25" t="str">
        <f>B102</f>
        <v>Idskov</v>
      </c>
      <c r="K521" s="25" t="str">
        <f>B103</f>
        <v>Randers</v>
      </c>
      <c r="L521" s="25" t="str">
        <f>B104</f>
        <v>LPHJ</v>
      </c>
      <c r="N521" s="25" t="str">
        <f>A343</f>
        <v>Steam</v>
      </c>
      <c r="O521" s="25" t="str">
        <f>A344</f>
        <v>Laplace</v>
      </c>
      <c r="P521" s="25" t="str">
        <f>A345</f>
        <v>Benbo</v>
      </c>
      <c r="Q521" s="25" t="str">
        <f>A346</f>
        <v>LPHJ</v>
      </c>
      <c r="R521" s="25" t="str">
        <f>A347</f>
        <v>Nielsen</v>
      </c>
      <c r="S521" s="25" t="str">
        <f>A348</f>
        <v>Far</v>
      </c>
      <c r="T521" s="25" t="str">
        <f>A349</f>
        <v>ÅZÆTZØW</v>
      </c>
      <c r="U521" s="25" t="str">
        <f>A350</f>
        <v>Kinks</v>
      </c>
      <c r="V521" s="25" t="str">
        <f>A351</f>
        <v>Futte</v>
      </c>
      <c r="W521" s="25" t="str">
        <f>A352</f>
        <v>MFP</v>
      </c>
      <c r="X521" s="25" t="str">
        <f>A353</f>
        <v>Randers</v>
      </c>
      <c r="Y521" s="25" t="str">
        <f>A354</f>
        <v>Idskov</v>
      </c>
    </row>
    <row r="522" spans="1:64" x14ac:dyDescent="0.15">
      <c r="A522" s="25" t="s">
        <v>17</v>
      </c>
      <c r="B522" s="25" t="s">
        <v>17</v>
      </c>
      <c r="C522" s="25" t="s">
        <v>17</v>
      </c>
      <c r="D522" s="25" t="s">
        <v>17</v>
      </c>
      <c r="E522" s="25" t="s">
        <v>17</v>
      </c>
      <c r="F522" s="25" t="s">
        <v>17</v>
      </c>
      <c r="G522" s="25" t="s">
        <v>17</v>
      </c>
      <c r="H522" s="25" t="s">
        <v>17</v>
      </c>
      <c r="I522" s="25" t="s">
        <v>17</v>
      </c>
      <c r="J522" s="25" t="s">
        <v>17</v>
      </c>
      <c r="K522" s="25" t="s">
        <v>17</v>
      </c>
      <c r="L522" s="25" t="s">
        <v>17</v>
      </c>
      <c r="N522" s="25" t="s">
        <v>17</v>
      </c>
      <c r="O522" s="25" t="s">
        <v>17</v>
      </c>
      <c r="P522" s="25" t="s">
        <v>17</v>
      </c>
      <c r="Q522" s="25" t="s">
        <v>17</v>
      </c>
      <c r="R522" s="25" t="s">
        <v>17</v>
      </c>
      <c r="S522" s="25" t="s">
        <v>17</v>
      </c>
      <c r="T522" s="25" t="s">
        <v>17</v>
      </c>
      <c r="U522" s="25" t="s">
        <v>17</v>
      </c>
      <c r="V522" s="25" t="s">
        <v>17</v>
      </c>
      <c r="W522" s="25" t="s">
        <v>17</v>
      </c>
      <c r="X522" s="25" t="s">
        <v>17</v>
      </c>
      <c r="Y522" s="25" t="s">
        <v>17</v>
      </c>
    </row>
    <row r="523" spans="1:64" x14ac:dyDescent="0.15">
      <c r="A523" s="25" t="str">
        <f>A106</f>
        <v>Livpool</v>
      </c>
      <c r="B523" s="25" t="str">
        <f>A107</f>
        <v>Hede</v>
      </c>
      <c r="C523" s="25" t="str">
        <f>A108</f>
        <v>Cottee</v>
      </c>
      <c r="D523" s="25" t="str">
        <f>A109</f>
        <v>Steam</v>
      </c>
      <c r="E523" s="25" t="str">
        <f>A110</f>
        <v>Select</v>
      </c>
      <c r="F523" s="25" t="str">
        <f>A111</f>
        <v>Himbo</v>
      </c>
      <c r="G523" s="25" t="str">
        <f>B106</f>
        <v>Sebjoh</v>
      </c>
      <c r="H523" s="25" t="str">
        <f>B107</f>
        <v>Gunners</v>
      </c>
      <c r="I523" s="25" t="str">
        <f>B108</f>
        <v>Anderup</v>
      </c>
      <c r="J523" s="25" t="str">
        <f>B109</f>
        <v>Far</v>
      </c>
      <c r="K523" s="25" t="str">
        <f>B110</f>
        <v>Forest</v>
      </c>
      <c r="L523" s="25" t="str">
        <f>B111</f>
        <v>Murer</v>
      </c>
      <c r="N523" s="25" t="str">
        <f>A356</f>
        <v>Livpool</v>
      </c>
      <c r="O523" s="25" t="str">
        <f>A357</f>
        <v>Himbo</v>
      </c>
      <c r="P523" s="25" t="str">
        <f>A358</f>
        <v>Hede</v>
      </c>
      <c r="Q523" s="25" t="str">
        <f>A359</f>
        <v>Murer</v>
      </c>
      <c r="R523" s="25" t="str">
        <f>A360</f>
        <v>Cottee</v>
      </c>
      <c r="S523" s="25" t="str">
        <f>A361</f>
        <v>Sebjoh</v>
      </c>
      <c r="T523" s="25" t="str">
        <f>A362</f>
        <v>Steam</v>
      </c>
      <c r="U523" s="25" t="str">
        <f>A363</f>
        <v>Gunners</v>
      </c>
      <c r="V523" s="25" t="str">
        <f>A364</f>
        <v>Select</v>
      </c>
      <c r="W523" s="25" t="str">
        <f>A365</f>
        <v>Anderup</v>
      </c>
      <c r="X523" s="25" t="str">
        <f>A366</f>
        <v>Forest</v>
      </c>
      <c r="Y523" s="25" t="str">
        <f>A367</f>
        <v>Far</v>
      </c>
    </row>
    <row r="524" spans="1:64" x14ac:dyDescent="0.15">
      <c r="A524" s="25" t="s">
        <v>17</v>
      </c>
      <c r="B524" s="25" t="s">
        <v>17</v>
      </c>
      <c r="C524" s="25" t="s">
        <v>17</v>
      </c>
      <c r="D524" s="25" t="s">
        <v>17</v>
      </c>
      <c r="E524" s="25" t="s">
        <v>17</v>
      </c>
      <c r="F524" s="25" t="s">
        <v>17</v>
      </c>
      <c r="G524" s="25" t="s">
        <v>17</v>
      </c>
      <c r="H524" s="25" t="s">
        <v>17</v>
      </c>
      <c r="I524" s="25" t="s">
        <v>17</v>
      </c>
      <c r="J524" s="25" t="s">
        <v>17</v>
      </c>
      <c r="K524" s="25" t="s">
        <v>17</v>
      </c>
      <c r="L524" s="25" t="s">
        <v>17</v>
      </c>
      <c r="N524" s="25" t="s">
        <v>17</v>
      </c>
      <c r="O524" s="25" t="s">
        <v>17</v>
      </c>
      <c r="P524" s="25" t="s">
        <v>17</v>
      </c>
      <c r="Q524" s="25" t="s">
        <v>17</v>
      </c>
      <c r="R524" s="25" t="s">
        <v>17</v>
      </c>
      <c r="S524" s="25" t="s">
        <v>17</v>
      </c>
      <c r="T524" s="25" t="s">
        <v>17</v>
      </c>
      <c r="U524" s="25" t="s">
        <v>17</v>
      </c>
      <c r="V524" s="25" t="s">
        <v>17</v>
      </c>
      <c r="W524" s="25" t="s">
        <v>17</v>
      </c>
      <c r="X524" s="25" t="s">
        <v>17</v>
      </c>
      <c r="Y524" s="25" t="s">
        <v>17</v>
      </c>
    </row>
    <row r="525" spans="1:64" x14ac:dyDescent="0.15">
      <c r="A525" s="25" t="str">
        <f>A113</f>
        <v>Select</v>
      </c>
      <c r="B525" s="25" t="str">
        <f>A114</f>
        <v>Chelsea</v>
      </c>
      <c r="C525" s="25" t="str">
        <f>A115</f>
        <v>Harry</v>
      </c>
      <c r="D525" s="25" t="str">
        <f>A116</f>
        <v>Agger</v>
      </c>
      <c r="E525" s="25" t="str">
        <f>A117</f>
        <v>Frydkær</v>
      </c>
      <c r="F525" s="25" t="str">
        <f>A118</f>
        <v>MFP</v>
      </c>
      <c r="G525" s="25" t="str">
        <f>B113</f>
        <v>Mauer</v>
      </c>
      <c r="H525" s="25" t="str">
        <f>B114</f>
        <v>LPHJ</v>
      </c>
      <c r="I525" s="25" t="str">
        <f>B115</f>
        <v>Nemelig</v>
      </c>
      <c r="J525" s="25" t="str">
        <f>B116</f>
        <v>Steam</v>
      </c>
      <c r="K525" s="25" t="str">
        <f>B117</f>
        <v>SPVK</v>
      </c>
      <c r="L525" s="25" t="str">
        <f>B118</f>
        <v>Idskov</v>
      </c>
      <c r="N525" s="25" t="str">
        <f>A369</f>
        <v>Select</v>
      </c>
      <c r="O525" s="25" t="str">
        <f>A370</f>
        <v>MFP</v>
      </c>
      <c r="P525" s="25" t="str">
        <f>A371</f>
        <v>Chelsea</v>
      </c>
      <c r="Q525" s="25" t="str">
        <f>A372</f>
        <v>Idskov</v>
      </c>
      <c r="R525" s="25" t="str">
        <f>A373</f>
        <v>Harry</v>
      </c>
      <c r="S525" s="25" t="str">
        <f>A374</f>
        <v>Mauer</v>
      </c>
      <c r="T525" s="25" t="str">
        <f>A375</f>
        <v>Agger</v>
      </c>
      <c r="U525" s="25" t="str">
        <f>A376</f>
        <v>LPHJ</v>
      </c>
      <c r="V525" s="25" t="str">
        <f>A377</f>
        <v>Frydkær</v>
      </c>
      <c r="W525" s="25" t="str">
        <f>A378</f>
        <v>Nemelig</v>
      </c>
      <c r="X525" s="25" t="str">
        <f>A379</f>
        <v>SPVK</v>
      </c>
      <c r="Y525" s="25" t="str">
        <f>A380</f>
        <v>Steam</v>
      </c>
    </row>
    <row r="526" spans="1:64" x14ac:dyDescent="0.15">
      <c r="A526" s="25" t="s">
        <v>17</v>
      </c>
      <c r="B526" s="25" t="s">
        <v>17</v>
      </c>
      <c r="C526" s="25" t="s">
        <v>17</v>
      </c>
      <c r="D526" s="25" t="s">
        <v>17</v>
      </c>
      <c r="E526" s="25" t="s">
        <v>17</v>
      </c>
      <c r="F526" s="25" t="s">
        <v>17</v>
      </c>
      <c r="G526" s="25" t="s">
        <v>17</v>
      </c>
      <c r="H526" s="25" t="s">
        <v>17</v>
      </c>
      <c r="I526" s="25" t="s">
        <v>17</v>
      </c>
      <c r="J526" s="25" t="s">
        <v>17</v>
      </c>
      <c r="K526" s="25" t="s">
        <v>17</v>
      </c>
      <c r="L526" s="25" t="s">
        <v>17</v>
      </c>
      <c r="N526" s="25" t="s">
        <v>17</v>
      </c>
      <c r="O526" s="25" t="s">
        <v>17</v>
      </c>
      <c r="P526" s="25" t="s">
        <v>17</v>
      </c>
      <c r="Q526" s="25" t="s">
        <v>17</v>
      </c>
      <c r="R526" s="25" t="s">
        <v>17</v>
      </c>
      <c r="S526" s="25" t="s">
        <v>17</v>
      </c>
      <c r="T526" s="25" t="s">
        <v>17</v>
      </c>
      <c r="U526" s="25" t="s">
        <v>17</v>
      </c>
      <c r="V526" s="25" t="s">
        <v>17</v>
      </c>
      <c r="W526" s="25" t="s">
        <v>17</v>
      </c>
      <c r="X526" s="25" t="s">
        <v>17</v>
      </c>
      <c r="Y526" s="25" t="s">
        <v>17</v>
      </c>
    </row>
    <row r="527" spans="1:64" x14ac:dyDescent="0.15">
      <c r="A527" s="25" t="str">
        <f>A120</f>
        <v>Kinks</v>
      </c>
      <c r="B527" s="25" t="str">
        <f>A121</f>
        <v>Anfield</v>
      </c>
      <c r="C527" s="25" t="str">
        <f>A122</f>
        <v>Murer</v>
      </c>
      <c r="D527" s="25" t="str">
        <f>A123</f>
        <v>Lund</v>
      </c>
      <c r="E527" s="25" t="str">
        <f>A124</f>
        <v>Nuser</v>
      </c>
      <c r="F527" s="25" t="str">
        <f>A125</f>
        <v>Futte</v>
      </c>
      <c r="G527" s="25" t="str">
        <f>B120</f>
        <v>Watson</v>
      </c>
      <c r="H527" s="25" t="str">
        <f>B121</f>
        <v>Far</v>
      </c>
      <c r="I527" s="25" t="str">
        <f>B122</f>
        <v>Schøn</v>
      </c>
      <c r="J527" s="25" t="str">
        <f>B123</f>
        <v>Laplace</v>
      </c>
      <c r="K527" s="25" t="str">
        <f>B124</f>
        <v>Select</v>
      </c>
      <c r="L527" s="25" t="str">
        <f>B125</f>
        <v>brula</v>
      </c>
      <c r="N527" s="25" t="str">
        <f>A382</f>
        <v>Kinks</v>
      </c>
      <c r="O527" s="25" t="str">
        <f>A383</f>
        <v>Futte</v>
      </c>
      <c r="P527" s="25" t="str">
        <f>A384</f>
        <v>Anfield</v>
      </c>
      <c r="Q527" s="25" t="str">
        <f>A385</f>
        <v>brula</v>
      </c>
      <c r="R527" s="25" t="str">
        <f>A386</f>
        <v>Murer</v>
      </c>
      <c r="S527" s="25" t="str">
        <f>A387</f>
        <v>Watson</v>
      </c>
      <c r="T527" s="25" t="str">
        <f>A388</f>
        <v>Lund</v>
      </c>
      <c r="U527" s="25" t="str">
        <f>A389</f>
        <v>Far</v>
      </c>
      <c r="V527" s="25" t="str">
        <f>A390</f>
        <v>Nuser</v>
      </c>
      <c r="W527" s="25" t="str">
        <f>A391</f>
        <v>Schøn</v>
      </c>
      <c r="X527" s="25" t="str">
        <f>A392</f>
        <v>Select</v>
      </c>
      <c r="Y527" s="25" t="str">
        <f>A393</f>
        <v>Laplace</v>
      </c>
    </row>
    <row r="528" spans="1:64" x14ac:dyDescent="0.15">
      <c r="A528" s="25" t="s">
        <v>17</v>
      </c>
      <c r="B528" s="25" t="s">
        <v>17</v>
      </c>
      <c r="C528" s="25" t="s">
        <v>17</v>
      </c>
      <c r="D528" s="25" t="s">
        <v>17</v>
      </c>
      <c r="E528" s="25" t="s">
        <v>17</v>
      </c>
      <c r="F528" s="25" t="s">
        <v>17</v>
      </c>
      <c r="G528" s="25" t="s">
        <v>17</v>
      </c>
      <c r="H528" s="25" t="s">
        <v>17</v>
      </c>
      <c r="I528" s="25" t="s">
        <v>17</v>
      </c>
      <c r="J528" s="25" t="s">
        <v>17</v>
      </c>
      <c r="K528" s="25" t="s">
        <v>17</v>
      </c>
      <c r="L528" s="25" t="s">
        <v>17</v>
      </c>
      <c r="N528" s="25" t="s">
        <v>17</v>
      </c>
      <c r="O528" s="25" t="s">
        <v>17</v>
      </c>
      <c r="P528" s="25" t="s">
        <v>17</v>
      </c>
      <c r="Q528" s="25" t="s">
        <v>17</v>
      </c>
      <c r="R528" s="25" t="s">
        <v>17</v>
      </c>
      <c r="S528" s="25" t="s">
        <v>17</v>
      </c>
      <c r="T528" s="25" t="s">
        <v>17</v>
      </c>
      <c r="U528" s="25" t="s">
        <v>17</v>
      </c>
      <c r="V528" s="25" t="s">
        <v>17</v>
      </c>
      <c r="W528" s="25" t="s">
        <v>17</v>
      </c>
      <c r="X528" s="25" t="s">
        <v>17</v>
      </c>
      <c r="Y528" s="25" t="s">
        <v>17</v>
      </c>
    </row>
    <row r="529" spans="1:25" x14ac:dyDescent="0.15">
      <c r="A529" s="25" t="str">
        <f>A127</f>
        <v>Himbo</v>
      </c>
      <c r="B529" s="25" t="str">
        <f>A128</f>
        <v>Flinca</v>
      </c>
      <c r="C529" s="25" t="str">
        <f>A129</f>
        <v>Benbo</v>
      </c>
      <c r="D529" s="25" t="str">
        <f>A130</f>
        <v>Idskov</v>
      </c>
      <c r="E529" s="25" t="str">
        <f>A131</f>
        <v>Kailua</v>
      </c>
      <c r="F529" s="25" t="str">
        <f>A132</f>
        <v>Steam</v>
      </c>
      <c r="G529" s="25" t="str">
        <f>B127</f>
        <v>Randers</v>
      </c>
      <c r="H529" s="25" t="str">
        <f>B128</f>
        <v>Højgård</v>
      </c>
      <c r="I529" s="25" t="str">
        <f>B129</f>
        <v>Harry</v>
      </c>
      <c r="J529" s="25" t="str">
        <f>B130</f>
        <v>Murer</v>
      </c>
      <c r="K529" s="25" t="str">
        <f>B131</f>
        <v>Zico</v>
      </c>
      <c r="L529" s="25" t="str">
        <f>B132</f>
        <v>Percy</v>
      </c>
      <c r="N529" s="25" t="str">
        <f>A395</f>
        <v>Himbo</v>
      </c>
      <c r="O529" s="25" t="str">
        <f>A396</f>
        <v>Steam</v>
      </c>
      <c r="P529" s="25" t="str">
        <f>A397</f>
        <v>Flinca</v>
      </c>
      <c r="Q529" s="25" t="str">
        <f>A398</f>
        <v>Percy</v>
      </c>
      <c r="R529" s="25" t="str">
        <f>A399</f>
        <v>Benbo</v>
      </c>
      <c r="S529" s="25" t="str">
        <f>A400</f>
        <v>Randers</v>
      </c>
      <c r="T529" s="25" t="str">
        <f>A401</f>
        <v>Idskov</v>
      </c>
      <c r="U529" s="25" t="str">
        <f>A402</f>
        <v>Højgård</v>
      </c>
      <c r="V529" s="25" t="str">
        <f>A403</f>
        <v>Kailua</v>
      </c>
      <c r="W529" s="25" t="str">
        <f>A404</f>
        <v>Harry</v>
      </c>
      <c r="X529" s="25" t="str">
        <f>A405</f>
        <v>Zico</v>
      </c>
      <c r="Y529" s="25" t="str">
        <f>A406</f>
        <v>Murer</v>
      </c>
    </row>
    <row r="530" spans="1:25" x14ac:dyDescent="0.15">
      <c r="A530" s="25" t="s">
        <v>17</v>
      </c>
      <c r="B530" s="25" t="s">
        <v>17</v>
      </c>
      <c r="C530" s="25" t="s">
        <v>17</v>
      </c>
      <c r="D530" s="25" t="s">
        <v>17</v>
      </c>
      <c r="E530" s="25" t="s">
        <v>17</v>
      </c>
      <c r="F530" s="25" t="s">
        <v>17</v>
      </c>
      <c r="G530" s="25" t="s">
        <v>17</v>
      </c>
      <c r="H530" s="25" t="s">
        <v>17</v>
      </c>
      <c r="I530" s="25" t="s">
        <v>17</v>
      </c>
      <c r="J530" s="25" t="s">
        <v>17</v>
      </c>
      <c r="K530" s="25" t="s">
        <v>17</v>
      </c>
      <c r="L530" s="25" t="s">
        <v>17</v>
      </c>
      <c r="N530" s="25" t="s">
        <v>17</v>
      </c>
      <c r="O530" s="25" t="s">
        <v>17</v>
      </c>
      <c r="P530" s="25" t="s">
        <v>17</v>
      </c>
      <c r="Q530" s="25" t="s">
        <v>17</v>
      </c>
      <c r="R530" s="25" t="s">
        <v>17</v>
      </c>
      <c r="S530" s="25" t="s">
        <v>17</v>
      </c>
      <c r="T530" s="25" t="s">
        <v>17</v>
      </c>
      <c r="U530" s="25" t="s">
        <v>17</v>
      </c>
      <c r="V530" s="25" t="s">
        <v>17</v>
      </c>
      <c r="W530" s="25" t="s">
        <v>17</v>
      </c>
      <c r="X530" s="25" t="s">
        <v>17</v>
      </c>
      <c r="Y530" s="25" t="s">
        <v>17</v>
      </c>
    </row>
    <row r="531" spans="1:25" x14ac:dyDescent="0.15">
      <c r="A531" s="25" t="str">
        <f>A134</f>
        <v>Murer</v>
      </c>
      <c r="B531" s="25" t="str">
        <f>A135</f>
        <v>Robbo</v>
      </c>
      <c r="C531" s="25" t="str">
        <f>A136</f>
        <v>Far</v>
      </c>
      <c r="D531" s="25" t="str">
        <f>A137</f>
        <v>Kinks</v>
      </c>
      <c r="E531" s="25" t="str">
        <f>A138</f>
        <v>Cottee</v>
      </c>
      <c r="F531" s="25" t="str">
        <f>A139</f>
        <v>Hede</v>
      </c>
      <c r="G531" s="25" t="str">
        <f>B134</f>
        <v>LUFCMOT</v>
      </c>
      <c r="H531" s="25" t="str">
        <f>B135</f>
        <v>Tynde</v>
      </c>
      <c r="I531" s="25" t="str">
        <f>B136</f>
        <v>Select</v>
      </c>
      <c r="J531" s="25" t="str">
        <f>B137</f>
        <v>Anfield</v>
      </c>
      <c r="K531" s="25" t="str">
        <f>B138</f>
        <v>SPVK</v>
      </c>
      <c r="L531" s="25" t="str">
        <f>B139</f>
        <v>Nuser</v>
      </c>
      <c r="N531" s="25" t="str">
        <f>A408</f>
        <v>Murer</v>
      </c>
      <c r="O531" s="25" t="str">
        <f>A409</f>
        <v>Hede</v>
      </c>
      <c r="P531" s="25" t="str">
        <f>A410</f>
        <v>Robbo</v>
      </c>
      <c r="Q531" s="25" t="str">
        <f>A411</f>
        <v>Nuser</v>
      </c>
      <c r="R531" s="25" t="str">
        <f>A412</f>
        <v>Far</v>
      </c>
      <c r="S531" s="25" t="str">
        <f>A413</f>
        <v>LUFCMOT</v>
      </c>
      <c r="T531" s="25" t="str">
        <f>A414</f>
        <v>Kinks</v>
      </c>
      <c r="U531" s="25" t="str">
        <f>A415</f>
        <v>Tynde</v>
      </c>
      <c r="V531" s="25" t="str">
        <f>A416</f>
        <v>Cottee</v>
      </c>
      <c r="W531" s="25" t="str">
        <f>A417</f>
        <v>Select</v>
      </c>
      <c r="X531" s="25" t="str">
        <f>A418</f>
        <v>SPVK</v>
      </c>
      <c r="Y531" s="25" t="str">
        <f>A419</f>
        <v>Anfield</v>
      </c>
    </row>
    <row r="532" spans="1:25" x14ac:dyDescent="0.15">
      <c r="A532" s="25" t="s">
        <v>17</v>
      </c>
      <c r="B532" s="25" t="s">
        <v>17</v>
      </c>
      <c r="C532" s="25" t="s">
        <v>17</v>
      </c>
      <c r="D532" s="25" t="s">
        <v>17</v>
      </c>
      <c r="E532" s="25" t="s">
        <v>17</v>
      </c>
      <c r="F532" s="25" t="s">
        <v>17</v>
      </c>
      <c r="G532" s="25" t="s">
        <v>17</v>
      </c>
      <c r="H532" s="25" t="s">
        <v>17</v>
      </c>
      <c r="I532" s="25" t="s">
        <v>17</v>
      </c>
      <c r="J532" s="25" t="s">
        <v>17</v>
      </c>
      <c r="K532" s="25" t="s">
        <v>17</v>
      </c>
      <c r="L532" s="25" t="s">
        <v>17</v>
      </c>
      <c r="N532" s="25" t="s">
        <v>17</v>
      </c>
      <c r="O532" s="25" t="s">
        <v>17</v>
      </c>
      <c r="P532" s="25" t="s">
        <v>17</v>
      </c>
      <c r="Q532" s="25" t="s">
        <v>17</v>
      </c>
      <c r="R532" s="25" t="s">
        <v>17</v>
      </c>
      <c r="S532" s="25" t="s">
        <v>17</v>
      </c>
      <c r="T532" s="25" t="s">
        <v>17</v>
      </c>
      <c r="U532" s="25" t="s">
        <v>17</v>
      </c>
      <c r="V532" s="25" t="s">
        <v>17</v>
      </c>
      <c r="W532" s="25" t="s">
        <v>17</v>
      </c>
      <c r="X532" s="25" t="s">
        <v>17</v>
      </c>
      <c r="Y532" s="25" t="s">
        <v>17</v>
      </c>
    </row>
    <row r="533" spans="1:25" x14ac:dyDescent="0.15">
      <c r="A533" s="25" t="str">
        <f>A141</f>
        <v>Benbo</v>
      </c>
      <c r="B533" s="25" t="str">
        <f>A142</f>
        <v>Stoke</v>
      </c>
      <c r="C533" s="25" t="str">
        <f>A143</f>
        <v>Anderup</v>
      </c>
      <c r="D533" s="25" t="str">
        <f>A144</f>
        <v>Murer</v>
      </c>
      <c r="E533" s="25" t="str">
        <f>A145</f>
        <v>Steam</v>
      </c>
      <c r="F533" s="25" t="str">
        <f>A146</f>
        <v>Idskov</v>
      </c>
      <c r="G533" s="25" t="str">
        <f>B141</f>
        <v>Lund</v>
      </c>
      <c r="H533" s="25" t="str">
        <f>B142</f>
        <v>Watson</v>
      </c>
      <c r="I533" s="25" t="str">
        <f>B143</f>
        <v>Laplace</v>
      </c>
      <c r="J533" s="25" t="str">
        <f>B144</f>
        <v>LPHJ</v>
      </c>
      <c r="K533" s="25" t="str">
        <f>B145</f>
        <v>Futte</v>
      </c>
      <c r="L533" s="25" t="str">
        <f>B146</f>
        <v>Forest</v>
      </c>
      <c r="N533" s="25" t="str">
        <f>A421</f>
        <v>Benbo</v>
      </c>
      <c r="O533" s="25" t="str">
        <f>A422</f>
        <v>Idskov</v>
      </c>
      <c r="P533" s="25" t="str">
        <f>A423</f>
        <v>Stoke</v>
      </c>
      <c r="Q533" s="25" t="str">
        <f>A424</f>
        <v>Forest</v>
      </c>
      <c r="R533" s="25" t="str">
        <f>A425</f>
        <v>Anderup</v>
      </c>
      <c r="S533" s="25" t="str">
        <f>A426</f>
        <v>Lund</v>
      </c>
      <c r="T533" s="25" t="str">
        <f>A427</f>
        <v>Murer</v>
      </c>
      <c r="U533" s="25" t="str">
        <f>A428</f>
        <v>Watson</v>
      </c>
      <c r="V533" s="25" t="str">
        <f>A429</f>
        <v>Steam</v>
      </c>
      <c r="W533" s="25" t="str">
        <f>A430</f>
        <v>Laplace</v>
      </c>
      <c r="X533" s="25" t="str">
        <f>A431</f>
        <v>Futte</v>
      </c>
      <c r="Y533" s="25" t="str">
        <f>A432</f>
        <v>LPHJ</v>
      </c>
    </row>
    <row r="534" spans="1:25" x14ac:dyDescent="0.15">
      <c r="A534" s="25" t="s">
        <v>17</v>
      </c>
      <c r="B534" s="25" t="s">
        <v>17</v>
      </c>
      <c r="C534" s="25" t="s">
        <v>17</v>
      </c>
      <c r="D534" s="25" t="s">
        <v>17</v>
      </c>
      <c r="E534" s="25" t="s">
        <v>17</v>
      </c>
      <c r="F534" s="25" t="s">
        <v>17</v>
      </c>
      <c r="G534" s="25" t="s">
        <v>17</v>
      </c>
      <c r="H534" s="25" t="s">
        <v>17</v>
      </c>
      <c r="I534" s="25" t="s">
        <v>17</v>
      </c>
      <c r="J534" s="25" t="s">
        <v>17</v>
      </c>
      <c r="K534" s="25" t="s">
        <v>17</v>
      </c>
      <c r="L534" s="25" t="s">
        <v>17</v>
      </c>
      <c r="N534" s="25" t="s">
        <v>17</v>
      </c>
      <c r="O534" s="25" t="s">
        <v>17</v>
      </c>
      <c r="P534" s="25" t="s">
        <v>17</v>
      </c>
      <c r="Q534" s="25" t="s">
        <v>17</v>
      </c>
      <c r="R534" s="25" t="s">
        <v>17</v>
      </c>
      <c r="S534" s="25" t="s">
        <v>17</v>
      </c>
      <c r="T534" s="25" t="s">
        <v>17</v>
      </c>
      <c r="U534" s="25" t="s">
        <v>17</v>
      </c>
      <c r="V534" s="25" t="s">
        <v>17</v>
      </c>
      <c r="W534" s="25" t="s">
        <v>17</v>
      </c>
      <c r="X534" s="25" t="s">
        <v>17</v>
      </c>
      <c r="Y534" s="25" t="s">
        <v>17</v>
      </c>
    </row>
    <row r="535" spans="1:25" x14ac:dyDescent="0.15">
      <c r="A535" s="25" t="str">
        <f>A148</f>
        <v>Agger</v>
      </c>
      <c r="B535" s="25" t="str">
        <f>A149</f>
        <v>Zico</v>
      </c>
      <c r="C535" s="25" t="str">
        <f>A150</f>
        <v>Tøfting</v>
      </c>
      <c r="D535" s="25" t="str">
        <f>A151</f>
        <v>Højgård</v>
      </c>
      <c r="E535" s="25" t="str">
        <f>A152</f>
        <v>Nielsen</v>
      </c>
      <c r="F535" s="25" t="str">
        <f>A153</f>
        <v>Steam</v>
      </c>
      <c r="G535" s="25" t="str">
        <f>B148</f>
        <v>Nuser</v>
      </c>
      <c r="H535" s="25" t="str">
        <f>B149</f>
        <v>Frydkær</v>
      </c>
      <c r="I535" s="25" t="str">
        <f>B150</f>
        <v>Chelsea</v>
      </c>
      <c r="J535" s="25" t="str">
        <f>B151</f>
        <v>Himbo</v>
      </c>
      <c r="K535" s="25" t="str">
        <f>B152</f>
        <v>Far</v>
      </c>
      <c r="L535" s="25" t="str">
        <f>B153</f>
        <v>Select</v>
      </c>
      <c r="N535" s="25" t="str">
        <f>A434</f>
        <v>Agger</v>
      </c>
      <c r="O535" s="25" t="str">
        <f>A435</f>
        <v>Steam</v>
      </c>
      <c r="P535" s="25" t="str">
        <f>A436</f>
        <v>Zico</v>
      </c>
      <c r="Q535" s="25" t="str">
        <f>A437</f>
        <v>Select</v>
      </c>
      <c r="R535" s="25" t="str">
        <f>A438</f>
        <v>Tøfting</v>
      </c>
      <c r="S535" s="25" t="str">
        <f>A439</f>
        <v>Nuser</v>
      </c>
      <c r="T535" s="25" t="str">
        <f>A440</f>
        <v>Højgård</v>
      </c>
      <c r="U535" s="25" t="str">
        <f>A441</f>
        <v>Frydkær</v>
      </c>
      <c r="V535" s="25" t="str">
        <f>A442</f>
        <v>Nielsen</v>
      </c>
      <c r="W535" s="25" t="str">
        <f>A443</f>
        <v>Chelsea</v>
      </c>
      <c r="X535" s="25" t="str">
        <f>A444</f>
        <v>Far</v>
      </c>
      <c r="Y535" s="25" t="str">
        <f>A445</f>
        <v>Himbo</v>
      </c>
    </row>
    <row r="536" spans="1:25" x14ac:dyDescent="0.15">
      <c r="A536" s="25" t="s">
        <v>17</v>
      </c>
      <c r="B536" s="25" t="s">
        <v>17</v>
      </c>
      <c r="C536" s="25" t="s">
        <v>17</v>
      </c>
      <c r="D536" s="25" t="s">
        <v>17</v>
      </c>
      <c r="E536" s="25" t="s">
        <v>17</v>
      </c>
      <c r="F536" s="25" t="s">
        <v>17</v>
      </c>
      <c r="G536" s="25" t="s">
        <v>17</v>
      </c>
      <c r="H536" s="25" t="s">
        <v>17</v>
      </c>
      <c r="I536" s="25" t="s">
        <v>17</v>
      </c>
      <c r="J536" s="25" t="s">
        <v>17</v>
      </c>
      <c r="K536" s="25" t="s">
        <v>17</v>
      </c>
      <c r="L536" s="25" t="s">
        <v>17</v>
      </c>
      <c r="N536" s="25" t="s">
        <v>17</v>
      </c>
      <c r="O536" s="25" t="s">
        <v>17</v>
      </c>
      <c r="P536" s="25" t="s">
        <v>17</v>
      </c>
      <c r="Q536" s="25" t="s">
        <v>17</v>
      </c>
      <c r="R536" s="25" t="s">
        <v>17</v>
      </c>
      <c r="S536" s="25" t="s">
        <v>17</v>
      </c>
      <c r="T536" s="25" t="s">
        <v>17</v>
      </c>
      <c r="U536" s="25" t="s">
        <v>17</v>
      </c>
      <c r="V536" s="25" t="s">
        <v>17</v>
      </c>
      <c r="W536" s="25" t="s">
        <v>17</v>
      </c>
      <c r="X536" s="25" t="s">
        <v>17</v>
      </c>
      <c r="Y536" s="25" t="s">
        <v>17</v>
      </c>
    </row>
    <row r="537" spans="1:25" x14ac:dyDescent="0.15">
      <c r="A537" s="25" t="str">
        <f>A155</f>
        <v>Cottee</v>
      </c>
      <c r="B537" s="25" t="str">
        <f>A156</f>
        <v>SPVK</v>
      </c>
      <c r="C537" s="25" t="str">
        <f>A157</f>
        <v>Idskov</v>
      </c>
      <c r="D537" s="25" t="str">
        <f>A158</f>
        <v>Livpool</v>
      </c>
      <c r="E537" s="25" t="str">
        <f>A159</f>
        <v>Murer</v>
      </c>
      <c r="F537" s="25" t="str">
        <f>A160</f>
        <v>Harry</v>
      </c>
      <c r="G537" s="25" t="str">
        <f>B155</f>
        <v>MFP</v>
      </c>
      <c r="H537" s="25" t="str">
        <f>B156</f>
        <v>brula</v>
      </c>
      <c r="I537" s="25" t="str">
        <f>B157</f>
        <v>Steam</v>
      </c>
      <c r="J537" s="25" t="str">
        <f>B158</f>
        <v>Benbo</v>
      </c>
      <c r="K537" s="25" t="str">
        <f>B159</f>
        <v>Randers</v>
      </c>
      <c r="L537" s="25" t="str">
        <f>B160</f>
        <v>Lucky</v>
      </c>
      <c r="N537" s="25" t="str">
        <f>A447</f>
        <v>Cottee</v>
      </c>
      <c r="O537" s="25" t="str">
        <f>A448</f>
        <v>Harry</v>
      </c>
      <c r="P537" s="25" t="str">
        <f>A449</f>
        <v>SPVK</v>
      </c>
      <c r="Q537" s="25" t="str">
        <f>A450</f>
        <v>Lucky</v>
      </c>
      <c r="R537" s="25" t="str">
        <f>A451</f>
        <v>Idskov</v>
      </c>
      <c r="S537" s="25" t="str">
        <f>A452</f>
        <v>MFP</v>
      </c>
      <c r="T537" s="25" t="str">
        <f>A453</f>
        <v>Livpool</v>
      </c>
      <c r="U537" s="25" t="str">
        <f>A454</f>
        <v>brula</v>
      </c>
      <c r="V537" s="25" t="str">
        <f>A455</f>
        <v>Murer</v>
      </c>
      <c r="W537" s="25" t="str">
        <f>A456</f>
        <v>Steam</v>
      </c>
      <c r="X537" s="25" t="str">
        <f>A457</f>
        <v>Randers</v>
      </c>
      <c r="Y537" s="25" t="str">
        <f>A458</f>
        <v>Benbo</v>
      </c>
    </row>
    <row r="538" spans="1:25" x14ac:dyDescent="0.15">
      <c r="A538" s="25" t="s">
        <v>17</v>
      </c>
      <c r="B538" s="25" t="s">
        <v>17</v>
      </c>
      <c r="C538" s="25" t="s">
        <v>17</v>
      </c>
      <c r="D538" s="25" t="s">
        <v>17</v>
      </c>
      <c r="E538" s="25" t="s">
        <v>17</v>
      </c>
      <c r="F538" s="25" t="s">
        <v>17</v>
      </c>
      <c r="G538" s="25" t="s">
        <v>17</v>
      </c>
      <c r="H538" s="25" t="s">
        <v>17</v>
      </c>
      <c r="I538" s="25" t="s">
        <v>17</v>
      </c>
      <c r="J538" s="25" t="s">
        <v>17</v>
      </c>
      <c r="K538" s="25" t="s">
        <v>17</v>
      </c>
      <c r="L538" s="25" t="s">
        <v>17</v>
      </c>
      <c r="N538" s="25" t="s">
        <v>17</v>
      </c>
      <c r="O538" s="25" t="s">
        <v>17</v>
      </c>
      <c r="P538" s="25" t="s">
        <v>17</v>
      </c>
      <c r="Q538" s="25" t="s">
        <v>17</v>
      </c>
      <c r="R538" s="25" t="s">
        <v>17</v>
      </c>
      <c r="S538" s="25" t="s">
        <v>17</v>
      </c>
      <c r="T538" s="25" t="s">
        <v>17</v>
      </c>
      <c r="U538" s="25" t="s">
        <v>17</v>
      </c>
      <c r="V538" s="25" t="s">
        <v>17</v>
      </c>
      <c r="W538" s="25" t="s">
        <v>17</v>
      </c>
      <c r="X538" s="25" t="s">
        <v>17</v>
      </c>
      <c r="Y538" s="25" t="s">
        <v>17</v>
      </c>
    </row>
    <row r="539" spans="1:25" x14ac:dyDescent="0.15">
      <c r="A539" s="25" t="str">
        <f>A162</f>
        <v>Flinca</v>
      </c>
      <c r="B539" s="25" t="str">
        <f>A163</f>
        <v>LPHJ</v>
      </c>
      <c r="C539" s="25" t="str">
        <f>A164</f>
        <v>Select</v>
      </c>
      <c r="D539" s="25" t="str">
        <f>A165</f>
        <v>Hede</v>
      </c>
      <c r="E539" s="25" t="str">
        <f>A166</f>
        <v>Kudsken</v>
      </c>
      <c r="F539" s="25" t="str">
        <f>A167</f>
        <v>Far</v>
      </c>
      <c r="G539" s="25" t="str">
        <f>B162</f>
        <v>Lund</v>
      </c>
      <c r="H539" s="25" t="str">
        <f>B163</f>
        <v>Forest</v>
      </c>
      <c r="I539" s="25" t="str">
        <f>B164</f>
        <v>Idskov</v>
      </c>
      <c r="J539" s="25" t="str">
        <f>B165</f>
        <v>Zico</v>
      </c>
      <c r="K539" s="25" t="str">
        <f>B166</f>
        <v>LUFCMOT</v>
      </c>
      <c r="L539" s="25" t="str">
        <f>B167</f>
        <v>United</v>
      </c>
      <c r="N539" s="25" t="str">
        <f>A460</f>
        <v>Flinca</v>
      </c>
      <c r="O539" s="25" t="str">
        <f>A461</f>
        <v>Far</v>
      </c>
      <c r="P539" s="25" t="str">
        <f>A462</f>
        <v>LPHJ</v>
      </c>
      <c r="Q539" s="25" t="str">
        <f>A463</f>
        <v>United</v>
      </c>
      <c r="R539" s="25" t="str">
        <f>A464</f>
        <v>Select</v>
      </c>
      <c r="S539" s="25" t="str">
        <f>A465</f>
        <v>Lund</v>
      </c>
      <c r="T539" s="25" t="str">
        <f>A466</f>
        <v>Hede</v>
      </c>
      <c r="U539" s="25" t="str">
        <f>A467</f>
        <v>Forest</v>
      </c>
      <c r="V539" s="25" t="str">
        <f>A468</f>
        <v>Kudsken</v>
      </c>
      <c r="W539" s="25" t="str">
        <f>A469</f>
        <v>Idskov</v>
      </c>
      <c r="X539" s="25" t="str">
        <f>A470</f>
        <v>LUFCMOT</v>
      </c>
      <c r="Y539" s="25" t="str">
        <f>A471</f>
        <v>Zico</v>
      </c>
    </row>
    <row r="540" spans="1:25" x14ac:dyDescent="0.15">
      <c r="A540" s="25" t="s">
        <v>17</v>
      </c>
      <c r="B540" s="25" t="s">
        <v>17</v>
      </c>
      <c r="C540" s="25" t="s">
        <v>17</v>
      </c>
      <c r="D540" s="25" t="s">
        <v>17</v>
      </c>
      <c r="E540" s="25" t="s">
        <v>17</v>
      </c>
      <c r="F540" s="25" t="s">
        <v>17</v>
      </c>
      <c r="G540" s="25" t="s">
        <v>17</v>
      </c>
      <c r="H540" s="25" t="s">
        <v>17</v>
      </c>
      <c r="I540" s="25" t="s">
        <v>17</v>
      </c>
      <c r="J540" s="25" t="s">
        <v>17</v>
      </c>
      <c r="K540" s="25" t="s">
        <v>17</v>
      </c>
      <c r="L540" s="25" t="s">
        <v>17</v>
      </c>
      <c r="N540" s="25" t="s">
        <v>17</v>
      </c>
      <c r="O540" s="25" t="s">
        <v>17</v>
      </c>
      <c r="P540" s="25" t="s">
        <v>17</v>
      </c>
      <c r="Q540" s="25" t="s">
        <v>17</v>
      </c>
      <c r="R540" s="25" t="s">
        <v>17</v>
      </c>
      <c r="S540" s="25" t="s">
        <v>17</v>
      </c>
      <c r="T540" s="25" t="s">
        <v>17</v>
      </c>
      <c r="U540" s="25" t="s">
        <v>17</v>
      </c>
      <c r="V540" s="25" t="s">
        <v>17</v>
      </c>
      <c r="W540" s="25" t="s">
        <v>17</v>
      </c>
      <c r="X540" s="25" t="s">
        <v>17</v>
      </c>
      <c r="Y540" s="25" t="s">
        <v>17</v>
      </c>
    </row>
    <row r="541" spans="1:25" x14ac:dyDescent="0.15">
      <c r="A541" s="25" t="str">
        <f>A169</f>
        <v>Chelsea</v>
      </c>
      <c r="B541" s="25" t="str">
        <f>A170</f>
        <v>Idskov</v>
      </c>
      <c r="C541" s="25" t="str">
        <f>A171</f>
        <v>Laplace</v>
      </c>
      <c r="D541" s="25" t="str">
        <f>A172</f>
        <v>Murer</v>
      </c>
      <c r="E541" s="25" t="str">
        <f>A173</f>
        <v>Nuser</v>
      </c>
      <c r="F541" s="25" t="str">
        <f>A174</f>
        <v>Højgård</v>
      </c>
      <c r="G541" s="25" t="str">
        <f>B169</f>
        <v>Futte</v>
      </c>
      <c r="H541" s="25" t="str">
        <f>B170</f>
        <v>Mauer</v>
      </c>
      <c r="I541" s="25" t="str">
        <f>B171</f>
        <v>Lauge</v>
      </c>
      <c r="J541" s="25" t="str">
        <f>B172</f>
        <v>Kinks</v>
      </c>
      <c r="K541" s="25" t="str">
        <f>B173</f>
        <v>MFP</v>
      </c>
      <c r="L541" s="25" t="str">
        <f>B174</f>
        <v>Steam</v>
      </c>
      <c r="N541" s="25" t="str">
        <f>A473</f>
        <v>Chelsea</v>
      </c>
      <c r="O541" s="25" t="str">
        <f>A474</f>
        <v>Højgård</v>
      </c>
      <c r="P541" s="25" t="str">
        <f>A475</f>
        <v>Idskov</v>
      </c>
      <c r="Q541" s="25" t="str">
        <f>A476</f>
        <v>Steam</v>
      </c>
      <c r="R541" s="25" t="str">
        <f>A477</f>
        <v>Laplace</v>
      </c>
      <c r="S541" s="25" t="str">
        <f>A478</f>
        <v>Futte</v>
      </c>
      <c r="T541" s="25" t="str">
        <f>A479</f>
        <v>Murer</v>
      </c>
      <c r="U541" s="25" t="str">
        <f>A480</f>
        <v>Mauer</v>
      </c>
      <c r="V541" s="25" t="str">
        <f>A481</f>
        <v>Nuser</v>
      </c>
      <c r="W541" s="25" t="str">
        <f>A482</f>
        <v>Lauge</v>
      </c>
      <c r="X541" s="25" t="str">
        <f>A483</f>
        <v>MFP</v>
      </c>
      <c r="Y541" s="25" t="str">
        <f>A484</f>
        <v>Kinks</v>
      </c>
    </row>
    <row r="542" spans="1:25" x14ac:dyDescent="0.15">
      <c r="A542" s="25" t="s">
        <v>17</v>
      </c>
      <c r="B542" s="25" t="s">
        <v>17</v>
      </c>
      <c r="C542" s="25" t="s">
        <v>17</v>
      </c>
      <c r="D542" s="25" t="s">
        <v>17</v>
      </c>
      <c r="E542" s="25" t="s">
        <v>17</v>
      </c>
      <c r="F542" s="25" t="s">
        <v>17</v>
      </c>
      <c r="G542" s="25" t="s">
        <v>17</v>
      </c>
      <c r="H542" s="25" t="s">
        <v>17</v>
      </c>
      <c r="I542" s="25" t="s">
        <v>17</v>
      </c>
      <c r="J542" s="25" t="s">
        <v>17</v>
      </c>
      <c r="K542" s="25" t="s">
        <v>17</v>
      </c>
      <c r="L542" s="25" t="s">
        <v>17</v>
      </c>
      <c r="N542" s="25" t="s">
        <v>17</v>
      </c>
      <c r="O542" s="25" t="s">
        <v>17</v>
      </c>
      <c r="P542" s="25" t="s">
        <v>17</v>
      </c>
      <c r="Q542" s="25" t="s">
        <v>17</v>
      </c>
      <c r="R542" s="25" t="s">
        <v>17</v>
      </c>
      <c r="S542" s="25" t="s">
        <v>17</v>
      </c>
      <c r="T542" s="25" t="s">
        <v>17</v>
      </c>
      <c r="U542" s="25" t="s">
        <v>17</v>
      </c>
      <c r="V542" s="25" t="s">
        <v>17</v>
      </c>
      <c r="W542" s="25" t="s">
        <v>17</v>
      </c>
      <c r="X542" s="25" t="s">
        <v>17</v>
      </c>
      <c r="Y542" s="25" t="s">
        <v>17</v>
      </c>
    </row>
    <row r="543" spans="1:25" x14ac:dyDescent="0.15">
      <c r="A543" s="25" t="str">
        <f>A176</f>
        <v>Arsenal</v>
      </c>
      <c r="B543" s="25" t="str">
        <f>A177</f>
        <v>Livpool</v>
      </c>
      <c r="C543" s="25" t="str">
        <f>A178</f>
        <v>Harry</v>
      </c>
      <c r="D543" s="25" t="str">
        <f>A179</f>
        <v>SPVK</v>
      </c>
      <c r="E543" s="25" t="str">
        <f>A180</f>
        <v>Far</v>
      </c>
      <c r="F543" s="25" t="str">
        <f>A181</f>
        <v>Frydkær</v>
      </c>
      <c r="G543" s="25" t="str">
        <f>B176</f>
        <v>Select</v>
      </c>
      <c r="H543" s="25" t="str">
        <f>B177</f>
        <v>Idskov</v>
      </c>
      <c r="I543" s="25" t="str">
        <f>B178</f>
        <v>Håvard</v>
      </c>
      <c r="J543" s="25" t="str">
        <f>B179</f>
        <v>Cottee</v>
      </c>
      <c r="K543" s="25" t="str">
        <f>B180</f>
        <v>Zico</v>
      </c>
      <c r="L543" s="25" t="str">
        <f>B181</f>
        <v>Agger</v>
      </c>
      <c r="N543" s="25" t="str">
        <f>A486</f>
        <v>Arsenal</v>
      </c>
      <c r="O543" s="25" t="str">
        <f>A487</f>
        <v>Frydkær</v>
      </c>
      <c r="P543" s="25" t="str">
        <f>A488</f>
        <v>Livpool</v>
      </c>
      <c r="Q543" s="25" t="str">
        <f>A489</f>
        <v>Agger</v>
      </c>
      <c r="R543" s="25" t="str">
        <f>A490</f>
        <v>Harry</v>
      </c>
      <c r="S543" s="25" t="str">
        <f>A491</f>
        <v>Select</v>
      </c>
      <c r="T543" s="25" t="str">
        <f>A492</f>
        <v>SPVK</v>
      </c>
      <c r="U543" s="25" t="str">
        <f>A493</f>
        <v>Idskov</v>
      </c>
      <c r="V543" s="25" t="str">
        <f>A494</f>
        <v>Far</v>
      </c>
      <c r="W543" s="25" t="str">
        <f>A495</f>
        <v>Håvard</v>
      </c>
      <c r="X543" s="25" t="str">
        <f>A496</f>
        <v>Zico</v>
      </c>
      <c r="Y543" s="25" t="str">
        <f>A497</f>
        <v>Cottee</v>
      </c>
    </row>
    <row r="544" spans="1:25" x14ac:dyDescent="0.15">
      <c r="A544" s="25" t="s">
        <v>17</v>
      </c>
      <c r="B544" s="25" t="s">
        <v>17</v>
      </c>
      <c r="C544" s="25" t="s">
        <v>17</v>
      </c>
      <c r="D544" s="25" t="s">
        <v>17</v>
      </c>
      <c r="E544" s="25" t="s">
        <v>17</v>
      </c>
      <c r="F544" s="25" t="s">
        <v>17</v>
      </c>
      <c r="G544" s="25" t="s">
        <v>17</v>
      </c>
      <c r="H544" s="25" t="s">
        <v>17</v>
      </c>
      <c r="I544" s="25" t="s">
        <v>17</v>
      </c>
      <c r="J544" s="25" t="s">
        <v>17</v>
      </c>
      <c r="K544" s="25" t="s">
        <v>17</v>
      </c>
      <c r="L544" s="25" t="s">
        <v>17</v>
      </c>
      <c r="N544" s="25" t="s">
        <v>17</v>
      </c>
      <c r="O544" s="25" t="s">
        <v>17</v>
      </c>
      <c r="P544" s="25" t="s">
        <v>17</v>
      </c>
      <c r="Q544" s="25" t="s">
        <v>17</v>
      </c>
      <c r="R544" s="25" t="s">
        <v>17</v>
      </c>
      <c r="S544" s="25" t="s">
        <v>17</v>
      </c>
      <c r="T544" s="25" t="s">
        <v>17</v>
      </c>
      <c r="U544" s="25" t="s">
        <v>17</v>
      </c>
      <c r="V544" s="25" t="s">
        <v>17</v>
      </c>
      <c r="W544" s="25" t="s">
        <v>17</v>
      </c>
      <c r="X544" s="25" t="s">
        <v>17</v>
      </c>
      <c r="Y544" s="25" t="s">
        <v>17</v>
      </c>
    </row>
    <row r="545" spans="1:25" x14ac:dyDescent="0.15">
      <c r="A545" s="25" t="str">
        <f>A183</f>
        <v>Forest</v>
      </c>
      <c r="B545" s="25" t="str">
        <f>A184</f>
        <v>Futte</v>
      </c>
      <c r="C545" s="25" t="str">
        <f>A185</f>
        <v>Percy</v>
      </c>
      <c r="D545" s="25" t="str">
        <f>A186</f>
        <v>LPHJ</v>
      </c>
      <c r="E545" s="25" t="str">
        <f>A187</f>
        <v>Himbo</v>
      </c>
      <c r="F545" s="25" t="str">
        <f>A188</f>
        <v>Murer</v>
      </c>
      <c r="G545" s="25" t="str">
        <f>B183</f>
        <v>Steam</v>
      </c>
      <c r="H545" s="25" t="str">
        <f>B184</f>
        <v>Gunners</v>
      </c>
      <c r="I545" s="25" t="str">
        <f>B185</f>
        <v>Select</v>
      </c>
      <c r="J545" s="25" t="str">
        <f>B186</f>
        <v>Flinca</v>
      </c>
      <c r="K545" s="25" t="str">
        <f>B187</f>
        <v>Benbo</v>
      </c>
      <c r="L545" s="25" t="str">
        <f>B188</f>
        <v>Far</v>
      </c>
      <c r="N545" s="25" t="str">
        <f>A499</f>
        <v>Forest</v>
      </c>
      <c r="O545" s="25" t="str">
        <f>A500</f>
        <v>Murer</v>
      </c>
      <c r="P545" s="25" t="str">
        <f>A501</f>
        <v>Futte</v>
      </c>
      <c r="Q545" s="25" t="str">
        <f>A502</f>
        <v>Far</v>
      </c>
      <c r="R545" s="25" t="str">
        <f>A503</f>
        <v>Percy</v>
      </c>
      <c r="S545" s="25" t="str">
        <f>A504</f>
        <v>Steam</v>
      </c>
      <c r="T545" s="25" t="str">
        <f>A505</f>
        <v>LPHJ</v>
      </c>
      <c r="U545" s="25" t="str">
        <f>A506</f>
        <v>Gunners</v>
      </c>
      <c r="V545" s="25" t="str">
        <f>A507</f>
        <v>Himbo</v>
      </c>
      <c r="W545" s="25" t="str">
        <f>A508</f>
        <v>Select</v>
      </c>
      <c r="X545" s="25" t="str">
        <f>A509</f>
        <v>Benbo</v>
      </c>
      <c r="Y545" s="25" t="str">
        <f>A510</f>
        <v>Flinca</v>
      </c>
    </row>
    <row r="546" spans="1:25" x14ac:dyDescent="0.15">
      <c r="A546" s="25" t="s">
        <v>115</v>
      </c>
      <c r="B546" s="25" t="s">
        <v>115</v>
      </c>
      <c r="C546" s="25" t="s">
        <v>115</v>
      </c>
      <c r="D546" s="25" t="s">
        <v>115</v>
      </c>
      <c r="E546" s="25" t="s">
        <v>115</v>
      </c>
      <c r="F546" s="25" t="s">
        <v>115</v>
      </c>
      <c r="G546" s="25" t="s">
        <v>115</v>
      </c>
      <c r="H546" s="25" t="s">
        <v>115</v>
      </c>
      <c r="I546" s="25" t="s">
        <v>115</v>
      </c>
      <c r="J546" s="25" t="s">
        <v>115</v>
      </c>
      <c r="K546" s="25" t="s">
        <v>115</v>
      </c>
      <c r="L546" s="25" t="s">
        <v>115</v>
      </c>
      <c r="N546" s="25" t="s">
        <v>102</v>
      </c>
      <c r="O546" s="25" t="s">
        <v>102</v>
      </c>
      <c r="P546" s="25" t="s">
        <v>102</v>
      </c>
      <c r="Q546" s="25" t="s">
        <v>102</v>
      </c>
      <c r="R546" s="25" t="s">
        <v>102</v>
      </c>
      <c r="S546" s="25" t="s">
        <v>102</v>
      </c>
      <c r="T546" s="25" t="s">
        <v>102</v>
      </c>
      <c r="U546" s="25" t="s">
        <v>102</v>
      </c>
      <c r="V546" s="25" t="s">
        <v>102</v>
      </c>
      <c r="W546" s="25" t="s">
        <v>102</v>
      </c>
      <c r="X546" s="25" t="s">
        <v>102</v>
      </c>
      <c r="Y546" s="25" t="s">
        <v>102</v>
      </c>
    </row>
    <row r="547" spans="1:25" x14ac:dyDescent="0.15">
      <c r="A547" s="25">
        <v>1</v>
      </c>
      <c r="B547" s="25">
        <v>2</v>
      </c>
      <c r="C547" s="25">
        <v>3</v>
      </c>
      <c r="D547" s="25">
        <v>4</v>
      </c>
      <c r="E547" s="25">
        <v>5</v>
      </c>
      <c r="F547" s="25">
        <v>6</v>
      </c>
      <c r="G547" s="25">
        <v>7</v>
      </c>
      <c r="H547" s="25">
        <v>8</v>
      </c>
      <c r="I547" s="25">
        <v>9</v>
      </c>
      <c r="J547" s="25">
        <v>10</v>
      </c>
      <c r="K547" s="25">
        <v>11</v>
      </c>
      <c r="L547" s="25">
        <v>12</v>
      </c>
      <c r="N547" s="25">
        <f>E304</f>
        <v>2</v>
      </c>
      <c r="O547" s="25">
        <f>E305</f>
        <v>12</v>
      </c>
      <c r="P547" s="25">
        <f>E306</f>
        <v>4</v>
      </c>
      <c r="Q547" s="25">
        <f>E307</f>
        <v>11</v>
      </c>
      <c r="R547" s="25">
        <f>E308</f>
        <v>6</v>
      </c>
      <c r="S547" s="25">
        <f>E309</f>
        <v>1</v>
      </c>
      <c r="T547" s="25">
        <f>E310</f>
        <v>8</v>
      </c>
      <c r="U547" s="25">
        <f>E311</f>
        <v>3</v>
      </c>
      <c r="V547" s="25">
        <f>E312</f>
        <v>10</v>
      </c>
      <c r="W547" s="25">
        <f>E313</f>
        <v>5</v>
      </c>
      <c r="X547" s="25">
        <f>E314</f>
        <v>9</v>
      </c>
      <c r="Y547" s="25">
        <f>E315</f>
        <v>7</v>
      </c>
    </row>
  </sheetData>
  <sheetProtection sheet="1" objects="1" scenarios="1"/>
  <mergeCells count="225">
    <mergeCell ref="AG11:AH11"/>
    <mergeCell ref="AU303:AX303"/>
    <mergeCell ref="AY303:BB303"/>
    <mergeCell ref="BC303:BF303"/>
    <mergeCell ref="BG303:BJ303"/>
    <mergeCell ref="AE303:AH303"/>
    <mergeCell ref="AI303:AL303"/>
    <mergeCell ref="CF316:CG316"/>
    <mergeCell ref="CF303:CG303"/>
    <mergeCell ref="AM303:AP303"/>
    <mergeCell ref="AY316:BB316"/>
    <mergeCell ref="BC316:BF316"/>
    <mergeCell ref="BG316:BJ316"/>
    <mergeCell ref="BK316:BN316"/>
    <mergeCell ref="BO303:BR303"/>
    <mergeCell ref="AQ303:AT303"/>
    <mergeCell ref="BW303:BZ303"/>
    <mergeCell ref="AI316:AL316"/>
    <mergeCell ref="AM316:AP316"/>
    <mergeCell ref="AQ316:AT316"/>
    <mergeCell ref="AU316:AX316"/>
    <mergeCell ref="BS303:BV303"/>
    <mergeCell ref="BK303:BN303"/>
    <mergeCell ref="BO316:BR316"/>
    <mergeCell ref="BS316:BV316"/>
    <mergeCell ref="BW316:BZ316"/>
    <mergeCell ref="CF329:CG329"/>
    <mergeCell ref="CH316:CJ316"/>
    <mergeCell ref="AE329:AH329"/>
    <mergeCell ref="AI329:AL329"/>
    <mergeCell ref="AM329:AP329"/>
    <mergeCell ref="AQ329:AT329"/>
    <mergeCell ref="AU329:AX329"/>
    <mergeCell ref="AY329:BB329"/>
    <mergeCell ref="BC329:BF329"/>
    <mergeCell ref="AE316:AH316"/>
    <mergeCell ref="CH303:CJ303"/>
    <mergeCell ref="CH329:CJ329"/>
    <mergeCell ref="AE342:AH342"/>
    <mergeCell ref="AI342:AL342"/>
    <mergeCell ref="AM342:AP342"/>
    <mergeCell ref="AQ342:AT342"/>
    <mergeCell ref="AU342:AX342"/>
    <mergeCell ref="AY342:BB342"/>
    <mergeCell ref="BC342:BF342"/>
    <mergeCell ref="BG342:BJ342"/>
    <mergeCell ref="BK342:BN342"/>
    <mergeCell ref="BO329:BR329"/>
    <mergeCell ref="BS329:BV329"/>
    <mergeCell ref="BG329:BJ329"/>
    <mergeCell ref="BK329:BN329"/>
    <mergeCell ref="BO342:BR342"/>
    <mergeCell ref="BS342:BV342"/>
    <mergeCell ref="BW342:BZ342"/>
    <mergeCell ref="BW329:BZ329"/>
    <mergeCell ref="CH342:CJ342"/>
    <mergeCell ref="AE355:AH355"/>
    <mergeCell ref="AI355:AL355"/>
    <mergeCell ref="AM355:AP355"/>
    <mergeCell ref="AQ355:AT355"/>
    <mergeCell ref="AU355:AX355"/>
    <mergeCell ref="AY355:BB355"/>
    <mergeCell ref="BC355:BF355"/>
    <mergeCell ref="CF342:CG342"/>
    <mergeCell ref="CH355:CJ355"/>
    <mergeCell ref="AE368:AH368"/>
    <mergeCell ref="AI368:AL368"/>
    <mergeCell ref="AM368:AP368"/>
    <mergeCell ref="AQ368:AT368"/>
    <mergeCell ref="AU368:AX368"/>
    <mergeCell ref="AY368:BB368"/>
    <mergeCell ref="BC368:BF368"/>
    <mergeCell ref="BG368:BJ368"/>
    <mergeCell ref="BK368:BN368"/>
    <mergeCell ref="BO355:BR355"/>
    <mergeCell ref="BS355:BV355"/>
    <mergeCell ref="BG355:BJ355"/>
    <mergeCell ref="BK355:BN355"/>
    <mergeCell ref="BO368:BR368"/>
    <mergeCell ref="BS368:BV368"/>
    <mergeCell ref="BW368:BZ368"/>
    <mergeCell ref="BW355:BZ355"/>
    <mergeCell ref="CF355:CG355"/>
    <mergeCell ref="CH368:CJ368"/>
    <mergeCell ref="AE381:AH381"/>
    <mergeCell ref="AI381:AL381"/>
    <mergeCell ref="AM381:AP381"/>
    <mergeCell ref="AQ381:AT381"/>
    <mergeCell ref="AU381:AX381"/>
    <mergeCell ref="AY381:BB381"/>
    <mergeCell ref="BC381:BF381"/>
    <mergeCell ref="CF368:CG368"/>
    <mergeCell ref="CH381:CJ381"/>
    <mergeCell ref="AE394:AH394"/>
    <mergeCell ref="AI394:AL394"/>
    <mergeCell ref="AM394:AP394"/>
    <mergeCell ref="AQ394:AT394"/>
    <mergeCell ref="AU394:AX394"/>
    <mergeCell ref="AY394:BB394"/>
    <mergeCell ref="BC394:BF394"/>
    <mergeCell ref="BG394:BJ394"/>
    <mergeCell ref="BK394:BN394"/>
    <mergeCell ref="BO381:BR381"/>
    <mergeCell ref="BS381:BV381"/>
    <mergeCell ref="BG381:BJ381"/>
    <mergeCell ref="BK381:BN381"/>
    <mergeCell ref="BO394:BR394"/>
    <mergeCell ref="BS394:BV394"/>
    <mergeCell ref="BW394:BZ394"/>
    <mergeCell ref="BW381:BZ381"/>
    <mergeCell ref="CF381:CG381"/>
    <mergeCell ref="CH394:CJ394"/>
    <mergeCell ref="AE407:AH407"/>
    <mergeCell ref="AI407:AL407"/>
    <mergeCell ref="AM407:AP407"/>
    <mergeCell ref="AQ407:AT407"/>
    <mergeCell ref="AU407:AX407"/>
    <mergeCell ref="AY407:BB407"/>
    <mergeCell ref="BC407:BF407"/>
    <mergeCell ref="CF394:CG394"/>
    <mergeCell ref="CH407:CJ407"/>
    <mergeCell ref="AE420:AH420"/>
    <mergeCell ref="AI420:AL420"/>
    <mergeCell ref="AM420:AP420"/>
    <mergeCell ref="AQ420:AT420"/>
    <mergeCell ref="AU420:AX420"/>
    <mergeCell ref="AY420:BB420"/>
    <mergeCell ref="BC420:BF420"/>
    <mergeCell ref="BG420:BJ420"/>
    <mergeCell ref="BK420:BN420"/>
    <mergeCell ref="BO407:BR407"/>
    <mergeCell ref="BS407:BV407"/>
    <mergeCell ref="BG407:BJ407"/>
    <mergeCell ref="BK407:BN407"/>
    <mergeCell ref="BO420:BR420"/>
    <mergeCell ref="BS420:BV420"/>
    <mergeCell ref="BW420:BZ420"/>
    <mergeCell ref="BW407:BZ407"/>
    <mergeCell ref="CF407:CG407"/>
    <mergeCell ref="CH420:CJ420"/>
    <mergeCell ref="AE433:AH433"/>
    <mergeCell ref="AI433:AL433"/>
    <mergeCell ref="AM433:AP433"/>
    <mergeCell ref="AQ433:AT433"/>
    <mergeCell ref="AU433:AX433"/>
    <mergeCell ref="AY433:BB433"/>
    <mergeCell ref="BC433:BF433"/>
    <mergeCell ref="CF420:CG420"/>
    <mergeCell ref="CH433:CJ433"/>
    <mergeCell ref="AE446:AH446"/>
    <mergeCell ref="AI446:AL446"/>
    <mergeCell ref="AM446:AP446"/>
    <mergeCell ref="AQ446:AT446"/>
    <mergeCell ref="AU446:AX446"/>
    <mergeCell ref="AY446:BB446"/>
    <mergeCell ref="BC446:BF446"/>
    <mergeCell ref="BG446:BJ446"/>
    <mergeCell ref="BK446:BN446"/>
    <mergeCell ref="BO433:BR433"/>
    <mergeCell ref="BS433:BV433"/>
    <mergeCell ref="BG433:BJ433"/>
    <mergeCell ref="BK433:BN433"/>
    <mergeCell ref="BO446:BR446"/>
    <mergeCell ref="BS446:BV446"/>
    <mergeCell ref="BW446:BZ446"/>
    <mergeCell ref="BW433:BZ433"/>
    <mergeCell ref="CF433:CG433"/>
    <mergeCell ref="CH446:CJ446"/>
    <mergeCell ref="AE459:AH459"/>
    <mergeCell ref="AI459:AL459"/>
    <mergeCell ref="AM459:AP459"/>
    <mergeCell ref="AQ459:AT459"/>
    <mergeCell ref="AU459:AX459"/>
    <mergeCell ref="AY459:BB459"/>
    <mergeCell ref="BC459:BF459"/>
    <mergeCell ref="CF446:CG446"/>
    <mergeCell ref="BW472:BZ472"/>
    <mergeCell ref="CF472:CG472"/>
    <mergeCell ref="CH459:CJ459"/>
    <mergeCell ref="AE472:AH472"/>
    <mergeCell ref="AI472:AL472"/>
    <mergeCell ref="AM472:AP472"/>
    <mergeCell ref="AQ472:AT472"/>
    <mergeCell ref="AU472:AX472"/>
    <mergeCell ref="CH472:CJ472"/>
    <mergeCell ref="AY472:BB472"/>
    <mergeCell ref="BC472:BF472"/>
    <mergeCell ref="BG472:BJ472"/>
    <mergeCell ref="BK472:BN472"/>
    <mergeCell ref="BO459:BR459"/>
    <mergeCell ref="BS459:BV459"/>
    <mergeCell ref="BG459:BJ459"/>
    <mergeCell ref="BK459:BN459"/>
    <mergeCell ref="BO472:BR472"/>
    <mergeCell ref="BS472:BV472"/>
    <mergeCell ref="BW459:BZ459"/>
    <mergeCell ref="CF459:CG459"/>
    <mergeCell ref="AE498:AH498"/>
    <mergeCell ref="AI498:AL498"/>
    <mergeCell ref="AM498:AP498"/>
    <mergeCell ref="AQ498:AT498"/>
    <mergeCell ref="AU498:AX498"/>
    <mergeCell ref="AY498:BB498"/>
    <mergeCell ref="AE485:AH485"/>
    <mergeCell ref="AI485:AL485"/>
    <mergeCell ref="AM485:AP485"/>
    <mergeCell ref="AQ485:AT485"/>
    <mergeCell ref="AU485:AX485"/>
    <mergeCell ref="AY485:BB485"/>
    <mergeCell ref="CH498:CJ498"/>
    <mergeCell ref="BK498:BN498"/>
    <mergeCell ref="BO498:BR498"/>
    <mergeCell ref="BS498:BV498"/>
    <mergeCell ref="BW498:BZ498"/>
    <mergeCell ref="CH485:CJ485"/>
    <mergeCell ref="BC498:BF498"/>
    <mergeCell ref="BG498:BJ498"/>
    <mergeCell ref="CF498:CG498"/>
    <mergeCell ref="BO485:BR485"/>
    <mergeCell ref="BS485:BV485"/>
    <mergeCell ref="BW485:BZ485"/>
    <mergeCell ref="CF485:CG485"/>
    <mergeCell ref="BC485:BF485"/>
    <mergeCell ref="BG485:BJ485"/>
    <mergeCell ref="BK485:BN485"/>
  </mergeCells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Navngivne områder</vt:lpstr>
      </vt:variant>
      <vt:variant>
        <vt:i4>5</vt:i4>
      </vt:variant>
    </vt:vector>
  </HeadingPairs>
  <TitlesOfParts>
    <vt:vector size="12" baseType="lpstr">
      <vt:lpstr>10. runde</vt:lpstr>
      <vt:lpstr>Kampe</vt:lpstr>
      <vt:lpstr>Rækker</vt:lpstr>
      <vt:lpstr>Rækker - Udskrift</vt:lpstr>
      <vt:lpstr>Stillingen - Pulje 1-8</vt:lpstr>
      <vt:lpstr>Stillingen - Pulje 9-16</vt:lpstr>
      <vt:lpstr>DB</vt:lpstr>
      <vt:lpstr>10. runde!Udskriftsområde</vt:lpstr>
      <vt:lpstr>Rækker!Udskriftsområde</vt:lpstr>
      <vt:lpstr>Rækker - Udskrift!Udskriftsområde</vt:lpstr>
      <vt:lpstr>Stillingen - Pulje 1-8!Udskriftsområde</vt:lpstr>
      <vt:lpstr>Stillingen - Pulje 9-16!Udskriftsområde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Dalsgaard Johansen</dc:creator>
  <cp:lastModifiedBy>X</cp:lastModifiedBy>
  <cp:lastPrinted>2005-01-31T08:53:28Z</cp:lastPrinted>
  <dcterms:created xsi:type="dcterms:W3CDTF">2003-03-17T15:19:10Z</dcterms:created>
  <dcterms:modified xsi:type="dcterms:W3CDTF">2026-05-15T08:00:41Z</dcterms:modified>
</cp:coreProperties>
</file>